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2017-11-3-1a - D.1.1 Arch..." sheetId="2" r:id="rId2"/>
    <sheet name="D.1.4.1  VYTÁPĚNÍ - D.1.4..." sheetId="3" r:id="rId3"/>
    <sheet name="D.1.42 - Plynová odběrná ..." sheetId="4" r:id="rId4"/>
    <sheet name="D1.43 - D.1. 43 vzduchote..." sheetId="5" r:id="rId5"/>
    <sheet name="D1.45 - D1.45  chlazení" sheetId="6" r:id="rId6"/>
    <sheet name="D1.46 - D1.46 měření a re..." sheetId="7" r:id="rId7"/>
    <sheet name="D1.47 - D.1.47   Silnopro..." sheetId="8" r:id="rId8"/>
    <sheet name="D1.47-. - D.1.47-.Uzemněn..." sheetId="9" r:id="rId9"/>
    <sheet name="D1.44 - D1.44 zdravotně t..." sheetId="10" r:id="rId10"/>
    <sheet name="D1.48 - D.48 slaboproud" sheetId="11" r:id="rId11"/>
    <sheet name="D1.51 - D1,151 sanace vlh..." sheetId="12" r:id="rId12"/>
    <sheet name="D1.52 - D1.52 zeleň" sheetId="13" r:id="rId13"/>
    <sheet name="D1.53 - D1.53 Vedlejší ná..." sheetId="14" r:id="rId14"/>
    <sheet name="Pokyny pro vyplnění" sheetId="15" r:id="rId15"/>
  </sheets>
  <definedNames>
    <definedName name="_xlnm.Print_Area" localSheetId="0">'Rekapitulace stavby'!$D$4:$AO$36,'Rekapitulace stavby'!$C$42:$AQ$68</definedName>
    <definedName name="_xlnm._FilterDatabase" localSheetId="1" hidden="1">'2017-11-3-1a - D.1.1 Arch...'!$C$124:$L$2842</definedName>
    <definedName name="_xlnm.Print_Area" localSheetId="1">'2017-11-3-1a - D.1.1 Arch...'!$C$4:$K$41,'2017-11-3-1a - D.1.1 Arch...'!$C$47:$K$106,'2017-11-3-1a - D.1.1 Arch...'!$C$112:$Y$2842</definedName>
    <definedName name="_xlnm._FilterDatabase" localSheetId="2" hidden="1">'D.1.4.1  VYTÁPĚNÍ - D.1.4...'!$C$93:$L$324</definedName>
    <definedName name="_xlnm.Print_Area" localSheetId="2">'D.1.4.1  VYTÁPĚNÍ - D.1.4...'!$C$4:$K$41,'D.1.4.1  VYTÁPĚNÍ - D.1.4...'!$C$47:$K$75,'D.1.4.1  VYTÁPĚNÍ - D.1.4...'!$C$81:$Y$324</definedName>
    <definedName name="_xlnm._FilterDatabase" localSheetId="3" hidden="1">'D.1.42 - Plynová odběrná ...'!$C$86:$L$171</definedName>
    <definedName name="_xlnm.Print_Area" localSheetId="3">'D.1.42 - Plynová odběrná ...'!$C$4:$K$41,'D.1.42 - Plynová odběrná ...'!$C$47:$K$68,'D.1.42 - Plynová odběrná ...'!$C$74:$Y$171</definedName>
    <definedName name="_xlnm._FilterDatabase" localSheetId="4" hidden="1">'D1.43 - D.1. 43 vzduchote...'!$C$83:$L$197</definedName>
    <definedName name="_xlnm.Print_Area" localSheetId="4">'D1.43 - D.1. 43 vzduchote...'!$C$4:$K$41,'D1.43 - D.1. 43 vzduchote...'!$C$47:$K$65,'D1.43 - D.1. 43 vzduchote...'!$C$71:$Y$197</definedName>
    <definedName name="_xlnm._FilterDatabase" localSheetId="5" hidden="1">'D1.45 - D1.45  chlazení'!$C$85:$L$143</definedName>
    <definedName name="_xlnm.Print_Area" localSheetId="5">'D1.45 - D1.45  chlazení'!$C$4:$K$41,'D1.45 - D1.45  chlazení'!$C$47:$K$67,'D1.45 - D1.45  chlazení'!$C$73:$Y$143</definedName>
    <definedName name="_xlnm._FilterDatabase" localSheetId="6" hidden="1">'D1.46 - D1.46 měření a re...'!$C$90:$L$226</definedName>
    <definedName name="_xlnm.Print_Area" localSheetId="6">'D1.46 - D1.46 měření a re...'!$C$4:$K$41,'D1.46 - D1.46 měření a re...'!$C$47:$K$72,'D1.46 - D1.46 měření a re...'!$C$78:$Y$226</definedName>
    <definedName name="_xlnm._FilterDatabase" localSheetId="7" hidden="1">'D1.47 - D.1.47   Silnopro...'!$C$97:$L$340</definedName>
    <definedName name="_xlnm.Print_Area" localSheetId="7">'D1.47 - D.1.47   Silnopro...'!$C$4:$K$41,'D1.47 - D.1.47   Silnopro...'!$C$47:$K$79,'D1.47 - D.1.47   Silnopro...'!$C$85:$Y$340</definedName>
    <definedName name="_xlnm._FilterDatabase" localSheetId="8" hidden="1">'D1.47-. - D.1.47-.Uzemněn...'!$C$88:$L$158</definedName>
    <definedName name="_xlnm.Print_Area" localSheetId="8">'D1.47-. - D.1.47-.Uzemněn...'!$C$4:$K$41,'D1.47-. - D.1.47-.Uzemněn...'!$C$47:$K$70,'D1.47-. - D.1.47-.Uzemněn...'!$C$76:$Y$158</definedName>
    <definedName name="_xlnm._FilterDatabase" localSheetId="9" hidden="1">'D1.44 - D1.44 zdravotně t...'!$C$93:$L$365</definedName>
    <definedName name="_xlnm.Print_Area" localSheetId="9">'D1.44 - D1.44 zdravotně t...'!$C$4:$K$41,'D1.44 - D1.44 zdravotně t...'!$C$47:$K$75,'D1.44 - D1.44 zdravotně t...'!$C$81:$Y$365</definedName>
    <definedName name="_xlnm._FilterDatabase" localSheetId="10" hidden="1">'D1.48 - D.48 slaboproud'!$C$89:$L$220</definedName>
    <definedName name="_xlnm.Print_Area" localSheetId="10">'D1.48 - D.48 slaboproud'!$C$4:$K$41,'D1.48 - D.48 slaboproud'!$C$47:$K$71,'D1.48 - D.48 slaboproud'!$C$77:$Y$220</definedName>
    <definedName name="_xlnm._FilterDatabase" localSheetId="11" hidden="1">'D1.51 - D1,151 sanace vlh...'!$C$85:$L$116</definedName>
    <definedName name="_xlnm.Print_Area" localSheetId="11">'D1.51 - D1,151 sanace vlh...'!$C$4:$K$41,'D1.51 - D1,151 sanace vlh...'!$C$47:$K$67,'D1.51 - D1,151 sanace vlh...'!$C$73:$Y$116</definedName>
    <definedName name="_xlnm._FilterDatabase" localSheetId="12" hidden="1">'D1.52 - D1.52 zeleň'!$C$85:$L$158</definedName>
    <definedName name="_xlnm.Print_Area" localSheetId="12">'D1.52 - D1.52 zeleň'!$C$4:$K$41,'D1.52 - D1.52 zeleň'!$C$47:$K$67,'D1.52 - D1.52 zeleň'!$C$73:$Y$158</definedName>
    <definedName name="_xlnm._FilterDatabase" localSheetId="13" hidden="1">'D1.53 - D1.53 Vedlejší ná...'!$C$82:$L$98</definedName>
    <definedName name="_xlnm.Print_Area" localSheetId="13">'D1.53 - D1.53 Vedlejší ná...'!$C$4:$K$41,'D1.53 - D1.53 Vedlejší ná...'!$C$47:$K$64,'D1.53 - D1.53 Vedlejší ná...'!$C$70:$Y$98</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'2017-11-3-1a - D.1.1 Arch...'!$124:$124</definedName>
    <definedName name="_xlnm.Print_Titles" localSheetId="2">'D.1.4.1  VYTÁPĚNÍ - D.1.4...'!$93:$93</definedName>
    <definedName name="_xlnm.Print_Titles" localSheetId="3">'D.1.42 - Plynová odběrná ...'!$86:$86</definedName>
    <definedName name="_xlnm.Print_Titles" localSheetId="4">'D1.43 - D.1. 43 vzduchote...'!$83:$83</definedName>
    <definedName name="_xlnm.Print_Titles" localSheetId="5">'D1.45 - D1.45  chlazení'!$85:$85</definedName>
    <definedName name="_xlnm.Print_Titles" localSheetId="6">'D1.46 - D1.46 měření a re...'!$90:$90</definedName>
    <definedName name="_xlnm.Print_Titles" localSheetId="7">'D1.47 - D.1.47   Silnopro...'!$97:$97</definedName>
    <definedName name="_xlnm.Print_Titles" localSheetId="8">'D1.47-. - D.1.47-.Uzemněn...'!$88:$88</definedName>
    <definedName name="_xlnm.Print_Titles" localSheetId="9">'D1.44 - D1.44 zdravotně t...'!$93:$93</definedName>
    <definedName name="_xlnm.Print_Titles" localSheetId="10">'D1.48 - D.48 slaboproud'!$89:$89</definedName>
    <definedName name="_xlnm.Print_Titles" localSheetId="12">'D1.52 - D1.52 zeleň'!$85:$85</definedName>
    <definedName name="_xlnm.Print_Titles" localSheetId="13">'D1.53 - D1.53 Vedlejší ná...'!$82:$82</definedName>
  </definedNames>
  <calcPr fullCalcOnLoad="1"/>
</workbook>
</file>

<file path=xl/sharedStrings.xml><?xml version="1.0" encoding="utf-8"?>
<sst xmlns="http://schemas.openxmlformats.org/spreadsheetml/2006/main" count="48697" uniqueCount="6934">
  <si>
    <t>Export Komplet</t>
  </si>
  <si>
    <t>VZ</t>
  </si>
  <si>
    <t>2.0</t>
  </si>
  <si>
    <t>ZAMOK</t>
  </si>
  <si>
    <t>False</t>
  </si>
  <si>
    <t>True</t>
  </si>
  <si>
    <t>{dd523288-3546-453e-9a41-adc9a286eda9}</t>
  </si>
  <si>
    <t>0,01</t>
  </si>
  <si>
    <t>21</t>
  </si>
  <si>
    <t>15</t>
  </si>
  <si>
    <t>REKAPITULACE STAVBY</t>
  </si>
  <si>
    <t>v ---  níže se nacházejí doplnkové a pomocné údaje k sestavám  --- v</t>
  </si>
  <si>
    <t>Návod na vyplnění</t>
  </si>
  <si>
    <t>0,001</t>
  </si>
  <si>
    <t>Kód:</t>
  </si>
  <si>
    <t>2017-11-3-1(2)</t>
  </si>
  <si>
    <t>Měnit lze pouze buňky se žlutým podbarvením!
1) v Rekapitulaci stavby vyplňte údaje o Uchazeči (přenesou se do ostatních sestav i v jiných listech)
2) na vybraných listech vyplňte v sestavě Soupis prací ceny u položek</t>
  </si>
  <si>
    <t>Stavba:</t>
  </si>
  <si>
    <t>Rekonstrukce objektu Kateřinská 17 pro CMT UP v Olomouci</t>
  </si>
  <si>
    <t>KSO:</t>
  </si>
  <si>
    <t>801 3</t>
  </si>
  <si>
    <t>CC-CZ:</t>
  </si>
  <si>
    <t>126</t>
  </si>
  <si>
    <t>Místo:</t>
  </si>
  <si>
    <t>Olomouc</t>
  </si>
  <si>
    <t>Datum:</t>
  </si>
  <si>
    <t>3. 11. 2017</t>
  </si>
  <si>
    <t>CZ-CPV:</t>
  </si>
  <si>
    <t>45000000-7</t>
  </si>
  <si>
    <t>CZ-CPA:</t>
  </si>
  <si>
    <t>41.00.28</t>
  </si>
  <si>
    <t>Zadavatel:</t>
  </si>
  <si>
    <t>IČ:</t>
  </si>
  <si>
    <t/>
  </si>
  <si>
    <t>Universita Palackého Olomouc</t>
  </si>
  <si>
    <t>DIČ:</t>
  </si>
  <si>
    <t>Uchazeč:</t>
  </si>
  <si>
    <t>Vyplň údaj</t>
  </si>
  <si>
    <t>Projektant:</t>
  </si>
  <si>
    <t>MgAmIng arch L.Blažek,Ing V.Petr</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</si>
  <si>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</si>
  <si>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</si>
  <si>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</si>
  <si>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</si>
  <si>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</si>
  <si>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</si>
  <si>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</si>
  <si>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</si>
  <si>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</si>
  <si>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</si>
  <si>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</si>
  <si>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</si>
  <si>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</si>
  <si>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</si>
  <si>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</si>
  <si>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</si>
  <si>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</si>
  <si>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</si>
  <si>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</si>
  <si>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</si>
  <si>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</si>
  <si>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</si>
  <si>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</si>
  <si>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</si>
  <si>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</si>
  <si>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</si>
  <si>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</si>
  <si>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</si>
  <si>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</si>
  <si>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</si>
  <si>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</si>
  <si>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</si>
  <si>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</si>
  <si>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</si>
  <si>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</si>
  <si>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</si>
  <si>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</si>
  <si>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</si>
  <si>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</si>
  <si>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</si>
  <si>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</si>
  <si>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</si>
  <si>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</si>
  <si>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</si>
  <si>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</si>
  <si>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2017-11-3-1a</t>
  </si>
  <si>
    <t>D.1.1 Architektonicko stavební řešení</t>
  </si>
  <si>
    <t>STA</t>
  </si>
  <si>
    <t>1</t>
  </si>
  <si>
    <t>{8fc8a7dc-6b95-473f-b569-8d85c769c7d1}</t>
  </si>
  <si>
    <t>2</t>
  </si>
  <si>
    <t>D.1.4.1  VYTÁPĚNÍ</t>
  </si>
  <si>
    <t>{353c80d9-2d92-4249-925f-7b31011cda18}</t>
  </si>
  <si>
    <t>D.1.42</t>
  </si>
  <si>
    <t>Plynová odběrná zařízení</t>
  </si>
  <si>
    <t>{bb4f4b8c-19b1-4418-98e7-1be654d45b93}</t>
  </si>
  <si>
    <t>D1.43</t>
  </si>
  <si>
    <t>D.1. 43 vzduchotechnika</t>
  </si>
  <si>
    <t>{66a5ff0f-f516-4505-bd9f-f94933ea5c89}</t>
  </si>
  <si>
    <t>D1.45</t>
  </si>
  <si>
    <t>D1.45  chlazení</t>
  </si>
  <si>
    <t>{9506afc4-39c2-41cb-9a7b-4524dd421a87}</t>
  </si>
  <si>
    <t>D1.46</t>
  </si>
  <si>
    <t>D1.46 měření a regulace</t>
  </si>
  <si>
    <t>{204b41d7-c870-44ab-ad78-033f921143e9}</t>
  </si>
  <si>
    <t>D1.47</t>
  </si>
  <si>
    <t>D.1.47   Silnoproudá elektronika</t>
  </si>
  <si>
    <t>{8b1879c8-7dc8-4e89-88b4-d40e181068ac}</t>
  </si>
  <si>
    <t>D1.47-.</t>
  </si>
  <si>
    <t>D.1.47-.Uzemnění ochrana před bleskem</t>
  </si>
  <si>
    <t>{8a45a922-f2a9-4a33-8559-2b84192df73a}</t>
  </si>
  <si>
    <t>D1.44</t>
  </si>
  <si>
    <t>D1.44 zdravotně technické zařízení</t>
  </si>
  <si>
    <t>{ae544b6b-9c5a-4222-822f-96b94c0898cb}</t>
  </si>
  <si>
    <t>D1.48</t>
  </si>
  <si>
    <t>D.48 slaboproud</t>
  </si>
  <si>
    <t>{809a19e9-d6e6-42ad-be1b-86aef3ec78cd}</t>
  </si>
  <si>
    <t>D1.51</t>
  </si>
  <si>
    <t>D1,151 sanace vlhkosti</t>
  </si>
  <si>
    <t>{5670fd16-41a1-4106-982a-1c8ba2152242}</t>
  </si>
  <si>
    <t>D1.52</t>
  </si>
  <si>
    <t>D1.52 zeleň</t>
  </si>
  <si>
    <t>{c97095c6-f04b-4c44-87c3-457c610bea29}</t>
  </si>
  <si>
    <t>D1.53</t>
  </si>
  <si>
    <t>D1.53 Vedlejší náklady</t>
  </si>
  <si>
    <t>{54d16fb3-fbaf-46f1-b5a7-6b06111c8a0c}</t>
  </si>
  <si>
    <t>KRYCÍ LIST SOUPISU PRACÍ</t>
  </si>
  <si>
    <t>Objekt:</t>
  </si>
  <si>
    <t>2017-11-3-1a - D.1.1 Architektonicko stavební řešení</t>
  </si>
  <si>
    <t>12</t>
  </si>
  <si>
    <t>Universita Palackého v Olomouci</t>
  </si>
  <si>
    <t>Mg,Ing arch L. Blažek,Ing v. Petr</t>
  </si>
  <si>
    <t xml:space="preserve">architektonické  ,stavební řešení je naceňeno dle PD výkresy D1.101-D.1.111 </t>
  </si>
  <si>
    <t>Materiál</t>
  </si>
  <si>
    <t>Montáž</t>
  </si>
  <si>
    <t>REKAPITULACE ČLENĚNÍ SOUPISU PRACÍ</t>
  </si>
  <si>
    <t>Kód dílu - Popis</t>
  </si>
  <si>
    <t>Materiál [CZK]</t>
  </si>
  <si>
    <t>Montáž [CZK]</t>
  </si>
  <si>
    <t>Cena celkem [CZK]</t>
  </si>
  <si>
    <t>-1</t>
  </si>
  <si>
    <t>HSV -  Práce a dodávky HSV</t>
  </si>
  <si>
    <t xml:space="preserve">    1 -  Zemní práce</t>
  </si>
  <si>
    <t xml:space="preserve">    2 - Zakládání</t>
  </si>
  <si>
    <t xml:space="preserve">      23 - Zakládání - piloty</t>
  </si>
  <si>
    <t xml:space="preserve">      27 - Zakládání - základy</t>
  </si>
  <si>
    <t xml:space="preserve">    3 -  Svislé a kompletní konstrukce</t>
  </si>
  <si>
    <t xml:space="preserve">      31 - Zdi pozemních staveb</t>
  </si>
  <si>
    <t xml:space="preserve">      34 - Stěny a příčky</t>
  </si>
  <si>
    <t xml:space="preserve">    38 -  Různé kompletní konstrukce</t>
  </si>
  <si>
    <t xml:space="preserve">    4 - Vodorovné konstrukce</t>
  </si>
  <si>
    <t xml:space="preserve">      41 - Stropy a stropní konstrukce pozemních staveb</t>
  </si>
  <si>
    <t xml:space="preserve">      43 - Schodišťové konstrukce a rampy</t>
  </si>
  <si>
    <t xml:space="preserve">    5 -  Komunikace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</si>
  <si>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</si>
  <si>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</si>
  <si>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</si>
  <si>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</si>
  <si>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</si>
  <si>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</si>
  <si>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</si>
  <si>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997 - Přesun sutě</t>
  </si>
  <si>
    <t xml:space="preserve">      99 -  Přesun hmot</t>
  </si>
  <si>
    <t>PSV -  Práce a dodávky PSV</t>
  </si>
  <si>
    <t xml:space="preserve">    711 - Izolace proti vodě, vlhkosti a plynům</t>
  </si>
  <si>
    <t xml:space="preserve">    713 - Izolace tepelné</t>
  </si>
  <si>
    <t xml:space="preserve">    721 - Zdravotechnika - vnitřní kanalizace,zařizovací předměty ,vodovod</t>
  </si>
  <si>
    <t xml:space="preserve">    762 - Konstrukce tesařské</t>
  </si>
  <si>
    <t xml:space="preserve">    763 - Konstrukce suché výstavby</t>
  </si>
  <si>
    <t xml:space="preserve">    764 - Konstrukce klempířské-část dokumentace D1.1.108</t>
  </si>
  <si>
    <t xml:space="preserve">    765 - Konstrukce pokrývačské</t>
  </si>
  <si>
    <t xml:space="preserve">    766 -  Konstrukce truhlářské- část dokumentace D1.107</t>
  </si>
  <si>
    <t xml:space="preserve">    767 - Konstrukce zámečnické (část dokumentace D1.106)</t>
  </si>
  <si>
    <t xml:space="preserve">    771 - Podlahy z dlaždic</t>
  </si>
  <si>
    <t xml:space="preserve">    775 - Podlahy skládané</t>
  </si>
  <si>
    <t xml:space="preserve">    776 - Podlahy povlakové</t>
  </si>
  <si>
    <t xml:space="preserve">    777 - Podlahy lité</t>
  </si>
  <si>
    <t xml:space="preserve">    781 - Dokončovací práce - obklady keramické</t>
  </si>
  <si>
    <t xml:space="preserve">    782 - Dokončovací práce - obklady z kamene</t>
  </si>
  <si>
    <t xml:space="preserve">    783 - Dokončovací práce - nátěry</t>
  </si>
  <si>
    <t xml:space="preserve">    784 -  Dokončovací práce</t>
  </si>
  <si>
    <t>M -  Práce a dodávky M</t>
  </si>
  <si>
    <t xml:space="preserve">    33-M -  Montáže dopr.zaříz.,sklad. zař. a váh</t>
  </si>
  <si>
    <t xml:space="preserve">    43-M -  Montáž ocelových konstrukcí</t>
  </si>
  <si>
    <t xml:space="preserve">    N01 - D 1. 110 ostatní výrobky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</si>
  <si>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</si>
  <si>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</si>
  <si>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</si>
  <si>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</si>
  <si>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</si>
  <si>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</si>
  <si>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</si>
  <si>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</si>
  <si>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</si>
  <si>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</si>
  <si>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</si>
  <si>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</si>
  <si>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</si>
  <si>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</si>
  <si>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</si>
  <si>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</si>
  <si>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</si>
  <si>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</si>
  <si>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</si>
  <si>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</si>
  <si>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</si>
  <si>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</si>
  <si>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</si>
  <si>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</si>
  <si>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</si>
  <si>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2016 01</t>
  </si>
  <si>
    <t>4</t>
  </si>
  <si>
    <t>-297430099</t>
  </si>
  <si>
    <t>VV</t>
  </si>
  <si>
    <t xml:space="preserve"> dvorní trakt</t>
  </si>
  <si>
    <t>53+44+16,3+7,2</t>
  </si>
  <si>
    <t>uliční trakt</t>
  </si>
  <si>
    <t>120</t>
  </si>
  <si>
    <t>Součet</t>
  </si>
  <si>
    <t>113107122</t>
  </si>
  <si>
    <t>Odstranění podkladů nebo krytů s přemístěním hmot na skládku na vzdálenost do 3 m nebo s naložením na dopravní prostředek v ploše jednotlivě do 50 m2 z kameniva hrubého drceného, o tl. vrstvy přes 100 do 200 mm</t>
  </si>
  <si>
    <t>425750265</t>
  </si>
  <si>
    <t>odstranění podkladu</t>
  </si>
  <si>
    <t>240,5</t>
  </si>
  <si>
    <t>3</t>
  </si>
  <si>
    <t>113107130</t>
  </si>
  <si>
    <t>Odstranění podkladů nebo krytů s přemístěním hmot na skládku na vzdálenost do 3 m nebo s naložením na dopravní prostředek v ploše jednotlivě do 50 m2 z betonu prostého, o tl. vrstvy do 100 mm</t>
  </si>
  <si>
    <t>198194263</t>
  </si>
  <si>
    <t xml:space="preserve"> z betonu</t>
  </si>
  <si>
    <t>53,5</t>
  </si>
  <si>
    <t>132201101</t>
  </si>
  <si>
    <t>Hloubení zapažených i nezapažených rýh šířky do 600 mm s urovnáním dna do předepsaného profilu a spádu v hornině tř. 3 do 100 m3</t>
  </si>
  <si>
    <t>m3</t>
  </si>
  <si>
    <t>405174137</t>
  </si>
  <si>
    <t>odkop 60 cm dvorní trakt</t>
  </si>
  <si>
    <t>15*0,6*0,6</t>
  </si>
  <si>
    <t>5</t>
  </si>
  <si>
    <t>139711101</t>
  </si>
  <si>
    <t>Vykopávky v uzavřených prostorách v hornině tř. 1 až 4</t>
  </si>
  <si>
    <t>CS URS 2016 01</t>
  </si>
  <si>
    <t>1186257652</t>
  </si>
  <si>
    <t>jáma pro výtah.šachtu</t>
  </si>
  <si>
    <t>1,8*(3,3*2,65)</t>
  </si>
  <si>
    <t>Mezisoučet</t>
  </si>
  <si>
    <t>Výkop pro j čerpávající jímku  D.1. 51</t>
  </si>
  <si>
    <t>výko -4,03 na -5,51</t>
  </si>
  <si>
    <t>1,58*2,24*2,54</t>
  </si>
  <si>
    <t>6</t>
  </si>
  <si>
    <t>161101602</t>
  </si>
  <si>
    <t>Vytažení výkopku těženého z prostoru pod základy z hl do 4 m v hornině tř. 1 až 4</t>
  </si>
  <si>
    <t>750818424</t>
  </si>
  <si>
    <t>výtahový dojezd a šachta</t>
  </si>
  <si>
    <t>24,731</t>
  </si>
  <si>
    <t>7</t>
  </si>
  <si>
    <t>162201102</t>
  </si>
  <si>
    <t>Vodorovné přemístění do 50 m výkopku/sypaniny z horniny tř. 1 až 4</t>
  </si>
  <si>
    <t>1418080786</t>
  </si>
  <si>
    <t xml:space="preserve">meziskládka nakopané zeminy </t>
  </si>
  <si>
    <t>8</t>
  </si>
  <si>
    <t>162701105</t>
  </si>
  <si>
    <t>Vodorovné přemístění do 10000 m výkopku/sypaniny z horniny tř. 1 až 4</t>
  </si>
  <si>
    <t>-134715655</t>
  </si>
  <si>
    <t>9</t>
  </si>
  <si>
    <t>162701109</t>
  </si>
  <si>
    <t>Příplatek k vodorovnému přemístění výkopku/sypaniny z horniny tř. 1 až 4 ZKD 1000 m přes 10000 m</t>
  </si>
  <si>
    <t>-12335358</t>
  </si>
  <si>
    <t>24,731*14</t>
  </si>
  <si>
    <t>10</t>
  </si>
  <si>
    <t>167101101</t>
  </si>
  <si>
    <t>Nakládání výkopku z hornin tř. 1 až 4 do 100 m3</t>
  </si>
  <si>
    <t>-1781519182</t>
  </si>
  <si>
    <t>zemina vykopaná pro výtahovou šachtu+ jímku</t>
  </si>
  <si>
    <t>11</t>
  </si>
  <si>
    <t>171201211</t>
  </si>
  <si>
    <t>Poplatek za uložení odpadu ze sypaniny na skládce (skládkovné)</t>
  </si>
  <si>
    <t>t</t>
  </si>
  <si>
    <t>1885735228</t>
  </si>
  <si>
    <t>přebytečná zemina</t>
  </si>
  <si>
    <t>1,6*24,731</t>
  </si>
  <si>
    <t>174101101</t>
  </si>
  <si>
    <t>Zásyp sypaninou z jakékoliv horniny s uložením výkopku ve vrstvách se zhutněním jam, šachet, rýh nebo kolem objektů v těchto vykopávkách</t>
  </si>
  <si>
    <t>-1538032764</t>
  </si>
  <si>
    <t>výkop pro šachty- konstrukce</t>
  </si>
  <si>
    <t>-1,24*1,54*1,5</t>
  </si>
  <si>
    <t>-8,9</t>
  </si>
  <si>
    <t>5,4</t>
  </si>
  <si>
    <t>13</t>
  </si>
  <si>
    <t>M</t>
  </si>
  <si>
    <t>583312010</t>
  </si>
  <si>
    <t>Kamenivo přírodní těžené pro stavební účely  PTK  (drobné, hrubé, štěrkopísky) kamenivo mimo normu štěrkopísek netříděný (stabilizační zemina)</t>
  </si>
  <si>
    <t>1901580518</t>
  </si>
  <si>
    <t>1,8*12,967</t>
  </si>
  <si>
    <t>Zakládání</t>
  </si>
  <si>
    <t>14</t>
  </si>
  <si>
    <t>212755215</t>
  </si>
  <si>
    <t>Trativody bez lože z drenážních trubek plastových flexibilních D 125 mm</t>
  </si>
  <si>
    <t>m</t>
  </si>
  <si>
    <t>1540847563</t>
  </si>
  <si>
    <t>23</t>
  </si>
  <si>
    <t>Zakládání - piloty</t>
  </si>
  <si>
    <t>23-1</t>
  </si>
  <si>
    <t xml:space="preserve">Mikropiloty </t>
  </si>
  <si>
    <t>1413209949</t>
  </si>
  <si>
    <t>výkres D 1.2-0,6</t>
  </si>
  <si>
    <t>8*8</t>
  </si>
  <si>
    <t>16</t>
  </si>
  <si>
    <t>231611117</t>
  </si>
  <si>
    <t>Výztuž pilot betonovaných do země z oceli 11 373 (EZ)</t>
  </si>
  <si>
    <t>-1025527273</t>
  </si>
  <si>
    <t>výkres D1.2-06</t>
  </si>
  <si>
    <t>0,1246+0,042</t>
  </si>
  <si>
    <t>17</t>
  </si>
  <si>
    <t>23-2</t>
  </si>
  <si>
    <t>Kruhové hlavice</t>
  </si>
  <si>
    <t>ks</t>
  </si>
  <si>
    <t>1095534973</t>
  </si>
  <si>
    <t>18</t>
  </si>
  <si>
    <t>23-3</t>
  </si>
  <si>
    <t>Doprava strojového zařízení</t>
  </si>
  <si>
    <t>soub</t>
  </si>
  <si>
    <t>-1292496115</t>
  </si>
  <si>
    <t>27</t>
  </si>
  <si>
    <t>Zakládání - základy</t>
  </si>
  <si>
    <t>19</t>
  </si>
  <si>
    <t>273313811</t>
  </si>
  <si>
    <t>Základy z betonu prostého desky z betonu kamenem neprokládaného tř. C 25/30</t>
  </si>
  <si>
    <t>-1086679896</t>
  </si>
  <si>
    <t>dojezd    výýtaho vé šachty</t>
  </si>
  <si>
    <t>2,3*2,15*0,5</t>
  </si>
  <si>
    <t>20</t>
  </si>
  <si>
    <t>279113134</t>
  </si>
  <si>
    <t>Základové zdi z tvárnic ztraceného bednění včetně výplně z betonu bez zvláštních nároků na vliv prostředí (X0, XC) třídy C 16/20, tloušťky zdiva přes 250 do 300 mm</t>
  </si>
  <si>
    <t>1433026458</t>
  </si>
  <si>
    <t>dle výkresu  D1.2 podklad rampy</t>
  </si>
  <si>
    <t>4,14*1,6</t>
  </si>
  <si>
    <t xml:space="preserve"> Svislé a kompletní konstrukce</t>
  </si>
  <si>
    <t>311231116</t>
  </si>
  <si>
    <t>Zdivo z cihel pálených nosné z cihel plných dl. 290 mm P 7 až 15, na maltu MC-5 nebo MC-10</t>
  </si>
  <si>
    <t>1133932568</t>
  </si>
  <si>
    <t>dozdívky 1 NP</t>
  </si>
  <si>
    <t>1,4*3,3*0,6</t>
  </si>
  <si>
    <t>,78+0,95)*3,3*0,6</t>
  </si>
  <si>
    <t>2*(0,485*3,3*0,6)</t>
  </si>
  <si>
    <t>1,05*3,3*0,65</t>
  </si>
  <si>
    <t>0,645*3,3*0,6</t>
  </si>
  <si>
    <t>2,5+0,65*0,65*3,3</t>
  </si>
  <si>
    <t>0,9*0,88*0,6+1</t>
  </si>
  <si>
    <t>2 NP</t>
  </si>
  <si>
    <t>3,14*0,65*0,6</t>
  </si>
  <si>
    <t>3,14*(0,9+0,3+1,05)*0,6</t>
  </si>
  <si>
    <t>0,6*0,3*3,14*2</t>
  </si>
  <si>
    <t>0,338*3,14*0,4</t>
  </si>
  <si>
    <t>2*1,45*0,52*3,2</t>
  </si>
  <si>
    <t>1,5*0,5*3,3</t>
  </si>
  <si>
    <t>0,73*0,568*3,3</t>
  </si>
  <si>
    <t>22</t>
  </si>
  <si>
    <t>314235232</t>
  </si>
  <si>
    <t>Dvousložkový komínový systém jednoprůduchový cihelný z keramických hrdlových vložek ukončení v nadstřešní části komínu (komínová hlava) bez větrací šachty pohledovými prstenci včetně komínové vložky, světlý průměr vložky 16 cm</t>
  </si>
  <si>
    <t>845490266</t>
  </si>
  <si>
    <t>314235265</t>
  </si>
  <si>
    <t>Dvousložkový komínový systém jednoprůduchový cihelný z keramických hrdlových vložek ukončení v nadstřešní části komínu (komínová hlava) s větrací šachtou krycí deska základní dvouprůduchová pro nadstřešní část komínu z komínového návleku, pohledových prstenců a pouze vyzděnou, světlý průměr vložky 14, 16, 20 cm</t>
  </si>
  <si>
    <t>kus</t>
  </si>
  <si>
    <t>-1738998239</t>
  </si>
  <si>
    <t>uprava komínu viz výkresD1,1 27</t>
  </si>
  <si>
    <t>24</t>
  </si>
  <si>
    <t>R -32562-15</t>
  </si>
  <si>
    <t xml:space="preserve">arkýř dvorní fasády </t>
  </si>
  <si>
    <t>-1528413252</t>
  </si>
  <si>
    <t>upravit dle výkresu  D 1,1 55</t>
  </si>
  <si>
    <t>25</t>
  </si>
  <si>
    <t>341362021</t>
  </si>
  <si>
    <t>Výztuž stěn a příček nosných svislých nebo šikmých, rovných nebo oblých ze svařovaných sítí z drátů typu KARI</t>
  </si>
  <si>
    <t>1262166951</t>
  </si>
  <si>
    <t>35*3,14*0,001</t>
  </si>
  <si>
    <t>dvůr stěna</t>
  </si>
  <si>
    <t>31</t>
  </si>
  <si>
    <t>Zdi pozemních staveb</t>
  </si>
  <si>
    <t>26</t>
  </si>
  <si>
    <t>310238411</t>
  </si>
  <si>
    <t>Zazdívka otvorů pl do 1 m2 ve zdivu nadzákladovém cihlami pálenými na MC</t>
  </si>
  <si>
    <t>1111138251</t>
  </si>
  <si>
    <t>310239411</t>
  </si>
  <si>
    <t>Zazdívka otvorů pl do 4 m2 ve zdivu nadzákladovém cihlami pálenými na MC</t>
  </si>
  <si>
    <t>-851327051</t>
  </si>
  <si>
    <t>28</t>
  </si>
  <si>
    <t>311113134</t>
  </si>
  <si>
    <t>Nadzákladové zdi z tvárnic ztraceného bednění hladkých, včetně výplně z betonu třídy C 16/20, tloušťky zdiva přes 250 do 300 mm</t>
  </si>
  <si>
    <t>-1656008281</t>
  </si>
  <si>
    <t>výtahová šachta</t>
  </si>
  <si>
    <t>2*2,2*22,08</t>
  </si>
  <si>
    <t>2*1,65*22,08</t>
  </si>
  <si>
    <t>-5*2,2*1,65</t>
  </si>
  <si>
    <t>29</t>
  </si>
  <si>
    <t>311238130</t>
  </si>
  <si>
    <t>Zdivo nosné jednovrstvé z cihel děrovaných vnitřní zvukově izolační spojené na pero a drážku P10, P 15 na maltu MVC tl. zdiva 190 mm, pevnost cihel</t>
  </si>
  <si>
    <t>891428729</t>
  </si>
  <si>
    <t>1 NP</t>
  </si>
  <si>
    <t>3,7*(4,91+4,89)</t>
  </si>
  <si>
    <t>30</t>
  </si>
  <si>
    <t>311321411</t>
  </si>
  <si>
    <t>Nadzákladové zdi z betonu železového (bez výztuže) nosné bez zvláštních nároků na vliv prostředí (X0, XC) tř. C 25/30</t>
  </si>
  <si>
    <t>-981459449</t>
  </si>
  <si>
    <t>dojezd  výtahové šachty</t>
  </si>
  <si>
    <t>1,1*(2,15+2,3)*0,15</t>
  </si>
  <si>
    <t>311351101</t>
  </si>
  <si>
    <t>Bednění nadzákladových zdí nosných svislé nebo šikmé (odkloněné), půdorysně přímé nebo zalomené ve volném prostranství, ve volných nebo zapažených jamách, rýhách, šachtách, včetně případných vzpěr, jednostranné zřízení</t>
  </si>
  <si>
    <t>840903921</t>
  </si>
  <si>
    <t>bednění dojezdu výtahové šachty včetně desky</t>
  </si>
  <si>
    <t>2*(2,15+2,3)*1,6</t>
  </si>
  <si>
    <t>vnitřní</t>
  </si>
  <si>
    <t>2*1,1*(1,9+1,75)*2</t>
  </si>
  <si>
    <t>32</t>
  </si>
  <si>
    <t>311351102</t>
  </si>
  <si>
    <t>Bednění nadzákladových zdí nosných svislé nebo šikmé (odkloněné), půdorysně přímé nebo zalomené ve volném prostranství, ve volných nebo zapažených jamách, rýhách, šachtách, včetně případných vzpěr, jednostranné odstranění</t>
  </si>
  <si>
    <t>-513823048</t>
  </si>
  <si>
    <t>33</t>
  </si>
  <si>
    <t>317168123</t>
  </si>
  <si>
    <t>Překlad keramický plochý š 14,5 cm dl 150 cm</t>
  </si>
  <si>
    <t>-1546000146</t>
  </si>
  <si>
    <t>dodávka a montáž keramických překladů</t>
  </si>
  <si>
    <t>"1 PP " 10</t>
  </si>
  <si>
    <t>"1 NP "9</t>
  </si>
  <si>
    <t>"2 NP "10</t>
  </si>
  <si>
    <t>"3 NP "7</t>
  </si>
  <si>
    <t>"4 NP "7</t>
  </si>
  <si>
    <t>"5 NP "7</t>
  </si>
  <si>
    <t>34</t>
  </si>
  <si>
    <t>317234410</t>
  </si>
  <si>
    <t>Vyzdívka mezi nosníky z cihel pálených na MC</t>
  </si>
  <si>
    <t>1757226826</t>
  </si>
  <si>
    <t>statika  1NP</t>
  </si>
  <si>
    <t>(1,5*0,96+1,5*0,65+3,1*0,2+3,1*0,63+1,5*0,63+3,9*0,48+1,4*0,35+1,2*0,15+1,5*0,65+1,6*0,65+3,3*0,58)*0,2</t>
  </si>
  <si>
    <t>(2,35*0,79+3,3*0,38)*0,2</t>
  </si>
  <si>
    <t>statika 2 NP</t>
  </si>
  <si>
    <t>(1,1*0,15+1,3*0,2+1,6*0,49+1,6*0,3+1,3*0,15+1,4*0,3+2,4*0,48+1,9*0,65)*0,2</t>
  </si>
  <si>
    <t>statika 3 NP</t>
  </si>
  <si>
    <t>(1,0*0,2+0,8*0,046+1,3*0,17+1,6*0,5*2+1,4*0,7+1,6*0,65+1,6*0,3+1,5*0,33)*0,15</t>
  </si>
  <si>
    <t>statika 4 NP</t>
  </si>
  <si>
    <t>(1,5*0,63*2+1,65*0,55+0,8*0,51*2+1,5*0,5*2+1,6*0,55*2+1,4*0,5+1,6*0,43+1,5*0,43)*0,15</t>
  </si>
  <si>
    <t>statika 5 NP</t>
  </si>
  <si>
    <t>(1,1*0,2+3,2*0,55+1,0*0,15+1,7*0,2)*0,15</t>
  </si>
  <si>
    <t>35</t>
  </si>
  <si>
    <t>317322411</t>
  </si>
  <si>
    <t>Římsy nebo žlabové římsy z betonu železového (bez výztuže) tř. C 20/25</t>
  </si>
  <si>
    <t>948521011</t>
  </si>
  <si>
    <t>dle výkresu statika 12</t>
  </si>
  <si>
    <t>14,5*0,17*1</t>
  </si>
  <si>
    <t>36</t>
  </si>
  <si>
    <t>317361821</t>
  </si>
  <si>
    <t>Výztuž překladů, říms, žlabů, žlabových říms, klenbových pásů z betonářské oceli 10 505 (R) nebo BSt 500</t>
  </si>
  <si>
    <t>924109613</t>
  </si>
  <si>
    <t>14,5*0,02</t>
  </si>
  <si>
    <t>římsa</t>
  </si>
  <si>
    <t>37</t>
  </si>
  <si>
    <t>317944321</t>
  </si>
  <si>
    <t>Válcované nosníky do č.12 dodatečně osazované do připravených otvorů</t>
  </si>
  <si>
    <t>-1785438205</t>
  </si>
  <si>
    <t xml:space="preserve">DLE PŮDORYSŮ </t>
  </si>
  <si>
    <t>1 PP popis v půdory D 1,1,2</t>
  </si>
  <si>
    <t>"PO 001 - otvor okna "4*1,68*18*0,001</t>
  </si>
  <si>
    <t>"PO 002 "4*1,75*18*0,001</t>
  </si>
  <si>
    <t>"PO003 "4*1,65*22*0,001</t>
  </si>
  <si>
    <t>"PO004 "0,1</t>
  </si>
  <si>
    <t>"PO 005 "4*1,5*22*0,001</t>
  </si>
  <si>
    <t>"PO 006 "1*1,5*22*0,001</t>
  </si>
  <si>
    <t xml:space="preserve">1 NP D 1,1.3 </t>
  </si>
  <si>
    <t>"P1.001 "3*1,68*22*0,001</t>
  </si>
  <si>
    <t>"P1.002 "4*1,5*22*0,001</t>
  </si>
  <si>
    <t>"P1 003 "2*1,5*18*0,001</t>
  </si>
  <si>
    <t>"P1.004 "1*1,5*22*0,001</t>
  </si>
  <si>
    <t xml:space="preserve">2 NP D1.1,04 </t>
  </si>
  <si>
    <t>"P2.001 "4*1,5*18*0,001</t>
  </si>
  <si>
    <t>"P002 "4*1,45*22*0,001</t>
  </si>
  <si>
    <t>"P2 003 "1*22*0,001</t>
  </si>
  <si>
    <t>3 NP  D 1,1,05</t>
  </si>
  <si>
    <t>"P3 001 "4*1,5*22*0,001</t>
  </si>
  <si>
    <t>"P3,002 "4*1,45*0,001*22</t>
  </si>
  <si>
    <t>"P3,003 "1*1,5*0,001*22</t>
  </si>
  <si>
    <t>4 NP D 1,106</t>
  </si>
  <si>
    <t>"P4 001 "4*1,5*22*0,001</t>
  </si>
  <si>
    <t>"P4 002 "4*1,43*0,001*22</t>
  </si>
  <si>
    <t>"P4003 "1,3*18*0,001</t>
  </si>
  <si>
    <t>"P4004 "1,3*18*0,001</t>
  </si>
  <si>
    <t>Mezisoučet5 NP podkroví D1.17</t>
  </si>
  <si>
    <t>"P5001 "4*1,57*0,001*22</t>
  </si>
  <si>
    <t>"P5 002 "4*1,75*2*20*0,001</t>
  </si>
  <si>
    <t>"P5002 "4*1,75*22*0,001</t>
  </si>
  <si>
    <t>"P5003 "4*1,4*22*0,001</t>
  </si>
  <si>
    <t>"P5004"4*2,333*22*0,001</t>
  </si>
  <si>
    <t>"P5 006+ 009 "2*1,8*18*0,001+1,46*2*18*0,001</t>
  </si>
  <si>
    <t>"P5 007 "2*1,4*22*0,001</t>
  </si>
  <si>
    <t>"P5 008 "2*1,9*22*0,001</t>
  </si>
  <si>
    <t>"P5010" 3,32*2*22*0,01</t>
  </si>
  <si>
    <t>"p5 011 "3,32*22*0,001</t>
  </si>
  <si>
    <t>38</t>
  </si>
  <si>
    <t>130107420</t>
  </si>
  <si>
    <t>Ocel profilová v jakosti 11 375 ocel profilová I IPE h=100 mm</t>
  </si>
  <si>
    <t>-587395342</t>
  </si>
  <si>
    <t>"PO 001 - otvor okna "4*1,68*18*0,001*1,1</t>
  </si>
  <si>
    <t>"PO 002 "4*1,75*18*0,001*1,1</t>
  </si>
  <si>
    <t>"P1 003 "2*1,5*18*0,001*1,1</t>
  </si>
  <si>
    <t>"P2.001 "4*1,5*18*0,001*1,1</t>
  </si>
  <si>
    <t>"P4003 "1,3*18*0,001*1,1</t>
  </si>
  <si>
    <t>"P4004 "1,3*18*0,001*1,1</t>
  </si>
  <si>
    <t>"P5 006+ 009 "2*1,8*18*0,001+1,46*2*18*0,001*1,1</t>
  </si>
  <si>
    <t>39</t>
  </si>
  <si>
    <t>130107440</t>
  </si>
  <si>
    <t>Ocel profilová v jakosti 11 375 ocel profilová I IPE h=120 mm</t>
  </si>
  <si>
    <t>-1210363478</t>
  </si>
  <si>
    <t>"PO003 "4*1,65*22*0,001*1,1</t>
  </si>
  <si>
    <t>"PO004 "0,1*1,1</t>
  </si>
  <si>
    <t>"PO 005 "4*1,5*22*0,001*1,1</t>
  </si>
  <si>
    <t>"PO 006 "1*1,5*22*0,001*1,1</t>
  </si>
  <si>
    <t>"P1.001 "3*1,68*22*0,001*1,1</t>
  </si>
  <si>
    <t>"P1.002 "4*1,5*22*0,001*1,1</t>
  </si>
  <si>
    <t>"P1.004 "1*1,5*22*0,001*1,1</t>
  </si>
  <si>
    <t>"P002 "4*1,45*22*0,001*1,1</t>
  </si>
  <si>
    <t>"P2 003 "1*22*0,001*1,1</t>
  </si>
  <si>
    <t>"P3 001 "4*1,5*22*0,001*1,1</t>
  </si>
  <si>
    <t>"P3,002 "4*1,45*0,001*22*1,1</t>
  </si>
  <si>
    <t>"P3,003 "1*1,5*0,001*22*1,1</t>
  </si>
  <si>
    <t>4 NP D 1,106 a 5 NP D1.1 05</t>
  </si>
  <si>
    <t>"P4 001 "4*1,5*22*0,001*1,1</t>
  </si>
  <si>
    <t>"P4 002 "4*1,43*0,001*22*1,1</t>
  </si>
  <si>
    <t>"P5001 "4*1,57*0,001*22*1,1</t>
  </si>
  <si>
    <t>"P5002 "4*1,75*22*0,001*1,1</t>
  </si>
  <si>
    <t>"P5003 "4*1,4*22*0,001*1,1</t>
  </si>
  <si>
    <t>"P5004"4*2,333*22*0,001*1,1</t>
  </si>
  <si>
    <t>"P5 007 "2*1,4*22*0,001*1,1</t>
  </si>
  <si>
    <t>"P5 008 "2*1,9*22*0,001*1,1</t>
  </si>
  <si>
    <t>"P5010" 3,32*2*22*0,01*1,1</t>
  </si>
  <si>
    <t>"p5 011 "3,32*22*0,001*1,1</t>
  </si>
  <si>
    <t>40</t>
  </si>
  <si>
    <t>319201321</t>
  </si>
  <si>
    <t>Vyrovnání nerovného povrchu zdiva tl do 30 mm maltou</t>
  </si>
  <si>
    <t>-1234032287</t>
  </si>
  <si>
    <t>v místech po vybour.otvorech a zdech</t>
  </si>
  <si>
    <t>1.PP</t>
  </si>
  <si>
    <t>(0,2*4+0,3*4+0,366*2+0,3*2+0,366*2)*2,75</t>
  </si>
  <si>
    <t>(0,3*4+0,25*2+0,5*2)*3,2</t>
  </si>
  <si>
    <t>(0,59*4+0,65*4+0,366*2+0,45*2+0,2*4)*2,25</t>
  </si>
  <si>
    <t>(0,72*0,2*5)</t>
  </si>
  <si>
    <t>Mezisoučet 1.PP</t>
  </si>
  <si>
    <t>1.PN</t>
  </si>
  <si>
    <t>(0,3*4+0,2*6+0,15*8)*3,35</t>
  </si>
  <si>
    <t>(0,65*2+0,49*4+0,35*2+0,25*4)*2,3</t>
  </si>
  <si>
    <t>Mezisoučet 1.PN</t>
  </si>
  <si>
    <t>2.PN</t>
  </si>
  <si>
    <t>(0,33*4+0,65*4+0,3*6+0,45*2)*2,35</t>
  </si>
  <si>
    <t>0,2*6*3,45</t>
  </si>
  <si>
    <t>0,15*4*3,4</t>
  </si>
  <si>
    <t>Mezisoučet 2.PN</t>
  </si>
  <si>
    <t>3.PN</t>
  </si>
  <si>
    <t>(0,2*8+0,1*4+0,3*5)*3,45</t>
  </si>
  <si>
    <t>0,3*4*2,25</t>
  </si>
  <si>
    <t>0,5*6*2,35</t>
  </si>
  <si>
    <t>0,45*1,15*2</t>
  </si>
  <si>
    <t>0,5*2,1*2</t>
  </si>
  <si>
    <t>Mezisoučet 3.PN</t>
  </si>
  <si>
    <t>4.PN</t>
  </si>
  <si>
    <t>(0,1*6+0,2*10+0,35*4)*3,4</t>
  </si>
  <si>
    <t>(0,3*4+0,5*6+0,65*4)*2,25</t>
  </si>
  <si>
    <t>Mezisoučet 4.PN</t>
  </si>
  <si>
    <t>Stěny a příčky</t>
  </si>
  <si>
    <t>41</t>
  </si>
  <si>
    <t>340238211</t>
  </si>
  <si>
    <t>Zazdívka otvorů pl do 1 m2 v příčkách nebo stěnách z cihel tl do 100 mm</t>
  </si>
  <si>
    <t>667685376</t>
  </si>
  <si>
    <t xml:space="preserve"> - dozdívky ve sklepních oknech (uliční fas.)</t>
  </si>
  <si>
    <t>0,84*0,71*5</t>
  </si>
  <si>
    <t>0,67*0,72</t>
  </si>
  <si>
    <t>0,81*0,62</t>
  </si>
  <si>
    <t>0,82*0,62</t>
  </si>
  <si>
    <t>0,8*0,62</t>
  </si>
  <si>
    <t>dtto - ostatní zazdívky</t>
  </si>
  <si>
    <t>0,5*0,75*2</t>
  </si>
  <si>
    <t>11*0,8*0,7</t>
  </si>
  <si>
    <t>42</t>
  </si>
  <si>
    <t>340238212</t>
  </si>
  <si>
    <t>Zazdívka otvorů pl do 1 m2 v příčkách nebo stěnách z cihel tl přes 100 mm</t>
  </si>
  <si>
    <t>445435395</t>
  </si>
  <si>
    <t xml:space="preserve"> dozdívky ve sklepních oknech (uliční fas.)</t>
  </si>
  <si>
    <t>0,61*0,72*11</t>
  </si>
  <si>
    <t>1,1</t>
  </si>
  <si>
    <t>1 NP-5 NP</t>
  </si>
  <si>
    <t>6,2</t>
  </si>
  <si>
    <t>43</t>
  </si>
  <si>
    <t>342272323</t>
  </si>
  <si>
    <t>Příčky z pórobetonových přesných příčkovek hladkých, objemové hmotnosti 500 kg/m3 na tenké maltové lože, tloušťky příčky 100 mm</t>
  </si>
  <si>
    <t>-736631387</t>
  </si>
  <si>
    <t>1 PP</t>
  </si>
  <si>
    <t>2,6*(1,52+1,05+0,1+1,015+2,55+0,5+1,5+1,29+1,95+2,55+2,55)</t>
  </si>
  <si>
    <t>-0,7*1,97*8</t>
  </si>
  <si>
    <t>3,6*(1,6+0,275+1,6)</t>
  </si>
  <si>
    <t>2.11 (a,b,c)</t>
  </si>
  <si>
    <t>3,3*(2,2+1,71+2,2+2,2)</t>
  </si>
  <si>
    <t>-0,7*3*1,97</t>
  </si>
  <si>
    <t>3 NP</t>
  </si>
  <si>
    <t>3,3*(1,25+1,75+1,75+1,265)</t>
  </si>
  <si>
    <t>-0,7*1,97*2</t>
  </si>
  <si>
    <t>4 NP</t>
  </si>
  <si>
    <t>3,1*(1,37+2+2+1,26)</t>
  </si>
  <si>
    <t>5 NP</t>
  </si>
  <si>
    <t>2*(5,95+1,45+2,75+2,75+1,3)</t>
  </si>
  <si>
    <t>44</t>
  </si>
  <si>
    <t>342272523</t>
  </si>
  <si>
    <t>Příčky z pórobetonových přesných příčkovekhladkých, objemové hmotnosti 500 kg/m3 na tenké maltové lože, tloušťky příčky 150 mm</t>
  </si>
  <si>
    <t>-277570755</t>
  </si>
  <si>
    <t>1 NP   dle výkresu20</t>
  </si>
  <si>
    <t>Míst 0,07/0,06</t>
  </si>
  <si>
    <t>2,6*(3,72+0,1+1,55)+2,6*4,85</t>
  </si>
  <si>
    <t xml:space="preserve">"míst 1.08 "                                                                                                                                          </t>
  </si>
  <si>
    <t>3,6*(3,14+1,875+0,53+0,4+1,065+1)+3,6*1,46</t>
  </si>
  <si>
    <t>-0,8*1,97</t>
  </si>
  <si>
    <t>"míst 1,07 1,07 a</t>
  </si>
  <si>
    <t>3,6*(1,665+1,14+1,5+1,85+1,6+1,6+0,15)</t>
  </si>
  <si>
    <t>3,3*(2,03+2,1+1,1+0,15+1,75+0,1+1)+3,6*1,45</t>
  </si>
  <si>
    <t>-0,7*1,97</t>
  </si>
  <si>
    <t>3,1*(1,95+0,1+1,1+0,15+1,165+1,165+0,15+1,1+0,1+1,95)</t>
  </si>
  <si>
    <t>3,1*(1,57)</t>
  </si>
  <si>
    <t>2,1*(4,665+1,07)</t>
  </si>
  <si>
    <t>45</t>
  </si>
  <si>
    <t>346244381</t>
  </si>
  <si>
    <t>Plentování ocelových válcovaných nosníků jednostranné cihlami na maltu, výška stojiny do 200 mm</t>
  </si>
  <si>
    <t>1924387517</t>
  </si>
  <si>
    <t>(1,68+1,75+1,65+1,5+1,5+1,5)*0,2*2</t>
  </si>
  <si>
    <t>(1,68+1,5+1,5+1,5)*0,2*2</t>
  </si>
  <si>
    <t>(1,5+1,45+1,5)*0,2*2</t>
  </si>
  <si>
    <t>(1,5+1,43+1,5+1,3)*0,2*2</t>
  </si>
  <si>
    <t>(1,57+1,75+1,4+2,330+1,8+1,4+1,9+1,46+3,32+3,32)*0,2*2</t>
  </si>
  <si>
    <t>46</t>
  </si>
  <si>
    <t>349231811</t>
  </si>
  <si>
    <t>Přizdívka ostění s ozubem z cihel tl do 150 mm</t>
  </si>
  <si>
    <t>550801788</t>
  </si>
  <si>
    <t>5,2</t>
  </si>
  <si>
    <t>3,2</t>
  </si>
  <si>
    <t>4,2</t>
  </si>
  <si>
    <t xml:space="preserve"> Různé kompletní konstrukce</t>
  </si>
  <si>
    <t>47</t>
  </si>
  <si>
    <t>380326132</t>
  </si>
  <si>
    <t>Kompletní konstrukce ČOV, nádrží nebo vodojemů z ŽB vodostavebného V8 tř. B 30 tl do 300 mm</t>
  </si>
  <si>
    <t>1905462033</t>
  </si>
  <si>
    <t>beton C25/30 XA1</t>
  </si>
  <si>
    <t>stěny 200  mm</t>
  </si>
  <si>
    <t>(1,54+1,54+1+1)*1,38*0,2</t>
  </si>
  <si>
    <t>podklad+ deska</t>
  </si>
  <si>
    <t>deska 300 mm</t>
  </si>
  <si>
    <t>0,3*1,54*1,24*0,3</t>
  </si>
  <si>
    <t>48</t>
  </si>
  <si>
    <t>380356231</t>
  </si>
  <si>
    <t>Bednění kompletních konstrukcí ČOV, nádrží nebo vodojemů neomítaných ploch rovinných zřízení</t>
  </si>
  <si>
    <t>-1973699622</t>
  </si>
  <si>
    <t>por.pol.pro bednění konstr.z vodostav.betonu</t>
  </si>
  <si>
    <t>(1,54+1,2)*2*1,5</t>
  </si>
  <si>
    <t>(1,3+1)*2*1,12</t>
  </si>
  <si>
    <t>49</t>
  </si>
  <si>
    <t>380356232</t>
  </si>
  <si>
    <t>Bednění kompletních konstrukcí ČOV, nádrží nebo vodojemů neomítaných ploch rovinných odstranění</t>
  </si>
  <si>
    <t>-1005110988</t>
  </si>
  <si>
    <t>50</t>
  </si>
  <si>
    <t>389381118</t>
  </si>
  <si>
    <t>Doplňková betonáž a bednění malého rozsahu uzavírací nebo petlicové spáry dílců z betonu C 25/30</t>
  </si>
  <si>
    <t>1027799277</t>
  </si>
  <si>
    <t>podkladní beton.kvádry pod.válc.nosníky</t>
  </si>
  <si>
    <t>statika 1 NP</t>
  </si>
  <si>
    <t>(0,2*0,25*0,15)*(9+15+2+4+4+4+4+5+2+3+5+3+1+1+1+1+2+3+3+4+1+2+2+2+2+4)*2</t>
  </si>
  <si>
    <t>(0,2*0,25*0,15)*(4+4+2+6+2+2+2+2+2)*2</t>
  </si>
  <si>
    <t>statika  3 NP</t>
  </si>
  <si>
    <t>(0,2*0,25*0,15)*(2+14+5+2+2+2)*2</t>
  </si>
  <si>
    <t>(0,2*0,25*0,15)*(2+10+4+2)*2</t>
  </si>
  <si>
    <t>(0,2*0,25*0,15)*(1+2+4+10+10+2+2+2+1+1+1+1+8+3+1+5+1+1+3+3+1+6+14+13+9+3+4+2+8+4+2+2+2)*2</t>
  </si>
  <si>
    <t>51</t>
  </si>
  <si>
    <t>644941121</t>
  </si>
  <si>
    <t>Montáž průchodky k větrací mřížce se zhotovením otvoru v tepelné izolaci</t>
  </si>
  <si>
    <t>987866816</t>
  </si>
  <si>
    <t>dvorní fasáda</t>
  </si>
  <si>
    <t>52</t>
  </si>
  <si>
    <t>286160960/R</t>
  </si>
  <si>
    <t>průchodka fasádní DN 70mm</t>
  </si>
  <si>
    <t>998225658</t>
  </si>
  <si>
    <t>15*1,02</t>
  </si>
  <si>
    <t>Vodorovné konstrukce</t>
  </si>
  <si>
    <t>Stropy a stropní konstrukce pozemních staveb</t>
  </si>
  <si>
    <t>53</t>
  </si>
  <si>
    <t>411321414</t>
  </si>
  <si>
    <t>Stropy z betonu železového (bez výztuže) stropů deskových, plochých střech, desek balkonových, desek hřibových stropů včetně hlavic hřibových sloupů tř. C 25/30</t>
  </si>
  <si>
    <t>222784306</t>
  </si>
  <si>
    <t>stropní deska SD02- 1 PP</t>
  </si>
  <si>
    <t>44,4*0,2</t>
  </si>
  <si>
    <t>stropní deska SD 01</t>
  </si>
  <si>
    <t>(14,48+2,8)*0,2</t>
  </si>
  <si>
    <t>nad 1 NP  statika 09</t>
  </si>
  <si>
    <t>SD 10</t>
  </si>
  <si>
    <t>(14,4+2,8)*0,2</t>
  </si>
  <si>
    <t>SD11</t>
  </si>
  <si>
    <t>4,3*4,43*0,2</t>
  </si>
  <si>
    <t>nad 2 NP</t>
  </si>
  <si>
    <t>89,4*0,15</t>
  </si>
  <si>
    <t>nad 3 NP</t>
  </si>
  <si>
    <t>82,5*0,15</t>
  </si>
  <si>
    <t>nad 4 NP</t>
  </si>
  <si>
    <t>241,5*0,15</t>
  </si>
  <si>
    <t>výtahové šahty</t>
  </si>
  <si>
    <t>2,2*2,05*0,2</t>
  </si>
  <si>
    <t>54</t>
  </si>
  <si>
    <t>411351101</t>
  </si>
  <si>
    <t>Bednění stropů, kleneb nebo skořepin bez podpěrné konstrukce stropů deskových, balkonových nebo plošných konzol plné, rovné, popř. s náběhy zřízení</t>
  </si>
  <si>
    <t>-1150007786</t>
  </si>
  <si>
    <t>strop výtahové šachty</t>
  </si>
  <si>
    <t>2,2*2,05</t>
  </si>
  <si>
    <t>55</t>
  </si>
  <si>
    <t>411351102</t>
  </si>
  <si>
    <t>Bednění stropů, kleneb nebo skořepin bez podpěrné konstrukce stropů deskových, balkonových nebo plošných konzol plné, rovné, popř. s náběhy odstranění</t>
  </si>
  <si>
    <t>417455385</t>
  </si>
  <si>
    <t>56</t>
  </si>
  <si>
    <t>411354214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</si>
  <si>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-4271 s povrchem lesklým, výšky vln 60 mm, tl. plechu 0,88 mm</t>
  </si>
  <si>
    <t>1025712368</t>
  </si>
  <si>
    <t>Bednění stropů - 1 PP</t>
  </si>
  <si>
    <t>TRAPEZOVÉ PLECHY DLE STATIKY</t>
  </si>
  <si>
    <t>(44,2+3+3,62*4+1,4*2)</t>
  </si>
  <si>
    <t>rampa</t>
  </si>
  <si>
    <t>3,9*1,32+2,4*1,6+2,62*1,7</t>
  </si>
  <si>
    <t>"nad 1 NP"4,43*4,3</t>
  </si>
  <si>
    <t>3,5*4,55+1,3*2,1</t>
  </si>
  <si>
    <t>89,4</t>
  </si>
  <si>
    <t>68,7+4,4+8,8+5,5+2</t>
  </si>
  <si>
    <t>nad 3 N   -SD 30SD 31</t>
  </si>
  <si>
    <t>66+2,6+8,4+5,5</t>
  </si>
  <si>
    <t>241,5</t>
  </si>
  <si>
    <t>57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</si>
  <si>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</si>
  <si>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</si>
  <si>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594406798</t>
  </si>
  <si>
    <t>1 pn</t>
  </si>
  <si>
    <t>66*3,5*2*0,001</t>
  </si>
  <si>
    <t>37,7*3,5*2*0,001</t>
  </si>
  <si>
    <t>(66+20,7)*3,5*0,001*2</t>
  </si>
  <si>
    <t>0,607</t>
  </si>
  <si>
    <t>nad 4</t>
  </si>
  <si>
    <t>241,5*3,5*0,001</t>
  </si>
  <si>
    <t>58</t>
  </si>
  <si>
    <t>413232211</t>
  </si>
  <si>
    <t>Zazdívka zhlaví válcovaných nosníků v do 150 mm</t>
  </si>
  <si>
    <t>-311901846</t>
  </si>
  <si>
    <t>statika   dle OK po  patrech</t>
  </si>
  <si>
    <t>(9+4+3+1+1+2+3+4+2+2)*2</t>
  </si>
  <si>
    <t>(4+4+2+6+2+2+2+2+2)*2</t>
  </si>
  <si>
    <t>(2+14+5+2+2+2)*2</t>
  </si>
  <si>
    <t>(2+10+4+2)*2</t>
  </si>
  <si>
    <t>(1+1+1+1+8+14+4+2+12+4+2+2+2)</t>
  </si>
  <si>
    <t>(6+2+4)*2</t>
  </si>
  <si>
    <t>59</t>
  </si>
  <si>
    <t>413232221</t>
  </si>
  <si>
    <t>Zazdívka zhlaví válcovaných nosníků v do 300 mm</t>
  </si>
  <si>
    <t xml:space="preserve">CS URS 2016 01 </t>
  </si>
  <si>
    <t>-1129926440</t>
  </si>
  <si>
    <t xml:space="preserve">statika </t>
  </si>
  <si>
    <t>(15+2+4+4+5+2+3+5+1+1+3+1+2+2+4)*2</t>
  </si>
  <si>
    <t>statika v.č.03</t>
  </si>
  <si>
    <t>statika v.č.06</t>
  </si>
  <si>
    <t>(1+2+4+10+10+2+2+2+3+1+5+1+1+3+3+1+6+13+9+3)*2</t>
  </si>
  <si>
    <t>statika v.č.07</t>
  </si>
  <si>
    <t>60</t>
  </si>
  <si>
    <t>413321414</t>
  </si>
  <si>
    <t>Nosníky z betonu železového (bez výztuže) včetně stěnových i jeřábových drah, volných trámů, průvlaků, rámových příčlí, ztužidel, konzol, vodorovných táhel apod., tyčových konstrukcí tř. C 25/30</t>
  </si>
  <si>
    <t>-874609981</t>
  </si>
  <si>
    <t>průvlaky statika  výkres 11</t>
  </si>
  <si>
    <t>0,15*0,25*(2,7+2,7+6,3)</t>
  </si>
  <si>
    <t>výkres 10</t>
  </si>
  <si>
    <t>0,15*0,25*(2,175+2,175+2,165+2,62+1,8)</t>
  </si>
  <si>
    <t>61</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</si>
  <si>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</si>
  <si>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</si>
  <si>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-1345782032</t>
  </si>
  <si>
    <t>0,15+2*0,25*(2,7+2,7+6,3)</t>
  </si>
  <si>
    <t>0,15+0,25*2*(2,175+2,175+2,165+2,62+1,8)</t>
  </si>
  <si>
    <t>62</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</si>
  <si>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</si>
  <si>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</si>
  <si>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-1674669588</t>
  </si>
  <si>
    <t>63</t>
  </si>
  <si>
    <t>417321515</t>
  </si>
  <si>
    <t>Ztužující pásy a věnce ze ŽB tř. C 25/30</t>
  </si>
  <si>
    <t>-1283729546</t>
  </si>
  <si>
    <t>řez A -D 1,1 28</t>
  </si>
  <si>
    <t>0,3*0,2*(8,8+1,4+0,78+5)</t>
  </si>
  <si>
    <t>64</t>
  </si>
  <si>
    <t>417351115</t>
  </si>
  <si>
    <t>Zřízení bednění ztužujících věnců</t>
  </si>
  <si>
    <t>801243077</t>
  </si>
  <si>
    <t>0,2*(8,8+1,4+0,78+5)*2</t>
  </si>
  <si>
    <t>65</t>
  </si>
  <si>
    <t>417351116</t>
  </si>
  <si>
    <t>Odstranění bednění ztužujících věnců</t>
  </si>
  <si>
    <t>788937350</t>
  </si>
  <si>
    <t>66</t>
  </si>
  <si>
    <t>417361821</t>
  </si>
  <si>
    <t>Výztuž ztužujících pásů a věnců betonářskou ocelí 10 505</t>
  </si>
  <si>
    <t>1051864510</t>
  </si>
  <si>
    <t>6,445*0,001*45</t>
  </si>
  <si>
    <t>67</t>
  </si>
  <si>
    <t>431351125</t>
  </si>
  <si>
    <t>Bednění podest, podstupňových desek a ramp včetně podpěrné konstrukce výšky do 4 m půdorysně křivočarých zřízení</t>
  </si>
  <si>
    <t>2012548309</t>
  </si>
  <si>
    <t>rampa dle výkresu 08</t>
  </si>
  <si>
    <t>4,14*1,6*2</t>
  </si>
  <si>
    <t>68</t>
  </si>
  <si>
    <t>311362021</t>
  </si>
  <si>
    <t>Výztuž nadzákladových zdí nosných svislých nebo odkloněných od svislice, rovných nebo oblých ze svařovaných sítí z drátů typu KARI</t>
  </si>
  <si>
    <t>480800224</t>
  </si>
  <si>
    <t>dojezd výtahové šachty  D1.2-05</t>
  </si>
  <si>
    <t>0,06</t>
  </si>
  <si>
    <t>Schodišťové konstrukce a rampy</t>
  </si>
  <si>
    <t>69</t>
  </si>
  <si>
    <t>430321414</t>
  </si>
  <si>
    <t>Schodišťová konstrukce a rampa ze ŽB tř. C 25/30</t>
  </si>
  <si>
    <t>-893379807</t>
  </si>
  <si>
    <t>statika výkres 08 - rampa</t>
  </si>
  <si>
    <t>2,6*1,6*0,12</t>
  </si>
  <si>
    <t>1,64*1,7*0,12</t>
  </si>
  <si>
    <t>2,4*1,6*0,12</t>
  </si>
  <si>
    <t>1,6*1,44*0,12</t>
  </si>
  <si>
    <t>Mezisoučetstatika  D1,2</t>
  </si>
  <si>
    <t>podesty</t>
  </si>
  <si>
    <t>0,2*2,885*1,5*4</t>
  </si>
  <si>
    <t>1,4*2,7*0,2*4</t>
  </si>
  <si>
    <t>stupně</t>
  </si>
  <si>
    <t>(12+12+11+11+11+11+11+11)*0,163*0,3</t>
  </si>
  <si>
    <t>3,86*1,27*0,1*8</t>
  </si>
  <si>
    <t>70</t>
  </si>
  <si>
    <t>430361821</t>
  </si>
  <si>
    <t>Výztuž schodišťové konstrukce a rampy betonářskou ocelí 10 505</t>
  </si>
  <si>
    <t>-1494088015</t>
  </si>
  <si>
    <t>16,38*80*0,001</t>
  </si>
  <si>
    <t>71</t>
  </si>
  <si>
    <t>430362021</t>
  </si>
  <si>
    <t>Výztuž schodišťových konstrukcí a ramp stupňů, schodnic, ramen, podest s nosníky ze svařovaných sítí z drátů typu KARI</t>
  </si>
  <si>
    <t>1724105344</t>
  </si>
  <si>
    <t>schodiště</t>
  </si>
  <si>
    <t xml:space="preserve"> D1,2 13</t>
  </si>
  <si>
    <t>1,27*(3,86+4,275+3,995+3,91+3,99+3,915+3,995)*3,5*0,001</t>
  </si>
  <si>
    <t>4*1,435*2,95*3,5*0,001</t>
  </si>
  <si>
    <t>4*1,45*2,7*3,5*0,001</t>
  </si>
  <si>
    <t>72</t>
  </si>
  <si>
    <t>431351121</t>
  </si>
  <si>
    <t>Zřízení bednění podest schodišť a ramp přímočarých v do 4 m</t>
  </si>
  <si>
    <t>-1215127627</t>
  </si>
  <si>
    <t>4*2,95*1,435</t>
  </si>
  <si>
    <t>4*1,45*2,7</t>
  </si>
  <si>
    <t>2,6*1,6</t>
  </si>
  <si>
    <t>1,64*1,7</t>
  </si>
  <si>
    <t>2,4*1,6</t>
  </si>
  <si>
    <t>1,6*1,44</t>
  </si>
  <si>
    <t>73</t>
  </si>
  <si>
    <t>431351122</t>
  </si>
  <si>
    <t>Odstranění bednění podest schodišť a ramp přímočarých v do 4 m</t>
  </si>
  <si>
    <t>17107111</t>
  </si>
  <si>
    <t>74</t>
  </si>
  <si>
    <t>434351141</t>
  </si>
  <si>
    <t>Zřízení bednění stupňů přímočarých schodišť</t>
  </si>
  <si>
    <t>1857181503</t>
  </si>
  <si>
    <t>(12+12+11+11+11+11+11+11)*1,24*0,16</t>
  </si>
  <si>
    <t>75</t>
  </si>
  <si>
    <t>434351142</t>
  </si>
  <si>
    <t>Odstranění bednění stupňů přímočarých schodišť</t>
  </si>
  <si>
    <t>-293862890</t>
  </si>
  <si>
    <t xml:space="preserve"> Komunikace</t>
  </si>
  <si>
    <t>76</t>
  </si>
  <si>
    <t>460650171</t>
  </si>
  <si>
    <t>Očištění kostek kamenných velkých z rozebraných dlažeb</t>
  </si>
  <si>
    <t>-1182551016</t>
  </si>
  <si>
    <t>původní historická dlažba</t>
  </si>
  <si>
    <t>77</t>
  </si>
  <si>
    <t>564831111</t>
  </si>
  <si>
    <t>Podklad ze štěrkodrti ŠD s rozprostřením a zhutněním, po zhutnění tl. 100 mm</t>
  </si>
  <si>
    <t>-823704126</t>
  </si>
  <si>
    <t>položení dlažby</t>
  </si>
  <si>
    <t>44+186</t>
  </si>
  <si>
    <t>78</t>
  </si>
  <si>
    <t>56525-15</t>
  </si>
  <si>
    <t>Uprava prostoru vstupu do sklepa pod cjezdem</t>
  </si>
  <si>
    <t>-1808010867</t>
  </si>
  <si>
    <t>79</t>
  </si>
  <si>
    <t>596211111</t>
  </si>
  <si>
    <t>Kladení zámkové dlažby komunikací pro pěší tl 60 mm skupiny A pl do 100 m2</t>
  </si>
  <si>
    <t>1390115536</t>
  </si>
  <si>
    <t>P</t>
  </si>
  <si>
    <t>Poznámka k položce:
dlážděné chodníky u objektů:  SO 06, SO 02, SO 05 a kolem oválu</t>
  </si>
  <si>
    <t>dlažba ve dvorní části</t>
  </si>
  <si>
    <t>66,5</t>
  </si>
  <si>
    <t xml:space="preserve">venkovní trakt </t>
  </si>
  <si>
    <t>80</t>
  </si>
  <si>
    <t>592450380 / R</t>
  </si>
  <si>
    <t>Dlaždice betonové dlažba zámková (ČSN EN 1338) dlažba H-PROFIL,  s fazetou 1 m2=36 kusů HBB  20 x 16,5 x 6 přírodní</t>
  </si>
  <si>
    <t>741517711</t>
  </si>
  <si>
    <t>16,3+53,5+6</t>
  </si>
  <si>
    <t>81</t>
  </si>
  <si>
    <t>631311112</t>
  </si>
  <si>
    <t>Mazanina z betonu prostého bez zvýšených nároků na prostředí tl. přes 50 do 80 mm tř. C 8/10</t>
  </si>
  <si>
    <t>-284795253</t>
  </si>
  <si>
    <t>44*0,05</t>
  </si>
  <si>
    <t>podklad betonu</t>
  </si>
  <si>
    <t>82</t>
  </si>
  <si>
    <t>772522180</t>
  </si>
  <si>
    <t>Kladení dlažby z kamene pravoúhlých desek tl 100, 110 a 120 mm v pásech</t>
  </si>
  <si>
    <t>-605041654</t>
  </si>
  <si>
    <t xml:space="preserve">zpětné položení kamenné dlažby - </t>
  </si>
  <si>
    <t>83</t>
  </si>
  <si>
    <t>985312112</t>
  </si>
  <si>
    <t>Stěrka k vyrovnání ploch reprofilovaného betonu stěn, tloušťky přes 2 do 3 mm</t>
  </si>
  <si>
    <t>-2005173430</t>
  </si>
  <si>
    <t>5,65+28,4</t>
  </si>
  <si>
    <t xml:space="preserve"> Úpravy povrchů, podlahy a osazování výplní</t>
  </si>
  <si>
    <t>84</t>
  </si>
  <si>
    <t>642942111</t>
  </si>
  <si>
    <t>Osazování zárubní nebo rámů dveřních kovových do 2,5 m2 na MC</t>
  </si>
  <si>
    <t>-2055887966</t>
  </si>
  <si>
    <t>š.700 mm</t>
  </si>
  <si>
    <t>3+17+1+4+16</t>
  </si>
  <si>
    <t>š.800 mm</t>
  </si>
  <si>
    <t>4+2+1+1+3+7+3+9+12+3+2+2</t>
  </si>
  <si>
    <t>š.900 mm</t>
  </si>
  <si>
    <t>85</t>
  </si>
  <si>
    <t>642942221</t>
  </si>
  <si>
    <t>Osazování zárubní nebo rámů kovových dveřních lisovaných nebo z úhelníků bez dveřních křídel, na cementovou maltu, o ploše otvoru přes 2,5 do 4,5 m2</t>
  </si>
  <si>
    <t>736622031</t>
  </si>
  <si>
    <t>"01.003 "1</t>
  </si>
  <si>
    <t>"02.005 "3</t>
  </si>
  <si>
    <t>86</t>
  </si>
  <si>
    <t>553311430</t>
  </si>
  <si>
    <t>zárubeň ocelová pro běžné zdění H 145 800 L/P</t>
  </si>
  <si>
    <t>-59467532</t>
  </si>
  <si>
    <t>87</t>
  </si>
  <si>
    <t>553311410</t>
  </si>
  <si>
    <t>zárubeň ocelová pro běžné zdění H 145 700 L/P</t>
  </si>
  <si>
    <t>1136412904</t>
  </si>
  <si>
    <t>88</t>
  </si>
  <si>
    <t>553311450</t>
  </si>
  <si>
    <t>zárubeň ocelová pro běžné zdění H 145 900 L/P</t>
  </si>
  <si>
    <t>-1123990186</t>
  </si>
  <si>
    <t>89</t>
  </si>
  <si>
    <t>553311640</t>
  </si>
  <si>
    <t>Zárubně kovové zárubně ocelové pro zdění H 160 1600 dvoukřídlá</t>
  </si>
  <si>
    <t>-697031932</t>
  </si>
  <si>
    <t>Úprava povrchů vnitřních</t>
  </si>
  <si>
    <t>90</t>
  </si>
  <si>
    <t>611321141</t>
  </si>
  <si>
    <t>Omítka vápenocementová vnitřních ploch nanášená ručně dvouvrstvá, tloušťky jádrové omítky do 10 mm a tloušťky štuku do 3 mm štuková vodorovných konstrukcí stropů rovných</t>
  </si>
  <si>
    <t>-614592775</t>
  </si>
  <si>
    <t>226,2</t>
  </si>
  <si>
    <t xml:space="preserve"> 2 NP</t>
  </si>
  <si>
    <t>274,9</t>
  </si>
  <si>
    <t>265,4</t>
  </si>
  <si>
    <t>269,4</t>
  </si>
  <si>
    <t>91</t>
  </si>
  <si>
    <t>611321143</t>
  </si>
  <si>
    <t>Vápenocementová omítka štuková dvouvrstvá vnitřních kleneb nebo skořepin nanášená ručně</t>
  </si>
  <si>
    <t>914079957</t>
  </si>
  <si>
    <t>strop 1 PP</t>
  </si>
  <si>
    <t>202,31*1,14</t>
  </si>
  <si>
    <t>92</t>
  </si>
  <si>
    <t>612321141</t>
  </si>
  <si>
    <t>Vápenocementová omítka štuková dvouvrstvá vnitřních stěn nanášená ručně</t>
  </si>
  <si>
    <t>1350582731</t>
  </si>
  <si>
    <t>stěny   1 PP</t>
  </si>
  <si>
    <t>míst 004</t>
  </si>
  <si>
    <t>2,9*(7,31+4,61)*2</t>
  </si>
  <si>
    <t>"míst 003 "2*(7,465+4,61)*2,9</t>
  </si>
  <si>
    <t>"míst 002"2,9*(3,62+4,15)*2,9</t>
  </si>
  <si>
    <t>2*(1,405+1,18)*2,9</t>
  </si>
  <si>
    <t>"míst 001 a"2*(10,53+2)*2,9</t>
  </si>
  <si>
    <t>"0,05 a "2*(4,015+3,71)*2,9</t>
  </si>
  <si>
    <t>"0,08 "2,9*(4,75+2,25)</t>
  </si>
  <si>
    <t>"míst 0,007  a, b, c, d "2,9*(1,9+2,55)*2</t>
  </si>
  <si>
    <t>2*(1,015+1,52)*2,9</t>
  </si>
  <si>
    <t>2*(1+1,55)*2,9</t>
  </si>
  <si>
    <t>2*(1,55+1,29)*2,9</t>
  </si>
  <si>
    <t>2*(1,02+2,55)*2,9</t>
  </si>
  <si>
    <t>2*(2,85+1,55)*2,9</t>
  </si>
  <si>
    <t>"míst 0,06 "2*(1,995+3,72)*2,9</t>
  </si>
  <si>
    <t>2*(1,6+3,72)*2.9</t>
  </si>
  <si>
    <t>2*(1,55+1,0)*2,9</t>
  </si>
  <si>
    <t>2*(2,35+1)*2,9</t>
  </si>
  <si>
    <t>2*(2,55+1,68)*2,9</t>
  </si>
  <si>
    <t>2*(1,9+2,55)*2,9</t>
  </si>
  <si>
    <t>odpočet otvorů</t>
  </si>
  <si>
    <t>-13*0,8*1,97*2</t>
  </si>
  <si>
    <t>odpočet sanační omítky 1 PP</t>
  </si>
  <si>
    <t>-93,542</t>
  </si>
  <si>
    <t>"1,05 "3,6*(4,89+5,89)*2</t>
  </si>
  <si>
    <t>"míst 1,04 "2*(5,04+6,46)*3,6</t>
  </si>
  <si>
    <t>"míst 1,01 "3,6*(4,91+6,82)*2</t>
  </si>
  <si>
    <t>"míst 1,06 "2*(4,91+7,81)*3,6</t>
  </si>
  <si>
    <t>"míst 1,02 "3,8*35</t>
  </si>
  <si>
    <t>"míst 1,05 b "3,6*(3,14+1,15)</t>
  </si>
  <si>
    <t>"1,08 "2*(3,14+1,6)*3,6</t>
  </si>
  <si>
    <t>3,6*2,03</t>
  </si>
  <si>
    <t xml:space="preserve">míst 1,07   </t>
  </si>
  <si>
    <t>3,6*(1,6+1,6+1,6+1,6+1,68+1,68+1,68)</t>
  </si>
  <si>
    <t>2*(1,85+1,6)*3,6</t>
  </si>
  <si>
    <t>-12*0,8*1,97*2</t>
  </si>
  <si>
    <t>"míst 2,04,2,09 ,2,10</t>
  </si>
  <si>
    <t>3,4*(3,095+2,6+10,13+4,9+10,13)+125</t>
  </si>
  <si>
    <t>"míst 2,05 "3,4*(2,15+5,045)*2</t>
  </si>
  <si>
    <t>"míst 2,06"2*(2,3+5,045)*3,4</t>
  </si>
  <si>
    <t>"míst 2,07 "2*(1,9+5,21)*3,3</t>
  </si>
  <si>
    <t>"míst 2,08 "2*(7,635+5,02)*3,4</t>
  </si>
  <si>
    <t>"míst 2,02 "66*3,4</t>
  </si>
  <si>
    <t>míst2,11</t>
  </si>
  <si>
    <t>3,2*(4,4+8,8+5,5+2)*2</t>
  </si>
  <si>
    <t>odpočet otvoru</t>
  </si>
  <si>
    <t>-45</t>
  </si>
  <si>
    <t>"míst 3,04 "3,2*(4,9+6,21)*3,2</t>
  </si>
  <si>
    <t>"3,07 "2*(3,61+5,09)*3,2</t>
  </si>
  <si>
    <t>"míst 3,08 "3,2*(5,09+2,445)*2</t>
  </si>
  <si>
    <t>"míst 3,09 "2*(4,935+5)*3,2</t>
  </si>
  <si>
    <t>"míst3,05 b ,c"2*(5,045+2,2)*3,2*2</t>
  </si>
  <si>
    <t>"3,05 "2*(3,495+5,02)*3,2</t>
  </si>
  <si>
    <t>"3,06 "2*(6,14+5,02)*3,3</t>
  </si>
  <si>
    <t>"3,02 "66*3,2</t>
  </si>
  <si>
    <t>3,11 a-d</t>
  </si>
  <si>
    <t>132,2</t>
  </si>
  <si>
    <t>odpočet</t>
  </si>
  <si>
    <t>" míst 4,04 "3,2*(5+5,38)*2</t>
  </si>
  <si>
    <t>"4.10 "2*(5,23+3,68)*3,2</t>
  </si>
  <si>
    <t>"4,11"(2,51+5,29)*2*3,2</t>
  </si>
  <si>
    <t>"4,12 "2*(2,41+5,23)*3,2</t>
  </si>
  <si>
    <t>"míst 4,13 "2*(5,13+2,445)*3,2</t>
  </si>
  <si>
    <t>"míst 4,01 ,4,02 "3,3*(25,2+34,7)</t>
  </si>
  <si>
    <t>"4,14 "138</t>
  </si>
  <si>
    <t>325</t>
  </si>
  <si>
    <t>93</t>
  </si>
  <si>
    <t>612325223</t>
  </si>
  <si>
    <t>Vápenocementová štuková omítka malých ploch do 1,0 m2 na stěnách</t>
  </si>
  <si>
    <t>700824898</t>
  </si>
  <si>
    <t>plochy dle výkresů profesí</t>
  </si>
  <si>
    <t>15*5</t>
  </si>
  <si>
    <t>94</t>
  </si>
  <si>
    <t>612325302</t>
  </si>
  <si>
    <t>Vápenocementová štuková omítka ostění nebo nadpraží</t>
  </si>
  <si>
    <t>CS URS 2016</t>
  </si>
  <si>
    <t>406416867</t>
  </si>
  <si>
    <t>samostatné ostění a nadpraží otvorů (přizdív.či bour.)...</t>
  </si>
  <si>
    <t>11*(0,7+0,7+0,6)*0,7</t>
  </si>
  <si>
    <t>18*0,6*1,2</t>
  </si>
  <si>
    <t>Úprava povrchů vnějších</t>
  </si>
  <si>
    <t>95</t>
  </si>
  <si>
    <t>621142001</t>
  </si>
  <si>
    <t>Potažení vnějších ploch pletivem v ploše nebo pruzích, na plném podkladu sklovláknitým vtlačením do tmelu podhledů</t>
  </si>
  <si>
    <t>880128482</t>
  </si>
  <si>
    <t>průjezd</t>
  </si>
  <si>
    <t>30,2</t>
  </si>
  <si>
    <t>96</t>
  </si>
  <si>
    <t>621221121</t>
  </si>
  <si>
    <t>Montáž kontaktního zateplení z desek z minerální vlny s kolmou orientací vláken na vnější podhledy, tloušťky desek přes 80 do 120 mm</t>
  </si>
  <si>
    <t>-564900386</t>
  </si>
  <si>
    <t>S 2,011 průjezd</t>
  </si>
  <si>
    <t>97</t>
  </si>
  <si>
    <t>631515130</t>
  </si>
  <si>
    <t>Vlákno minerální a výrobky z něj (desky, skruže, pásy, rohože, vložkové pytle apod.) desky z orientovaných vláken  - izolace stěn deska , s kolmou orientací vláken pro zateplovací systémy 333 x 1000 mm tl.100 mm</t>
  </si>
  <si>
    <t>1111576061</t>
  </si>
  <si>
    <t>průjezd  ztratné 10 %</t>
  </si>
  <si>
    <t>30,2*1,1</t>
  </si>
  <si>
    <t>98</t>
  </si>
  <si>
    <t>622142001</t>
  </si>
  <si>
    <t>Potažení vnějších ploch pletivem v ploše nebo pruzích, na plném podkladu sklovláknitým vtlačením do tmelu stěn</t>
  </si>
  <si>
    <t>-2143609537</t>
  </si>
  <si>
    <t>216,89</t>
  </si>
  <si>
    <t>99</t>
  </si>
  <si>
    <t>Montáž kontaktního zateplení z desek z minerální vlny s podélnou orientací vláken na vnější stěny, tloušťky desek přes 120 do 160 mm</t>
  </si>
  <si>
    <t>R položka</t>
  </si>
  <si>
    <t>-1290872199</t>
  </si>
  <si>
    <t>Poznámka k položce:
započítat zateplení stěn ostění ,lišty ats</t>
  </si>
  <si>
    <t>konstatktní zateplení dorního obvodu stěny</t>
  </si>
  <si>
    <t>" S 2 005 "216,89</t>
  </si>
  <si>
    <t>"S  2 006 "3*(2,02+1,605+0,355+0,355+1,65+2,91+4,95)</t>
  </si>
  <si>
    <t>100</t>
  </si>
  <si>
    <t>631515200</t>
  </si>
  <si>
    <t>Vlákno minerální a výrobky z něj (desky, skruže, pásy, rohože, vložkové pytle apod.) desky z orientovaných vláken  - izolace stěn deska I, s podélnou orientací vláken pro zateplovací systémy 500 x 1000 mm, la = 0,039 W/mK tl. 60 mm</t>
  </si>
  <si>
    <t>373662350</t>
  </si>
  <si>
    <t>S2 005 ztratné 10 %</t>
  </si>
  <si>
    <t>216,89*1,1</t>
  </si>
  <si>
    <t>101</t>
  </si>
  <si>
    <t>631515310</t>
  </si>
  <si>
    <t>Vlákno minerální a výrobky z něj (desky, skruže, pásy, rohože, vložkové pytle apod.) desky z orientovaných vláken  - izolace stěn deska , s podélnou orientací vláken pro zateplovací systémy 500 x 1000 mm, la = 0,039 W/mK tl. 140 mm</t>
  </si>
  <si>
    <t>529270646</t>
  </si>
  <si>
    <t>ztratné 10 %</t>
  </si>
  <si>
    <t>"S2 006 "41,43*1,1</t>
  </si>
  <si>
    <t>102</t>
  </si>
  <si>
    <t>622521011</t>
  </si>
  <si>
    <t>Omítka tenkovrstvá silikátová vnějších ploch probarvená, včetně penetrace podkladu zrnitá, tloušťky 1,5 mm stěn</t>
  </si>
  <si>
    <t>-310249750</t>
  </si>
  <si>
    <t xml:space="preserve">Finální povrchová  </t>
  </si>
  <si>
    <t>"S2. 005"216,89</t>
  </si>
  <si>
    <t>"2.006 "41,53</t>
  </si>
  <si>
    <t>"2.011 "30,2</t>
  </si>
  <si>
    <t>103</t>
  </si>
  <si>
    <t>622611133</t>
  </si>
  <si>
    <t>Ochranný nátěr vnějších omítaných ploch nanášený ručně dvojnásobný, včetně penetrace odolný vůči povětrnostním vlivům a UV záření, jakéhokoliv odstínu silikonový stěn</t>
  </si>
  <si>
    <t>931447008</t>
  </si>
  <si>
    <t>plochy S2 .005</t>
  </si>
  <si>
    <t>S2.006</t>
  </si>
  <si>
    <t>41,53</t>
  </si>
  <si>
    <t xml:space="preserve">"S2 2.011"30,2 </t>
  </si>
  <si>
    <t>nátěr uliční fasády</t>
  </si>
  <si>
    <t>(2,085+7,37+4,025+1,045+1,835+1,085+2,16+5,65+6,02+5,85)*16,4</t>
  </si>
  <si>
    <t>-(1,38*2,25)*(31+11+32)</t>
  </si>
  <si>
    <t>104</t>
  </si>
  <si>
    <t>622821011</t>
  </si>
  <si>
    <t>Sanační omítka vnějších ploch stěn pro vlhké a zasolené zdivo, prováděná ve dvou vrstvách, tl. jádrové omítky do 30 mm ručně zatřená</t>
  </si>
  <si>
    <t>-1527357170</t>
  </si>
  <si>
    <t>skladba S 2 010 -ve dvoře</t>
  </si>
  <si>
    <t>3*(0,675+1,1+1,35+1,1+0,61+0,395+0,065+0,5+1,775+0,375+0,24+1,63+1,78+0,74+1,305+0,345+0,12)</t>
  </si>
  <si>
    <t>105</t>
  </si>
  <si>
    <t>629991011</t>
  </si>
  <si>
    <t>Zakrytí výplní otvorů a svislých ploch fólií přilepenou lepící páskou</t>
  </si>
  <si>
    <t>-602591141</t>
  </si>
  <si>
    <t>87,4</t>
  </si>
  <si>
    <t>Podlahy a podlahové konstrukce</t>
  </si>
  <si>
    <t>106</t>
  </si>
  <si>
    <t>631311114</t>
  </si>
  <si>
    <t>Mazanina z betonu prostého bez zvýšených nároků na prostředí tl. přes 50 do 80 mm tř. C 16/20</t>
  </si>
  <si>
    <t>-35172447</t>
  </si>
  <si>
    <t xml:space="preserve">vyrovnání trapezových plechů </t>
  </si>
  <si>
    <t>"1 NP "(44,2+14,48+2,8)*0,08</t>
  </si>
  <si>
    <t>3,9*4,14*0,08</t>
  </si>
  <si>
    <t>strop nad 1 NP</t>
  </si>
  <si>
    <t>37,7*0,08</t>
  </si>
  <si>
    <t>nad 2 NP SD 20</t>
  </si>
  <si>
    <t>68,7*0,08</t>
  </si>
  <si>
    <t>DS 21</t>
  </si>
  <si>
    <t>(4,4+8,8+5,5+2)*0,08</t>
  </si>
  <si>
    <t>82,5*0,08</t>
  </si>
  <si>
    <t>241,05*0,08</t>
  </si>
  <si>
    <t>107</t>
  </si>
  <si>
    <t>631311124</t>
  </si>
  <si>
    <t>Mazanina z betonu prostého bez zvýšených nároků na prostředí tl. přes 80 do 120 mm tř. C 16/20</t>
  </si>
  <si>
    <t>875880164</t>
  </si>
  <si>
    <t>podlahy 1 PP</t>
  </si>
  <si>
    <t>202,31*0,08</t>
  </si>
  <si>
    <t>" 1 NP "226,2*0,08</t>
  </si>
  <si>
    <t>274,9*0,08</t>
  </si>
  <si>
    <t>266,4*0,008</t>
  </si>
  <si>
    <t>263*0,08</t>
  </si>
  <si>
    <t>108</t>
  </si>
  <si>
    <t>631312141</t>
  </si>
  <si>
    <t>Doplnění dosavadních mazanin prostým betonem s dodáním hmot, bez potěru, plochy jednotlivě rýh v dosavadních mazaninách</t>
  </si>
  <si>
    <t>1348816525</t>
  </si>
  <si>
    <t>Dolnění podlahy - rýhy po instalacích</t>
  </si>
  <si>
    <t>výpočet dle  výkresů podlaží</t>
  </si>
  <si>
    <t>1,2+2,1+1,8+1</t>
  </si>
  <si>
    <t>109</t>
  </si>
  <si>
    <t>631351111</t>
  </si>
  <si>
    <t>Bednění v podlahách otvorů a prostupů zřízení</t>
  </si>
  <si>
    <t>-1239600802</t>
  </si>
  <si>
    <t>předpoklad dle  výkresů instalací</t>
  </si>
  <si>
    <t>110</t>
  </si>
  <si>
    <t>631351112</t>
  </si>
  <si>
    <t>Bednění v podlahách otvorů a prostupů odstranění</t>
  </si>
  <si>
    <t>1028971599</t>
  </si>
  <si>
    <t>111</t>
  </si>
  <si>
    <t>631362021</t>
  </si>
  <si>
    <t>Výztuž mazanin ze svařovaných sítí z drátů typu KARI</t>
  </si>
  <si>
    <t>-1643289558</t>
  </si>
  <si>
    <t>mazanina 1 NP</t>
  </si>
  <si>
    <t>226*3,4*0,001</t>
  </si>
  <si>
    <t>274,9*3,4*0,001</t>
  </si>
  <si>
    <t>266,4*3,4*0,001</t>
  </si>
  <si>
    <t>269,4*0,001*3,4</t>
  </si>
  <si>
    <t>223,3*3,4*0,001</t>
  </si>
  <si>
    <t>112</t>
  </si>
  <si>
    <t>632481213</t>
  </si>
  <si>
    <t>Separační vrstva k oddělení podlahových vrstev z polyetylénové fólie</t>
  </si>
  <si>
    <t>-647646910</t>
  </si>
  <si>
    <t>21,5+16,9+16,5+35,7+33,1+16,4+13,5+5,6+2,4+4,9+6,2+5,7+2,6+4,9+5,6+10,1+1,01+31,6</t>
  </si>
  <si>
    <t>226,2-21</t>
  </si>
  <si>
    <t>(274,9-21)</t>
  </si>
  <si>
    <t>266,4-21,5</t>
  </si>
  <si>
    <t>263-21,5</t>
  </si>
  <si>
    <t>223-21,5</t>
  </si>
  <si>
    <t>113</t>
  </si>
  <si>
    <t>634112126</t>
  </si>
  <si>
    <t>Obvodová dilatace podlahovým páskem s fólií v 100 mm š 10 mm mezi stěnou a samonivelačním potěrem</t>
  </si>
  <si>
    <t>2033468039</t>
  </si>
  <si>
    <t>lišty po obvodě místností</t>
  </si>
  <si>
    <t>vým.dle odd.771 - první pol., nebo odd.713 - první pol...</t>
  </si>
  <si>
    <t>přepočet z plochy na délku = 1 x 1,2</t>
  </si>
  <si>
    <t>1 PP-5 NP</t>
  </si>
  <si>
    <t>(266,5+226,2+266,4+263+274,9+223,3)*1,2</t>
  </si>
  <si>
    <t>114</t>
  </si>
  <si>
    <t>635111215</t>
  </si>
  <si>
    <t>Násyp ze štěrkopísku, písku nebo kameniva pod podlahy se zhutněním ze štěrkopísku</t>
  </si>
  <si>
    <t>-1945365013</t>
  </si>
  <si>
    <t>doplnění násypu 1 NP-5 NP</t>
  </si>
  <si>
    <t>226,2*0,1</t>
  </si>
  <si>
    <t>"2 NP "68,7*0,1</t>
  </si>
  <si>
    <t>"2 NP "66*0,1</t>
  </si>
  <si>
    <t>"3 NP "66*0,1</t>
  </si>
  <si>
    <t>"4 NP "25,2*0,1</t>
  </si>
  <si>
    <t>Lešení a stavební výtahy</t>
  </si>
  <si>
    <t>115</t>
  </si>
  <si>
    <t>941221111</t>
  </si>
  <si>
    <t>Montáž lešení řadového rámového těžkého zatížení do 300 kg/m2 š do 1,2 m v do 10 m</t>
  </si>
  <si>
    <t>1074081740</t>
  </si>
  <si>
    <t>Lešení</t>
  </si>
  <si>
    <t>do ulice</t>
  </si>
  <si>
    <t>(3,95+2,57+4,025+7,37+2,65+2,225+5,63+6,96++5,85)*18,5</t>
  </si>
  <si>
    <t>do dvora</t>
  </si>
  <si>
    <t>(1,7+1,75+0,74+1,305+0,345+0,12+2+0,9+0,61+1,1+1,36+1,1+0,67)*18,5</t>
  </si>
  <si>
    <t>116</t>
  </si>
  <si>
    <t>941221211</t>
  </si>
  <si>
    <t>Příplatek k lešení řadovému rámovému těžkému š 1,2 m v do 25 m za první a ZKD den použití</t>
  </si>
  <si>
    <t>1838264663</t>
  </si>
  <si>
    <t>Pronájem lešení 120 dnů</t>
  </si>
  <si>
    <t>(762,75+253,45)*120</t>
  </si>
  <si>
    <t>117</t>
  </si>
  <si>
    <t>941221811</t>
  </si>
  <si>
    <t>Demontáž lešení řadového rámového těžkého zatížení do 300 kg/m2 š do 1,2 m v do 10 m</t>
  </si>
  <si>
    <t>-53091360</t>
  </si>
  <si>
    <t>Demontáž lešení</t>
  </si>
  <si>
    <t>výpočet dle vč  09,10,11</t>
  </si>
  <si>
    <t>1016,205</t>
  </si>
  <si>
    <t>118</t>
  </si>
  <si>
    <t>944611811</t>
  </si>
  <si>
    <t>Demontáž ochranné plachty zavěšené na konstrukci lešení z textilie z umělých vláken</t>
  </si>
  <si>
    <t>-1129873433</t>
  </si>
  <si>
    <t>119</t>
  </si>
  <si>
    <t>949101112</t>
  </si>
  <si>
    <t>Lešení pomocné pro objekty pozemních staveb s lešeňovou podlahou v do 3,5 m zatížení do 150 kg/m2</t>
  </si>
  <si>
    <t>-777766074</t>
  </si>
  <si>
    <t>vnitřní lešení  1-4 NP</t>
  </si>
  <si>
    <t>263*5</t>
  </si>
  <si>
    <t>949311112</t>
  </si>
  <si>
    <t>Montáž lešení trubkového do šachet (výtahových, potrubních) o půdorysné ploše do 6 m2, výšky přes 10 do 20 m</t>
  </si>
  <si>
    <t>-1878733180</t>
  </si>
  <si>
    <t>121</t>
  </si>
  <si>
    <t>949311211</t>
  </si>
  <si>
    <t>Montáž lešení trubkového do šachet (výtahových, potrubních) Příplatek za první a každý další den použití lešení k ceně -1111, -1112 nebo -1113</t>
  </si>
  <si>
    <t>1150845826</t>
  </si>
  <si>
    <t>15,5*30</t>
  </si>
  <si>
    <t>122</t>
  </si>
  <si>
    <t>949311812</t>
  </si>
  <si>
    <t>Demontáž lešení trubkového do šachet (výtahových, potrubních) o půdorysné ploše do 6 m2, výšky přes 10 do 20 m</t>
  </si>
  <si>
    <t>-1890579337</t>
  </si>
  <si>
    <t xml:space="preserve"> Různé dokončovací konstrukce a práce pozemních staveb</t>
  </si>
  <si>
    <t>123</t>
  </si>
  <si>
    <t>95269-15</t>
  </si>
  <si>
    <t>U 1 001 dozdění parapetu ,uprava kamenného prahu</t>
  </si>
  <si>
    <t>-235016064</t>
  </si>
  <si>
    <t>U 1 01 dozděníparapetu u vstupu příprava pro osazení skříně</t>
  </si>
  <si>
    <t>dodávka a montáž skříně</t>
  </si>
  <si>
    <t>124</t>
  </si>
  <si>
    <t>952901111</t>
  </si>
  <si>
    <t>Vyčištění budov bytové a občanské výstavby při výšce podlaží do 4 m</t>
  </si>
  <si>
    <t>-1413230977</t>
  </si>
  <si>
    <t>po dokončení rekonstrukce objektu</t>
  </si>
  <si>
    <t>"1 PP"265</t>
  </si>
  <si>
    <t>"1 NP"226</t>
  </si>
  <si>
    <t>"2 Np "274,9</t>
  </si>
  <si>
    <t>"3 NP "266,4</t>
  </si>
  <si>
    <t>"4 NP "263</t>
  </si>
  <si>
    <t>podkroví</t>
  </si>
  <si>
    <t>260</t>
  </si>
  <si>
    <t>125</t>
  </si>
  <si>
    <t>952902121</t>
  </si>
  <si>
    <t>Čištění budov při provádění oprav a udržovacích prací podlah drsných nebo chodníků zametením</t>
  </si>
  <si>
    <t>2092572327</t>
  </si>
  <si>
    <t>Zametení půdy</t>
  </si>
  <si>
    <t>výpočet dle vč 05</t>
  </si>
  <si>
    <t>953845218</t>
  </si>
  <si>
    <t>Vyvložkování stávajících komínových nebo větracích průduchů nerezovými vložkami ohebnými, včetně ukončení komínu svislého kouřovodu výšky 3 m světlý průměr vložky přes 130 m do 160 mm</t>
  </si>
  <si>
    <t>soubor</t>
  </si>
  <si>
    <t>-1379911185</t>
  </si>
  <si>
    <t>od +15,42/21,75 m</t>
  </si>
  <si>
    <t>127</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</si>
  <si>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</si>
  <si>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přes 130 m do 160 mm světlý průměr vložky</t>
  </si>
  <si>
    <t>-1625416243</t>
  </si>
  <si>
    <t>21,4-15,5</t>
  </si>
  <si>
    <t>od +21,4 /15,5 m</t>
  </si>
  <si>
    <t>128</t>
  </si>
  <si>
    <t>953961113</t>
  </si>
  <si>
    <t>Kotvy chemické s vyvrtáním otvoru do betonu, železobetonu nebo tvrdého kamene tmel, velikost M 12, hloubka 110 mm</t>
  </si>
  <si>
    <t>200103777</t>
  </si>
  <si>
    <t>rampa+ desky</t>
  </si>
  <si>
    <t>129</t>
  </si>
  <si>
    <t>959951101 /R</t>
  </si>
  <si>
    <t>Zednické výpomoce</t>
  </si>
  <si>
    <t>hod</t>
  </si>
  <si>
    <t>891254608</t>
  </si>
  <si>
    <t>130</t>
  </si>
  <si>
    <t>985131311</t>
  </si>
  <si>
    <t>Očištění ploch stěn, rubu kleneb a podlah ruční dočištění ocelovými kartáči</t>
  </si>
  <si>
    <t>95800780</t>
  </si>
  <si>
    <t>131</t>
  </si>
  <si>
    <t>985141111</t>
  </si>
  <si>
    <t>Vyčištění trhlin nebo dutin ve zdivu šířky do 30 mm, hloubky do 150 mm</t>
  </si>
  <si>
    <t>-1877898002</t>
  </si>
  <si>
    <t>Vyčištění trhliny</t>
  </si>
  <si>
    <t xml:space="preserve">výpočet   bude upřesněn </t>
  </si>
  <si>
    <t>4,5+4,5+4,5+4,5</t>
  </si>
  <si>
    <t>132</t>
  </si>
  <si>
    <t>985331119</t>
  </si>
  <si>
    <t>Dodatečné vlepování betonářské výztuže včetně vyvrtání a vyčištění otvoru cementovou aktivovanou maltou průměr výztuže 25 mm</t>
  </si>
  <si>
    <t>-1500120109</t>
  </si>
  <si>
    <t>Spojovací trny základové desky se zdivem</t>
  </si>
  <si>
    <t>výpočet dle  PD</t>
  </si>
  <si>
    <t>133</t>
  </si>
  <si>
    <t>985331215</t>
  </si>
  <si>
    <t>Dodatečné vlepování betonářské výztuže včetně vyvrtání a vyčištění otvoru chemickou maltou průměr výztuže 16 mm</t>
  </si>
  <si>
    <t>928597191</t>
  </si>
  <si>
    <t>Spojovací trny základové desky výtahové šachty se zdivem</t>
  </si>
  <si>
    <t xml:space="preserve">výpočet dle </t>
  </si>
  <si>
    <t>((2,08+2,08+2+2)/0,15)*0,3</t>
  </si>
  <si>
    <t>134</t>
  </si>
  <si>
    <t>985421111</t>
  </si>
  <si>
    <t>Injektáž trhlin v cihelném, kamenném nebo smíšeném zdivu nízkotlaká do 0,6 MP, včetně provedení vrtů aktivovanou cementovou maltou šířka trhlin do 2 mm tloušťka zdiva do 300 mm</t>
  </si>
  <si>
    <t>-57946346</t>
  </si>
  <si>
    <t xml:space="preserve">Injektáž trhliny maltou </t>
  </si>
  <si>
    <t xml:space="preserve"> Bourání konstrukcí</t>
  </si>
  <si>
    <t>135</t>
  </si>
  <si>
    <t>120901102</t>
  </si>
  <si>
    <t>Bourání zdiva cihelného nebo smíšeného na maltu nastavovanou ručně</t>
  </si>
  <si>
    <t>-1505969542</t>
  </si>
  <si>
    <t>" BO14 "0,5*1*2</t>
  </si>
  <si>
    <t>"B 003 "0,6*0,38</t>
  </si>
  <si>
    <t>" b 017 "6,3*3,68*0,3</t>
  </si>
  <si>
    <t>"B 018 "3,9*0,3*3,28</t>
  </si>
  <si>
    <t>1,31*0,25*3,28</t>
  </si>
  <si>
    <t>"B013 "1,84*0,345*2,1</t>
  </si>
  <si>
    <t>" B o 012 "1,76*0,3*2</t>
  </si>
  <si>
    <t>" B0 11 "1,81*0,8*2,1</t>
  </si>
  <si>
    <t>"BO 010 "2,1*(0,8+0,8*0,2)</t>
  </si>
  <si>
    <t>"bo 015 "0,65*0,65*0,15</t>
  </si>
  <si>
    <t>"B0016 "1,2*1*0,4</t>
  </si>
  <si>
    <t>"Bo19 "0,68*0,2*2</t>
  </si>
  <si>
    <t>"BP 09-08 "1</t>
  </si>
  <si>
    <t>"B017"6,0*0,31*2,6</t>
  </si>
  <si>
    <t>"B1017 "3,6*5,04*0,25</t>
  </si>
  <si>
    <t>"B1018 "3,9*4,82*0,2</t>
  </si>
  <si>
    <t>"B1004 "1,75*0,6*1,71</t>
  </si>
  <si>
    <t>"B1 005 , B1 006 "1,65*3,25*0,6+1,09*0,54*0,6</t>
  </si>
  <si>
    <t>"B005"18*0,685*0,355</t>
  </si>
  <si>
    <t>"B1 012 "1,05*0,6*2</t>
  </si>
  <si>
    <t>"B1 003 "1,85*3,6*0,6</t>
  </si>
  <si>
    <t>"B1 007 , B1 008 "3,6*0,52*2,4+1,97*0,6*3,6</t>
  </si>
  <si>
    <t>"B1 015 "0,2*1*1</t>
  </si>
  <si>
    <t>"B1.24 "2*0,6*2</t>
  </si>
  <si>
    <t>"B1 009 B1 005 "1*2*0,6+1,1</t>
  </si>
  <si>
    <t>"B1 023 "2,25*3,6*0,25</t>
  </si>
  <si>
    <t>"B1.11 "1,1</t>
  </si>
  <si>
    <t>"B2 003  03"3,3*0,6*(1,55+0,99+0,3+1)</t>
  </si>
  <si>
    <t>"B2006 , B2004 , B2 005 "</t>
  </si>
  <si>
    <t xml:space="preserve"> (1,15+1,2+1,51+1,495+1,8)*3,14*0,6</t>
  </si>
  <si>
    <t>"B2  025 "3,14*0,57*0,6</t>
  </si>
  <si>
    <t>"B2 011 "5,02*3,3*0,2</t>
  </si>
  <si>
    <t>"B2 011 "5,02*0,2*3,4</t>
  </si>
  <si>
    <t>"B2 012 "5,02*3,3*0,19</t>
  </si>
  <si>
    <t>"B3 002 "0,6*2*12</t>
  </si>
  <si>
    <t>3,3*0,3*0,</t>
  </si>
  <si>
    <t>schodištová zeď B3 007 ,B3 010 ,B3 008 ,B3 009</t>
  </si>
  <si>
    <t>3,3*(2,6+2,6+1,505+1,2+0,45)*0,6</t>
  </si>
  <si>
    <t>B4 006 , B4 005 , B4 008 , B4 007</t>
  </si>
  <si>
    <t>0,6*3,2*(1,205+1,505+1,52+1,46)</t>
  </si>
  <si>
    <t>" B4 003 "0,91*2*0,6</t>
  </si>
  <si>
    <t>"B5 007 "0,4*0,4*4,25</t>
  </si>
  <si>
    <t>"B5 010 "1,96*1*0,36</t>
  </si>
  <si>
    <t>"B5 012 "1,25*4,2*0,2</t>
  </si>
  <si>
    <t>0,45*0,45*1,8</t>
  </si>
  <si>
    <t>"B5 011 "1,8</t>
  </si>
  <si>
    <t>"B5002 "1,185*0,2*0,65</t>
  </si>
  <si>
    <t>"B5 008 "3,055*4,6*0,5</t>
  </si>
  <si>
    <t>"B1 001 "0,45*0,45*4</t>
  </si>
  <si>
    <t>"B5 014 "0,34*2,6*1,55</t>
  </si>
  <si>
    <t>"B5 009 "0,88*4,6*0,45</t>
  </si>
  <si>
    <t xml:space="preserve">ODBOURÁNÍ VENKOVNÍ FASÁDA </t>
  </si>
  <si>
    <t>0,3</t>
  </si>
  <si>
    <t>"B 5 013 " odbourání korunní římsy</t>
  </si>
  <si>
    <t>14*0,4*0,3</t>
  </si>
  <si>
    <t>136</t>
  </si>
  <si>
    <t>766691914</t>
  </si>
  <si>
    <t>Vyvěšení nebo zavěšení dřevěných křídel dveří pl do 2 m2</t>
  </si>
  <si>
    <t>CS URS 2016  01</t>
  </si>
  <si>
    <t>897514512</t>
  </si>
  <si>
    <t xml:space="preserve"> PP</t>
  </si>
  <si>
    <t>137</t>
  </si>
  <si>
    <t>959012551/R</t>
  </si>
  <si>
    <t>Drobné bourací práce (HZS)</t>
  </si>
  <si>
    <t>-857418160</t>
  </si>
  <si>
    <t>ostatní drobné bourací práce, nezahrnuté v předchozích pol.</t>
  </si>
  <si>
    <t>(8,5*2)*(3+4*2+1)</t>
  </si>
  <si>
    <t>138</t>
  </si>
  <si>
    <t>962031136</t>
  </si>
  <si>
    <t>Bourání příček z tvárnic nebo příčkovek tl do 150 mm</t>
  </si>
  <si>
    <t>712949657</t>
  </si>
  <si>
    <t>Poznámka k položce:
v příčkách  je započtena plocha dveří</t>
  </si>
  <si>
    <t>" B0  O 20"3,95*2,6+2,6*1,15</t>
  </si>
  <si>
    <t>"B1 019 "4,73*3,6</t>
  </si>
  <si>
    <t>"B1016 "4,89*3,6</t>
  </si>
  <si>
    <t>"B1 020 "3,6*(1,833+1,27+3+2,055+3+1,1+2,03</t>
  </si>
  <si>
    <t>"B121 , B1022 "2*2,03*3,6</t>
  </si>
  <si>
    <t>"B1 1001"3,6*(2,25+1,7+1,7+1,12+1,12+2,05)</t>
  </si>
  <si>
    <t>2 NP-  B2 014 B2 015 , B2 016</t>
  </si>
  <si>
    <t>3,26*(5,075+4,993+4,95)</t>
  </si>
  <si>
    <t>"B2 013 "4,905*3,3</t>
  </si>
  <si>
    <t>"B2 009 "3,3*(1,37+1,37+1,37+2,67+1,37+2,54+3,78+1,25+1,25+1,81+2,54+1,37+0,1)</t>
  </si>
  <si>
    <t>"B2 017 "3,3*(3,32+0,895+0,1+1,87+0,1+1,45+3,32+2,55+1+1)</t>
  </si>
  <si>
    <t xml:space="preserve"> 3 NP</t>
  </si>
  <si>
    <t>"B3016 ů4,93*3,3</t>
  </si>
  <si>
    <t>B3 015 "4,935*3,3</t>
  </si>
  <si>
    <t>2,15*3,3</t>
  </si>
  <si>
    <t>"B3 014"3,3*5,02</t>
  </si>
  <si>
    <t>"B3 017 "3,3*(3,78+3,91+1,5+1,5+2,25+1,37+1,37)</t>
  </si>
  <si>
    <t>" B3013"3,3*(3,42+2,2+1+1+1,45+1,85+1,85+1,9+0,95)</t>
  </si>
  <si>
    <t>"B 012 , B013 "3,3*(5,075+2,49)</t>
  </si>
  <si>
    <t>"B4 011 "5,15*3,3</t>
  </si>
  <si>
    <t>"B4  015 "3,3*(2,035+1,85+1+1+1+1,44+1,15+1+1+1,52+1,05)</t>
  </si>
  <si>
    <t xml:space="preserve">5 NP </t>
  </si>
  <si>
    <t>"B5 001 "1,3*1,3</t>
  </si>
  <si>
    <t>"B5 002 "1,15*1,15</t>
  </si>
  <si>
    <t>139</t>
  </si>
  <si>
    <t>963031439</t>
  </si>
  <si>
    <t>Bourání cihelných kleneb na MV nebo MVC tl do 450 mm</t>
  </si>
  <si>
    <t>1953749672</t>
  </si>
  <si>
    <t>bourání stropů v 1.PP</t>
  </si>
  <si>
    <t>22,8+34,22</t>
  </si>
  <si>
    <t>140</t>
  </si>
  <si>
    <t>963053935</t>
  </si>
  <si>
    <t>Bourání ŽB schodišťových ramen monolitických zazděných oboustranně</t>
  </si>
  <si>
    <t>800976176</t>
  </si>
  <si>
    <t>vybourání schodiště do 1.NP vč. mezipodesty- 5 poschodí</t>
  </si>
  <si>
    <t>(12+12+11+11+11+11+11+11)*1*0,3</t>
  </si>
  <si>
    <t>141</t>
  </si>
  <si>
    <t>964072331</t>
  </si>
  <si>
    <t>Vybourání válcovaných nosníků ze zdiva smíšeného dl do 6 m hmotnosti do 35 kg/m</t>
  </si>
  <si>
    <t>-2000250716</t>
  </si>
  <si>
    <t>vybourání stropních nocel.nosníků předpoklad 1 PP-4 NP</t>
  </si>
  <si>
    <t>2,2</t>
  </si>
  <si>
    <t>"5 NP " B502  ocelový vazný trám a sloupeky podepření krovu</t>
  </si>
  <si>
    <t>0,82+1,2+1,4</t>
  </si>
  <si>
    <t>142</t>
  </si>
  <si>
    <t>965031131</t>
  </si>
  <si>
    <t>Bourání podlah z cihel bez podkladního lože, s jakoukoliv výplní spár kladených naplocho, plochy přes 1 m2</t>
  </si>
  <si>
    <t>-630689830</t>
  </si>
  <si>
    <t>254,7</t>
  </si>
  <si>
    <t>143</t>
  </si>
  <si>
    <t>965042141</t>
  </si>
  <si>
    <t>Bourání podkladů pod dlažby nebo mazanin betonových nebo z litého asfaltu tl do 100 mm pl přes 4 m2</t>
  </si>
  <si>
    <t>-593777322</t>
  </si>
  <si>
    <t>0,08*(22,8+34,22)</t>
  </si>
  <si>
    <t>43,61*0,1</t>
  </si>
  <si>
    <t>2 NP strop</t>
  </si>
  <si>
    <t>68*0,08</t>
  </si>
  <si>
    <t>5,6</t>
  </si>
  <si>
    <t>podklad</t>
  </si>
  <si>
    <t>223*0,085</t>
  </si>
  <si>
    <t>odbourání balkonové desky</t>
  </si>
  <si>
    <t>2,8</t>
  </si>
  <si>
    <t>144</t>
  </si>
  <si>
    <t>965081223</t>
  </si>
  <si>
    <t>Bourání podlah z dlaždic keramických nebo xylolitových tl přes 10 mm plochy přes 1 m2</t>
  </si>
  <si>
    <t>-1846388413</t>
  </si>
  <si>
    <t>22,68</t>
  </si>
  <si>
    <t>23,2</t>
  </si>
  <si>
    <t>24,2</t>
  </si>
  <si>
    <t>145</t>
  </si>
  <si>
    <t>965082941</t>
  </si>
  <si>
    <t>Odstranění násypů pod podlahy tl přes 200 mm</t>
  </si>
  <si>
    <t>-961062820</t>
  </si>
  <si>
    <t>1 PP - strop</t>
  </si>
  <si>
    <t>0,2*(22,8+34,22)</t>
  </si>
  <si>
    <t>1 NP strop</t>
  </si>
  <si>
    <t>43,61*0,2</t>
  </si>
  <si>
    <t>68,2*0,2</t>
  </si>
  <si>
    <t>(68+4,4+8,8+5,5+2)*0,2</t>
  </si>
  <si>
    <t>17,2</t>
  </si>
  <si>
    <t>18,2</t>
  </si>
  <si>
    <t>146</t>
  </si>
  <si>
    <t>968062356</t>
  </si>
  <si>
    <t>Vybourání dřevěných rámů oken dvojitých včetně křídel pl do 4 m2</t>
  </si>
  <si>
    <t>-1707133046</t>
  </si>
  <si>
    <t>1 PP do dvora</t>
  </si>
  <si>
    <t>(0,78*1,43+(0,94*1,605)+0,9*0,37)+(2,1*1,03)+(2,12*1,77)</t>
  </si>
  <si>
    <t>1 NP + 2 NP+3 NP +4 NP+ 5 NP</t>
  </si>
  <si>
    <t>0,37*0,98*4</t>
  </si>
  <si>
    <t>1,96*1,17*4</t>
  </si>
  <si>
    <t>2,715*0,94</t>
  </si>
  <si>
    <t>1,65*1,71</t>
  </si>
  <si>
    <t>1,59*0,79</t>
  </si>
  <si>
    <t>1,44*0,37</t>
  </si>
  <si>
    <t>3,68*1,33</t>
  </si>
  <si>
    <t>3,38*1,55*2</t>
  </si>
  <si>
    <t>3,38*1,36*1</t>
  </si>
  <si>
    <t>2,14*1,35*3</t>
  </si>
  <si>
    <t>3,215*1,55*2</t>
  </si>
  <si>
    <t>2,21*1,36</t>
  </si>
  <si>
    <t>2,06*1,84</t>
  </si>
  <si>
    <t>0,72*0,45</t>
  </si>
  <si>
    <t>2,03*1,84</t>
  </si>
  <si>
    <t>vybourání okenék na ulici</t>
  </si>
  <si>
    <t>11*0,6*0,7</t>
  </si>
  <si>
    <t>147</t>
  </si>
  <si>
    <t>971033341</t>
  </si>
  <si>
    <t>Vybourání otvorů ve zdivu cihelném pl do 0,09 m2 na MVC nebo MV tl do 300 mm</t>
  </si>
  <si>
    <t>-883444631</t>
  </si>
  <si>
    <t>otvory ve zdech pro instalace</t>
  </si>
  <si>
    <t>4+5+8+11+6+9+3</t>
  </si>
  <si>
    <t>148</t>
  </si>
  <si>
    <t>971033641</t>
  </si>
  <si>
    <t>Vybourání otvorů ve zdivu cihelném pl do 4 m2 na MVC nebo MV tl do 300 mm</t>
  </si>
  <si>
    <t>-1189830977</t>
  </si>
  <si>
    <t>otvory pro instalace</t>
  </si>
  <si>
    <t>1- 5 NP</t>
  </si>
  <si>
    <t>4,2+1,2</t>
  </si>
  <si>
    <t>149</t>
  </si>
  <si>
    <t>974031664</t>
  </si>
  <si>
    <t>Vysekání rýh ve zdivu cihelném pro vtahování nosníků hl do 150 mm v do 150 mm</t>
  </si>
  <si>
    <t>-2078086904</t>
  </si>
  <si>
    <t>překlady z válc.nosníků nad otvory ve stávajících zdech</t>
  </si>
  <si>
    <t>(1,5*17+1,2*2)</t>
  </si>
  <si>
    <t>(1,3*4+1,9*4+1,4*4+1,6*6+0,8*4+1,1*2)</t>
  </si>
  <si>
    <t>(1,5*2+1,6*14+1,4*5+1,3*2+1,0*2+0,8*4)</t>
  </si>
  <si>
    <t>(1,5*10+1,6*10+1,4*4+1,65*4+0,8*4+1,5*8)</t>
  </si>
  <si>
    <t>(1,4*4+1,5*2+1,6*8+1,65*4+1,7*10+1,0*2)</t>
  </si>
  <si>
    <t>(1,7*4)</t>
  </si>
  <si>
    <t>150</t>
  </si>
  <si>
    <t>974031666</t>
  </si>
  <si>
    <t>Vysekání rýh ve zdivu cihelném pro vtahování nosníků hl do 150 mm v do 250 mm</t>
  </si>
  <si>
    <t>774864276</t>
  </si>
  <si>
    <t>4*18</t>
  </si>
  <si>
    <t>151</t>
  </si>
  <si>
    <t>975021311</t>
  </si>
  <si>
    <t>Podchycení nadzákladového zdiva pod stropem tl zdiva do 600 mm</t>
  </si>
  <si>
    <t>1463820787</t>
  </si>
  <si>
    <t>2*(6,3+3,62)+2*(4,65+7,36)*2/2</t>
  </si>
  <si>
    <t>1 NP stropy</t>
  </si>
  <si>
    <t>2*(4,35+4,16)+2*(2,03+1,4)/2</t>
  </si>
  <si>
    <t>2*(3,49+6,5)/2</t>
  </si>
  <si>
    <t>2 3 NP</t>
  </si>
  <si>
    <t>23,8+19,9+23,7+19,9/</t>
  </si>
  <si>
    <t>152</t>
  </si>
  <si>
    <t>975053141</t>
  </si>
  <si>
    <t>Víceřadové podchycení stropů pro osazení nosníků dřevěnou výztuhou v. podchycení do 3,5 m a při zatížení hmotností přes 800 do 1500 kg/m2</t>
  </si>
  <si>
    <t>-1165196128</t>
  </si>
  <si>
    <t>Podchycení stropů při rekonstrukc  20 % plochy</t>
  </si>
  <si>
    <t>výpočet dle vč 01,02,03,04,05</t>
  </si>
  <si>
    <t>1553,3/100*20</t>
  </si>
  <si>
    <t>153</t>
  </si>
  <si>
    <t>977131110</t>
  </si>
  <si>
    <t>Vrty příklepovými vrtáky do cihelného zdiva nebo prostého betonu průměru do 16 mm</t>
  </si>
  <si>
    <t>65431768</t>
  </si>
  <si>
    <t>Vrtání pro spojovací trny základové desky se zdivem</t>
  </si>
  <si>
    <t>výpočet dle vč D.1.2.11</t>
  </si>
  <si>
    <t>154</t>
  </si>
  <si>
    <t>977131117</t>
  </si>
  <si>
    <t>Vrty příklepovými vrtáky do cihelného zdiva nebo prostého betonu průměru přes 20 do 25 mm</t>
  </si>
  <si>
    <t>-129680497</t>
  </si>
  <si>
    <t xml:space="preserve">Vrtání pro spojovací trny </t>
  </si>
  <si>
    <t>výpočet dle vč D.1.2.13, D.1.2.09</t>
  </si>
  <si>
    <t>4,5/0,3*0,4</t>
  </si>
  <si>
    <t>155</t>
  </si>
  <si>
    <t>978011191</t>
  </si>
  <si>
    <t>Otlučení vnitřních omítek MV nebo MVC stropů o rozsahu do 100 %</t>
  </si>
  <si>
    <t>920571604</t>
  </si>
  <si>
    <t>otlučení všech omítek stropů (včetně vybouraných)</t>
  </si>
  <si>
    <t>156</t>
  </si>
  <si>
    <t>978013191</t>
  </si>
  <si>
    <t>Otlučení vnitřních omítek stěn MV nebo MVC stěn v rozsahu do 100 %</t>
  </si>
  <si>
    <t>1764157032</t>
  </si>
  <si>
    <t>otlučení omítek dle výkresů bourání</t>
  </si>
  <si>
    <t>obvodové zdi   1,2 průměr</t>
  </si>
  <si>
    <t>1,2*(6,035+6,62+5,84+3,66+4,23+7,07+4,9+9,1+3,73+14,72+5,57+7,25+14,25)</t>
  </si>
  <si>
    <t>157</t>
  </si>
  <si>
    <t>978023411</t>
  </si>
  <si>
    <t>Vyškrabání cementové malty ze spár zdiva cihelného mimo komínového</t>
  </si>
  <si>
    <t>1717810855</t>
  </si>
  <si>
    <t>Vyčištění spar</t>
  </si>
  <si>
    <t>158</t>
  </si>
  <si>
    <t>978036391</t>
  </si>
  <si>
    <t>Otlučení omítek z umělého kamene vnějších ploch s vyškrabáním spar zdiva, s očištěním povrchu, v rozsahu přes 100 %</t>
  </si>
  <si>
    <t>2055614262</t>
  </si>
  <si>
    <t>1 PP BO ,027</t>
  </si>
  <si>
    <t>0,6*(17,6+1,92+19,85)</t>
  </si>
  <si>
    <t>159</t>
  </si>
  <si>
    <t>978059541</t>
  </si>
  <si>
    <t>Odsekání a odebrání obkladů stěn z vnitřních obkládaček plochy přes 1 m2</t>
  </si>
  <si>
    <t>-777334100</t>
  </si>
  <si>
    <t>2,1*(1,7+1,7+1+1+0,15+1,97+1,12+1,2+1,2)</t>
  </si>
  <si>
    <t>23,18</t>
  </si>
  <si>
    <t>26,2</t>
  </si>
  <si>
    <t>62,2</t>
  </si>
  <si>
    <t>160</t>
  </si>
  <si>
    <t>97852-2</t>
  </si>
  <si>
    <t>Odstrojení kotelny</t>
  </si>
  <si>
    <t>1044331736</t>
  </si>
  <si>
    <t>997</t>
  </si>
  <si>
    <t>Přesun sutě</t>
  </si>
  <si>
    <t>161</t>
  </si>
  <si>
    <t>997013214</t>
  </si>
  <si>
    <t>Vnitrostaveništní doprava suti a vybouraných hmot vodorovně do 50 m svisle ručně (nošením po schodech) pro budovy a haly výšky přes 12 do 15 m</t>
  </si>
  <si>
    <t>-341000213</t>
  </si>
  <si>
    <t>162</t>
  </si>
  <si>
    <t>997013312</t>
  </si>
  <si>
    <t>Shoz suti montáž a demontáž shozu výšky přes 10 do 20 m</t>
  </si>
  <si>
    <t>-927449758</t>
  </si>
  <si>
    <t>Shoz na suť</t>
  </si>
  <si>
    <t>163</t>
  </si>
  <si>
    <t>997013322</t>
  </si>
  <si>
    <t>Shoz suti montáž a demontáž shozu výšky Příplatek za první a každý další den použití shozu k ceně -3312</t>
  </si>
  <si>
    <t>846821868</t>
  </si>
  <si>
    <t>Pronájem shozu 60 dnů</t>
  </si>
  <si>
    <t>18*60</t>
  </si>
  <si>
    <t>164</t>
  </si>
  <si>
    <t>997013509</t>
  </si>
  <si>
    <t>Příplatek k odvozu suti a vybouraných hmot na skládku ZKD 1 km přes 1 km</t>
  </si>
  <si>
    <t>1963655610</t>
  </si>
  <si>
    <t>911,8*14</t>
  </si>
  <si>
    <t>165</t>
  </si>
  <si>
    <t>997013511</t>
  </si>
  <si>
    <t>Odvoz suti a vybouraných hmot z meziskládky na skládku do 1 km s naložením a se složením</t>
  </si>
  <si>
    <t>636304718</t>
  </si>
  <si>
    <t>166</t>
  </si>
  <si>
    <t>997013802</t>
  </si>
  <si>
    <t>Poplatek za uložení stavebního odpadu na skládce (skládkovné) železobetonového</t>
  </si>
  <si>
    <t>5246458</t>
  </si>
  <si>
    <t>856,34</t>
  </si>
  <si>
    <t>167</t>
  </si>
  <si>
    <t>997013831</t>
  </si>
  <si>
    <t>Poplatek za uložení stavebního směsného odpadu na skládce (skládkovné)</t>
  </si>
  <si>
    <t>-274001716</t>
  </si>
  <si>
    <t>PSV</t>
  </si>
  <si>
    <t>55,568</t>
  </si>
  <si>
    <t xml:space="preserve"> Přesun hmot</t>
  </si>
  <si>
    <t>168</t>
  </si>
  <si>
    <t>998011003</t>
  </si>
  <si>
    <t>Přesun hmot pro budovy zděné v do 24 m</t>
  </si>
  <si>
    <t>-315542322</t>
  </si>
  <si>
    <t xml:space="preserve"> Práce a dodávky PSV</t>
  </si>
  <si>
    <t>711</t>
  </si>
  <si>
    <t>Izolace proti vodě, vlhkosti a plynům</t>
  </si>
  <si>
    <t>169</t>
  </si>
  <si>
    <t>711141559</t>
  </si>
  <si>
    <t>Provedení izolace proti zemní vlhkosti pásy přitavením NAIP na ploše vodorovné V</t>
  </si>
  <si>
    <t>2021090617</t>
  </si>
  <si>
    <t>asfaltový pas pod dlažbu</t>
  </si>
  <si>
    <t>170</t>
  </si>
  <si>
    <t>628321340</t>
  </si>
  <si>
    <t xml:space="preserve">Pásy asfaltované těžké vložka </t>
  </si>
  <si>
    <t>-815492580</t>
  </si>
  <si>
    <t>44*1,1</t>
  </si>
  <si>
    <t>171</t>
  </si>
  <si>
    <t>711161307</t>
  </si>
  <si>
    <t>Izolace proti zemní vlhkosti nopovými foliemi základů nebo stěn pro běžné podmínky tloušťky 0,5 mm, šířky 1,5 m</t>
  </si>
  <si>
    <t>-1070141482</t>
  </si>
  <si>
    <t>9,78</t>
  </si>
  <si>
    <t>172</t>
  </si>
  <si>
    <t>711161531</t>
  </si>
  <si>
    <t xml:space="preserve">Izolace nopovými foliemi systém na ploše svislé i vodorovné drenážní a ochranný systém pro spodní stavbu s filtrační textilií, zatížitelnost 90 kN/m2 </t>
  </si>
  <si>
    <t>-1661580083</t>
  </si>
  <si>
    <t>1 PP plocha vodorovná</t>
  </si>
  <si>
    <t>21,5+16,9+16,5+35,7+33,1+16,4+13,5+5,6+2,4+4,9+6,2+5,7+2,6+4,9+5,8+10,1+1,01</t>
  </si>
  <si>
    <t>jímka svisle</t>
  </si>
  <si>
    <t>2*(1,54+1,24)*1,5</t>
  </si>
  <si>
    <t>balkon a terasa</t>
  </si>
  <si>
    <t>6,4+31,4</t>
  </si>
  <si>
    <t>173</t>
  </si>
  <si>
    <t>998711102</t>
  </si>
  <si>
    <t>Přesun hmot pro izolace proti vodě, vlhkosti a plynům stanovený z hmotnosti přesunovaného materiálu vodorovná dopravní vzdálenost do 50 m v objektech výšky přes 6 do 12 m</t>
  </si>
  <si>
    <t>1889275887</t>
  </si>
  <si>
    <t>713</t>
  </si>
  <si>
    <t>Izolace tepelné</t>
  </si>
  <si>
    <t>174</t>
  </si>
  <si>
    <t>713121111</t>
  </si>
  <si>
    <t>Montáž tepelné izolace podlah rohožemi, pásy, deskami, dílci, bloky (izolační materiál ve specifikaci) kladenými volně jednovrstvá</t>
  </si>
  <si>
    <t>-1424486797</t>
  </si>
  <si>
    <t>"s1 0004  eps 40 "551,3</t>
  </si>
  <si>
    <t>"DESKA POTI KROČEJOVÉMU HLUKU "551,3</t>
  </si>
  <si>
    <t>"S1 006 minerální deska AKu "141</t>
  </si>
  <si>
    <t>175</t>
  </si>
  <si>
    <t>283723080</t>
  </si>
  <si>
    <t>Desky z lehčených plastů desky z pěnového polystyrénu - samozhášivého  objemová hmotnost 20 - 25 kg/m3 tepelně izolační desky pro izolace ploché střechy nebo podlahy rozměr 1000 x 500 mm, lambda 0,037 [W / m K] 80 mm</t>
  </si>
  <si>
    <t>-1252263777</t>
  </si>
  <si>
    <t>202,31</t>
  </si>
  <si>
    <t>176</t>
  </si>
  <si>
    <t>283723030</t>
  </si>
  <si>
    <t>Desky z lehčených plastů desky z pěnového polystyrénu - samozhášivého , objemová hmotnost 20 - 25 kg/m3 tepelně izolační desky pro izolace ploché střechy nebo podlahy rozměr 1000 x 500 mm, lambda 0,037 [W / m K] 40 mm</t>
  </si>
  <si>
    <t>127395500</t>
  </si>
  <si>
    <t>"S1004 "551,3*1,1</t>
  </si>
  <si>
    <t>177</t>
  </si>
  <si>
    <t>631668140</t>
  </si>
  <si>
    <t>deska podlahová  tl.35/30 mm</t>
  </si>
  <si>
    <t>-490532430</t>
  </si>
  <si>
    <t>specifikace materiálu - ztratné 2% kročejový hluk</t>
  </si>
  <si>
    <t>551,3*1,02</t>
  </si>
  <si>
    <t>178</t>
  </si>
  <si>
    <t>713131121</t>
  </si>
  <si>
    <t>Montáž tepelné izolace stěn rohožemi, pásy, deskami, dílci, bloky (izolační materiál ve specifikaci) přichycením úchytnými dráty a závlačkami</t>
  </si>
  <si>
    <t>-1882592040</t>
  </si>
  <si>
    <t>0,6*(0,7+0,12+0,34+1,3+0,74+1,78+1,63+0,345+2,4+0,33+0,785+0,5+0,395+0,615+1,1+1,35+1,1+0,675)</t>
  </si>
  <si>
    <t>179</t>
  </si>
  <si>
    <t>283763700</t>
  </si>
  <si>
    <t>Desky z lehčených plastů desky z extrudovaného polystyrenu desky z extrudovaného polystyrenu  tepelně izolační desky s třídou hořlavosti "C1" - těžce hořlavý rovná hrana  - I  (G) polodrážka   - L (S) perodrážka  - FT (NF) povrch hladký nebo strukturovaný (PZ) základní rozměr desek 1250 x 600 mm URSA XPS N-III-I , XPS N-III-L,  XPS N-FT(2500mm) URSA XPS N - (S,G,NF,) - 60 mm</t>
  </si>
  <si>
    <t>-320709220</t>
  </si>
  <si>
    <t>15*0,6*1,1</t>
  </si>
  <si>
    <t>180</t>
  </si>
  <si>
    <t>713151111</t>
  </si>
  <si>
    <t>Montáž tepelné izolace střech šikmých rohožemi, pásy, deskami (izolační materiál ve specifikaci) kladenými volně mezi krokve</t>
  </si>
  <si>
    <t>1256074017</t>
  </si>
  <si>
    <t>"S2 001 "67,67</t>
  </si>
  <si>
    <t>"s 2 002 "22,36</t>
  </si>
  <si>
    <t>181</t>
  </si>
  <si>
    <t>631511000</t>
  </si>
  <si>
    <t xml:space="preserve">Vlna minerální volná a výrobky z ní (desky z minerální vlny a kombinované) vata minerální  foukaná pol foukaná minerální vata </t>
  </si>
  <si>
    <t>-127842447</t>
  </si>
  <si>
    <t>" S 2 001 "67,67*0,28*1,1</t>
  </si>
  <si>
    <t>" s 2 002"22,36*0,18*1,1+22,36*0,1*1,1</t>
  </si>
  <si>
    <t>182</t>
  </si>
  <si>
    <t>998713102</t>
  </si>
  <si>
    <t>Přesun hmot pro izolace tepelné stanovený z hmotnosti přesunovaného materiálu vodorovná dopravní vzdálenost do 50 m v objektech výšky přes 6 m do 12 m</t>
  </si>
  <si>
    <t>75019504</t>
  </si>
  <si>
    <t>721</t>
  </si>
  <si>
    <t>Zdravotechnika - vnitřní kanalizace,zařizovací předměty ,vodovod</t>
  </si>
  <si>
    <t>183</t>
  </si>
  <si>
    <t>725-25-1</t>
  </si>
  <si>
    <t>Hasičské přístroje</t>
  </si>
  <si>
    <t>-275753289</t>
  </si>
  <si>
    <t>762</t>
  </si>
  <si>
    <t>Konstrukce tesařské</t>
  </si>
  <si>
    <t>184</t>
  </si>
  <si>
    <t>7150001</t>
  </si>
  <si>
    <t>Krov - dezinf.a prev.postřik podlah a zdí (FB, P, Ip, 1, 2, 3, SP + aktivní sloučenina stříbra) (viz. tabulka sanačních prací)</t>
  </si>
  <si>
    <t>-1187616259</t>
  </si>
  <si>
    <t xml:space="preserve">výpočet  půdorysu  střechy stávající </t>
  </si>
  <si>
    <t>249,92</t>
  </si>
  <si>
    <t>185</t>
  </si>
  <si>
    <t>762083122</t>
  </si>
  <si>
    <t>Práce společné pro tesařské konstrukce impregnace řeziva máčením proti dřevokaznému hmyzu, houbám a plísním, třída ohrožení 3 a 4 (dřevo v exteriéru)</t>
  </si>
  <si>
    <t>-1034699901</t>
  </si>
  <si>
    <t>Impregnace nového řeziva</t>
  </si>
  <si>
    <t>výpočet dle vč 06</t>
  </si>
  <si>
    <t>2,01+0,88+1,2</t>
  </si>
  <si>
    <t>186</t>
  </si>
  <si>
    <t>762333133</t>
  </si>
  <si>
    <t>Montáž vázaných konstrukcí krovů střech pultových, sedlových, valbových, stanových nepravidelného půdorysu, z řeziva hraněného průřezové plochy přes 224 do 288 cm2</t>
  </si>
  <si>
    <t>-1589478362</t>
  </si>
  <si>
    <t xml:space="preserve">doplnění </t>
  </si>
  <si>
    <t>187</t>
  </si>
  <si>
    <t>605161000</t>
  </si>
  <si>
    <t>Řezivo jehličnaté neopracované sušené smrk tl. 30mm</t>
  </si>
  <si>
    <t>1999886153</t>
  </si>
  <si>
    <t>1,2</t>
  </si>
  <si>
    <t>188</t>
  </si>
  <si>
    <t>762341210</t>
  </si>
  <si>
    <t>Bednění a laťování montáž bednění střech rovných a šikmých sklonu do 60 st. s vyřezáním otvorů z prken hrubých na sraz tl. do 32 mm</t>
  </si>
  <si>
    <t>-364706597</t>
  </si>
  <si>
    <t>montáž nového bednění</t>
  </si>
  <si>
    <t>" S 2 003 zastřešení terasy "30,45*2</t>
  </si>
  <si>
    <t>189</t>
  </si>
  <si>
    <t>762341811</t>
  </si>
  <si>
    <t>Demontáž bednění a laťování bednění střech rovných, obloukových, sklonu do 60 st. se všemi nadstřešními konstrukcemi z prken hrubých, hoblovaných tl. do 32 mm</t>
  </si>
  <si>
    <t>-496007399</t>
  </si>
  <si>
    <t>Demontáž bednění krovu</t>
  </si>
  <si>
    <t>"budoucí střešní plášt´"67,69</t>
  </si>
  <si>
    <t>"terasy "30,4+18,16+22,36</t>
  </si>
  <si>
    <t>190</t>
  </si>
  <si>
    <t>762341933</t>
  </si>
  <si>
    <t>Bednění a laťování střech vyřezání jednotlivých otvorů bez rozebrání krytiny v bednění z prken tl. do 32 mm, otvoru plochy jednotlivě přes 4 m2</t>
  </si>
  <si>
    <t>1568317861</t>
  </si>
  <si>
    <t>"S2 001 "67,69</t>
  </si>
  <si>
    <t>" S 2 002 "22,3</t>
  </si>
  <si>
    <t>"S 2 003 "30,45</t>
  </si>
  <si>
    <t>191</t>
  </si>
  <si>
    <t>762342441</t>
  </si>
  <si>
    <t>Bednění a laťování montáž lišt trojúhelníkových nebo kontralatí</t>
  </si>
  <si>
    <t>354030558</t>
  </si>
  <si>
    <t>192</t>
  </si>
  <si>
    <t>605141010</t>
  </si>
  <si>
    <t>Řezivo jehličnaté drobné, neopracované (lišty a latě), (ČSN 49 1503, ČSN 49 2100) jehličnaté - latě průřez 10 - 25 cm2 latě jakost I.</t>
  </si>
  <si>
    <t>1161684523</t>
  </si>
  <si>
    <t>0,8*1,1 "Přepočtené koeficientem množství</t>
  </si>
  <si>
    <t>193</t>
  </si>
  <si>
    <t>762395000</t>
  </si>
  <si>
    <t>Spojovací prostředky krovů, bednění a laťování, nadstřešních konstrukcí svory, prkna, hřebíky, pásová ocel, vruty</t>
  </si>
  <si>
    <t>-1603838177</t>
  </si>
  <si>
    <t>Spojovací prostředky</t>
  </si>
  <si>
    <t xml:space="preserve">výpočet </t>
  </si>
  <si>
    <t>2,02</t>
  </si>
  <si>
    <t>specifikace kotvení   krovu  D 1,1 110</t>
  </si>
  <si>
    <t>K1- K10</t>
  </si>
  <si>
    <t>194</t>
  </si>
  <si>
    <t>762431023</t>
  </si>
  <si>
    <t>Obložení stěn z dřevoštěpkových desek přibíjených na pero a drážku nebroušených, tloušťky desky 15 mm</t>
  </si>
  <si>
    <t>652022444</t>
  </si>
  <si>
    <t>" S 2 012 "</t>
  </si>
  <si>
    <t>terasy</t>
  </si>
  <si>
    <t>2*18,16*2</t>
  </si>
  <si>
    <t>195</t>
  </si>
  <si>
    <t>605151210</t>
  </si>
  <si>
    <t>řezivo jehličnaté neopracované, prkna krajinová a krajiny řezivo jehličnaté - prkna 4 - 6 cm řezivo boční jakost I.-II.</t>
  </si>
  <si>
    <t>1121118072</t>
  </si>
  <si>
    <t>materiál + 10% prořez</t>
  </si>
  <si>
    <t xml:space="preserve">vazba 1- 6 </t>
  </si>
  <si>
    <t>60,9*0,03*1,1</t>
  </si>
  <si>
    <t>196</t>
  </si>
  <si>
    <t>762511216</t>
  </si>
  <si>
    <t>Podlahové konstrukce podkladové z dřevoštěpkových jednovrstvých lepených na sraz, tloušťky desky 22 mm</t>
  </si>
  <si>
    <t>1918263761</t>
  </si>
  <si>
    <t>"S1 005 "723,2*2</t>
  </si>
  <si>
    <t>"S1 006 "141*2</t>
  </si>
  <si>
    <t>197</t>
  </si>
  <si>
    <t>762822110</t>
  </si>
  <si>
    <t>Montáž stropních trámů z hraněného a polohraněného řeziva s trámovými výměnami, průřezové plochy do 144 cm2</t>
  </si>
  <si>
    <t>-1304909371</t>
  </si>
  <si>
    <t>Stropní trámy demontované části stropu 4 NP (úprava trámů)</t>
  </si>
  <si>
    <t>19,6*14</t>
  </si>
  <si>
    <t>198</t>
  </si>
  <si>
    <t>762811811</t>
  </si>
  <si>
    <t>Demontáž záklopů stropů vrchních a zapuštěných z hrubých prken, tl. do 32 mm</t>
  </si>
  <si>
    <t>1982818794</t>
  </si>
  <si>
    <t>OSB desky 22  odstarnit na všech podlahách (bude nahrazeno 2* 22 OsB)</t>
  </si>
  <si>
    <t>1553,3</t>
  </si>
  <si>
    <t>199</t>
  </si>
  <si>
    <t>762822820</t>
  </si>
  <si>
    <t>Demontáž stropních trámů z hraněného řeziva, průřezové plochy přes 144 do 288 cm2</t>
  </si>
  <si>
    <t>1804475170</t>
  </si>
  <si>
    <t>strop nad 1 PP</t>
  </si>
  <si>
    <t>(5*4,02)+2*1,8+4,58+4*5,06+2*5,26</t>
  </si>
  <si>
    <t>4*4,7+3,6+3,75+4*3,9+2*1,8</t>
  </si>
  <si>
    <t>strop nad 2 NP</t>
  </si>
  <si>
    <t>4*4,75+3,69</t>
  </si>
  <si>
    <t>stro nad 3 NP</t>
  </si>
  <si>
    <t>2*4,95+2*4,87+3,85+8*2,45+2*5,62+4*5,76+4*5,6+4*5,73+2*5,65</t>
  </si>
  <si>
    <t>2*0,52+4*0,52</t>
  </si>
  <si>
    <t>demontáž krovu  D 1.1</t>
  </si>
  <si>
    <t>200</t>
  </si>
  <si>
    <t>762841811</t>
  </si>
  <si>
    <t>Demontáž podbíjení obkladů stropů a střech sklonu do 60 st. z hrubých prken tl. do 35 mm bez omítky</t>
  </si>
  <si>
    <t>-1174460129</t>
  </si>
  <si>
    <t>strop 1 NP</t>
  </si>
  <si>
    <t>43,61</t>
  </si>
  <si>
    <t>"B030"263-65</t>
  </si>
  <si>
    <t>274,2</t>
  </si>
  <si>
    <t>263</t>
  </si>
  <si>
    <t>5 NP S5.1</t>
  </si>
  <si>
    <t>223</t>
  </si>
  <si>
    <t>201</t>
  </si>
  <si>
    <t>762895000</t>
  </si>
  <si>
    <t>Spojovací prostředky záklopu stropů, stropnic, podbíjení hřebíky, svory</t>
  </si>
  <si>
    <t>-1509662982</t>
  </si>
  <si>
    <t>výpočet</t>
  </si>
  <si>
    <t>3,139</t>
  </si>
  <si>
    <t>202</t>
  </si>
  <si>
    <t>998762103</t>
  </si>
  <si>
    <t>Přesun hmot pro konstrukce tesařské stanovený z hmotnosti přesunovaného materiálu vodorovná dopravní vzdálenost do 50 m v objektech výšky přes 12 do 24 m</t>
  </si>
  <si>
    <t>-857606999</t>
  </si>
  <si>
    <t>763</t>
  </si>
  <si>
    <t>Konstrukce suché výstavby</t>
  </si>
  <si>
    <t>203</t>
  </si>
  <si>
    <t>763113391 /</t>
  </si>
  <si>
    <t>S 4 007. SDK dělící příčka</t>
  </si>
  <si>
    <t>-1179890091</t>
  </si>
  <si>
    <t>3,14*5,02+2*2,02</t>
  </si>
  <si>
    <t>204</t>
  </si>
  <si>
    <t>763121433</t>
  </si>
  <si>
    <t>Stěna předsazená ze sádrokartonových desek s nosnou konstrukcí z ocelových profilů CW, UW jednoduše opláštěná deskou protipožární impregnovanou H2DF tl. 12,5 mm, TI tl. 40 mm, EI 30 stěna tl. 112,5 mm, profil 100</t>
  </si>
  <si>
    <t>1372970761</t>
  </si>
  <si>
    <t>Poznámka k položce:
v četně malby ,penetrace</t>
  </si>
  <si>
    <t>přestěny 1 PP</t>
  </si>
  <si>
    <t>2,7*(7,31+1,92+1,95+0,9+1,605+1+1+0,89+0,57+1,5+0,33+1,49+1,23+12+0,3+0,65)</t>
  </si>
  <si>
    <t>205</t>
  </si>
  <si>
    <t>763122415</t>
  </si>
  <si>
    <t>Stěna šachtová ze sádrokartonových desek s nosnou konstrukcí z ocelových profilů CW, UW dvojitě opláštěná deskami protipožárními DF tl. 2 x 12,5 mm, bez TI, EI 30, stěna tl. 125 mm, profil 100</t>
  </si>
  <si>
    <t>39679293</t>
  </si>
  <si>
    <t xml:space="preserve">5 NP  S 006 </t>
  </si>
  <si>
    <t>1,8*(6,38+2,75)</t>
  </si>
  <si>
    <t>206</t>
  </si>
  <si>
    <t>763131341</t>
  </si>
  <si>
    <t>Podhled ze sádrokartonových desek dřevěná spodní konstrukce dvouvrstvá z latí 50 x 30 mm dvojitě opláštěná deskami protipožárními DF, tl. 2 x 12,5 mm, bez TI</t>
  </si>
  <si>
    <t>-709791010</t>
  </si>
  <si>
    <t>S 4 011</t>
  </si>
  <si>
    <t>" 1 NP "34+36,7+6,4+39,9</t>
  </si>
  <si>
    <t>8+11,2+11,9+10,1+39,2+20,6+39,7+4,4+8,8+5,5+2</t>
  </si>
  <si>
    <t>" 3 NP "31,5+18,6+11,9+11,4+31,2+18,8+12,81+25,1+1,1+2,6+8,4+5</t>
  </si>
  <si>
    <t>" 4 NP"25,2+32,2+11,6+12,1+18,9+15+16,3+19+13,3+12,4+12,6+2,8+8,5+5,5+1,2</t>
  </si>
  <si>
    <t>" S 4 012 "3+2,9+4,3+5,4+1,2</t>
  </si>
  <si>
    <t>207</t>
  </si>
  <si>
    <t>763131911</t>
  </si>
  <si>
    <t>Zhotovení otvorů v podhledech a podkrovích ze sádrokartonových desek pro prostupy (voda, elektro, topení, VZT), osvětlení, sprinklery, revizní klapky včetně vyztužení profily, velikost do 0,10 m2</t>
  </si>
  <si>
    <t>573999771</t>
  </si>
  <si>
    <t>208</t>
  </si>
  <si>
    <t>763132121-1/r</t>
  </si>
  <si>
    <t>Podhled ze sádrokartonových desek – samostatný požární předěl dvouvrstvá nosná konstrukce z ocelových profilů CD, UD CD profily vyplněny TI z minerálních vláken objemové hmotnosti 40 kg/m3 dvojitě opláštěná deskami protipožárními 2 x DF tl. 2 x 12,5 mm, TI tl. 40 mm, EI Z/S 45/60</t>
  </si>
  <si>
    <t>1930084887</t>
  </si>
  <si>
    <t>S 4.012 1 PP</t>
  </si>
  <si>
    <t>42,5+34,8</t>
  </si>
  <si>
    <t>209</t>
  </si>
  <si>
    <t>763164111</t>
  </si>
  <si>
    <t>Obklad ze sádrokartonových desek konstrukcí dřevěných včetně ochranných úhelníků ve tvaru L rozvinuté šíře do 0,4 m, opláštěný deskou standardní A, tl. 12,5 mm</t>
  </si>
  <si>
    <t>-878008648</t>
  </si>
  <si>
    <t>210</t>
  </si>
  <si>
    <t>763231253</t>
  </si>
  <si>
    <t>Podhled ze sádrovláknitých desek dvouvrstvá zavěšená spodní konstrukce z ocelových profilů CD, UD dvojitě opláštěná deskami protipožárními tl. 2 x 15 mm, TI tl. 60 mm 40 kg/m3</t>
  </si>
  <si>
    <t>-1016597653</t>
  </si>
  <si>
    <t>" S 4 10   1 PP</t>
  </si>
  <si>
    <t>16,9+16,5+35,7+33,4</t>
  </si>
  <si>
    <t>211</t>
  </si>
  <si>
    <t>763-25-</t>
  </si>
  <si>
    <t>Předstěna instalační spražená S4 -004</t>
  </si>
  <si>
    <t>1033972359</t>
  </si>
  <si>
    <t>instalační předstěny</t>
  </si>
  <si>
    <t>(7+18+8+2)*1*1,5</t>
  </si>
  <si>
    <t>212</t>
  </si>
  <si>
    <t>763-25-14</t>
  </si>
  <si>
    <t>SD 0015 podhled o podkroví odsazený od krokví</t>
  </si>
  <si>
    <t>1598716481</t>
  </si>
  <si>
    <t>263,+34,8</t>
  </si>
  <si>
    <t>213</t>
  </si>
  <si>
    <t>76325-15/8</t>
  </si>
  <si>
    <t>S4.007-SDK dělící příčky 5 NP</t>
  </si>
  <si>
    <t>590874529</t>
  </si>
  <si>
    <t>3,4*(5,15+5,15+2,025+2,18)</t>
  </si>
  <si>
    <t>1,4*(5,34+3,34+0,2+3,275+3,45+1,2+5,84+6,62+5,035)</t>
  </si>
  <si>
    <t>214</t>
  </si>
  <si>
    <t>76325-25</t>
  </si>
  <si>
    <t>S 4 008- předstěny štítů v podkroví</t>
  </si>
  <si>
    <t>-441155045</t>
  </si>
  <si>
    <t>4,15*(11,51+1,025+1,55+2,58+2,05+2,85+1,8+2,7)</t>
  </si>
  <si>
    <t>215</t>
  </si>
  <si>
    <t>763-25-45-1</t>
  </si>
  <si>
    <t>S 4 004 předstěna spražená zlepšení akustiky</t>
  </si>
  <si>
    <t>-942820699</t>
  </si>
  <si>
    <t>" 2 NP"5,02*3,14</t>
  </si>
  <si>
    <t>"3 NP "3,45*5,02</t>
  </si>
  <si>
    <t>5,09*3,45*5,09</t>
  </si>
  <si>
    <t>" 4 NP "5,23*(5,23+5,38+5,38+5,38+5,38)</t>
  </si>
  <si>
    <t>-0,9*1,97</t>
  </si>
  <si>
    <t>216</t>
  </si>
  <si>
    <t>763-25-61/</t>
  </si>
  <si>
    <t xml:space="preserve">Podhled šikmý chladicí </t>
  </si>
  <si>
    <t>-690464865</t>
  </si>
  <si>
    <t>25,6</t>
  </si>
  <si>
    <t>217</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</si>
  <si>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</si>
  <si>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</si>
  <si>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2072594710</t>
  </si>
  <si>
    <t>764</t>
  </si>
  <si>
    <t>Konstrukce klempířské-část dokumentace D1.1.108</t>
  </si>
  <si>
    <t>218</t>
  </si>
  <si>
    <t>764002841</t>
  </si>
  <si>
    <t>Demontáž klempířských konstrukcí oplechování horních ploch zdí a nadezdívek do suti</t>
  </si>
  <si>
    <t>1495146651</t>
  </si>
  <si>
    <t>219</t>
  </si>
  <si>
    <t>764002851</t>
  </si>
  <si>
    <t>Demontáž klempířských konstrukcí oplechování parapetů do suti</t>
  </si>
  <si>
    <t>-535699573</t>
  </si>
  <si>
    <t>220</t>
  </si>
  <si>
    <t>764004861</t>
  </si>
  <si>
    <t>Demontáž klempířských konstrukcí svodu do suti</t>
  </si>
  <si>
    <t>-1965840499</t>
  </si>
  <si>
    <t>4*16,9</t>
  </si>
  <si>
    <t>221</t>
  </si>
  <si>
    <t>764212405</t>
  </si>
  <si>
    <t>Oplechování střešních prvků z pozinkovaného plechu štítu závětrnou lištou rš 400 mm</t>
  </si>
  <si>
    <t>469948453</t>
  </si>
  <si>
    <t>222</t>
  </si>
  <si>
    <t>764223458</t>
  </si>
  <si>
    <t>Oplechování střešních prvků z hliníkového plechu sněhový hák pro falcované tašky, šindele nebo šablony</t>
  </si>
  <si>
    <t>1953732015</t>
  </si>
  <si>
    <t>"k 2.007 "30</t>
  </si>
  <si>
    <t>"K 2.008 "50</t>
  </si>
  <si>
    <t>"K 1.006 "120</t>
  </si>
  <si>
    <t>systemový prvek skládané střešní krytiny kotvení na latě.</t>
  </si>
  <si>
    <t>764241366</t>
  </si>
  <si>
    <t>Oplechování střešních prvků z titanzinkového lesklého válcovaného plechu úžlabí rš 500 mm</t>
  </si>
  <si>
    <t>-924997192</t>
  </si>
  <si>
    <t>"K3.001 "25</t>
  </si>
  <si>
    <t>224</t>
  </si>
  <si>
    <t>764242333</t>
  </si>
  <si>
    <t>Oplechování střešních prvků z titanzinkového lesklého válcovaného plechu okapu okapovým plechem střechy rovné rš 250 mm</t>
  </si>
  <si>
    <t>-342501256</t>
  </si>
  <si>
    <t>světlíky</t>
  </si>
  <si>
    <t>"K3 005 "2*(1,35+0,995)*2</t>
  </si>
  <si>
    <t>"3 006 "2*(1,35+0,95)</t>
  </si>
  <si>
    <t>"K 3007 "2*(1,945+1,335)</t>
  </si>
  <si>
    <t>"K3 008 "2*(4,13+1,65)</t>
  </si>
  <si>
    <t>225</t>
  </si>
  <si>
    <t>764244304</t>
  </si>
  <si>
    <t>Oplechování horních ploch zdí a nadezdívek (atik) z titanzinkového lesklého válcovaného plechu mechanicky kotvené rš 330 mm</t>
  </si>
  <si>
    <t>1116242732</t>
  </si>
  <si>
    <t xml:space="preserve">sokl ve dvoře </t>
  </si>
  <si>
    <t xml:space="preserve">K1 010 </t>
  </si>
  <si>
    <t>226</t>
  </si>
  <si>
    <t>764244305</t>
  </si>
  <si>
    <t>Oplechování horních ploch zdí a nadezdívek (atik) z titanzinkového lesklého válcovaného plechu mechanicky kotvené rš 400 mm</t>
  </si>
  <si>
    <t>956204136</t>
  </si>
  <si>
    <t>"K 3 102 "7,7</t>
  </si>
  <si>
    <t>227</t>
  </si>
  <si>
    <t>764246304</t>
  </si>
  <si>
    <t>Oplechování parapetů z titanzinkového lesklého válcovaného plechu rovných mechanicky kotvené, bez rohů rš 330 mm</t>
  </si>
  <si>
    <t>-2114590768</t>
  </si>
  <si>
    <t>228</t>
  </si>
  <si>
    <t>764248307</t>
  </si>
  <si>
    <t>Oplechování říms a ozdobných prvků z titanzinkového lesklého válcovaného plechu rovných, bez rohů mechanicky kotvené rš 670 mm</t>
  </si>
  <si>
    <t>7553745</t>
  </si>
  <si>
    <t>"K 2 009 "25</t>
  </si>
  <si>
    <t>"K1 007 "14,5</t>
  </si>
  <si>
    <t>"K1008 "25</t>
  </si>
  <si>
    <t>229</t>
  </si>
  <si>
    <t>764248461</t>
  </si>
  <si>
    <t>Oplechování říms a ozdobných prvků z titanzinkového předzvětralého plechu oblých nebo ze segmentů, včetně rohů mechanicky kotvené přes rš 670 mm</t>
  </si>
  <si>
    <t>1415598617</t>
  </si>
  <si>
    <t xml:space="preserve">výměra materiálu 2* oplechování oválné niky </t>
  </si>
  <si>
    <t xml:space="preserve">lemy otvory </t>
  </si>
  <si>
    <t>230</t>
  </si>
  <si>
    <t>76425-1</t>
  </si>
  <si>
    <t>Lávky na střeše (protiskluzné plošiny)</t>
  </si>
  <si>
    <t>komp</t>
  </si>
  <si>
    <t>-1101812770</t>
  </si>
  <si>
    <t>stoupací protiskluzná plošina délky 2000 mm 12 ks</t>
  </si>
  <si>
    <t>v délce 1500 mm   1ks</t>
  </si>
  <si>
    <t>v délce 1000 mm    1 ks</t>
  </si>
  <si>
    <t>v délce    800 mm    1 ks</t>
  </si>
  <si>
    <t>v délce     600 mm    4 ks</t>
  </si>
  <si>
    <t>podpěra pro pálené krytiny   38 ks</t>
  </si>
  <si>
    <t>zábradlí jednoduché spříčkou délka 2000 mm  -3 ks</t>
  </si>
  <si>
    <t>zábradlí jenoduché s příčkou délka 1500 mm 1 ks</t>
  </si>
  <si>
    <t>prodloužení zábradlí    19 ks</t>
  </si>
  <si>
    <t>materiál žár zink</t>
  </si>
  <si>
    <t>D.1,1,108-K6 001a,K6 001b ,K6 001c ,K6 001 d</t>
  </si>
  <si>
    <t>231</t>
  </si>
  <si>
    <t>76425-25</t>
  </si>
  <si>
    <t>K3 103 klempířské výrobky terasa</t>
  </si>
  <si>
    <t>-242940549</t>
  </si>
  <si>
    <t>232</t>
  </si>
  <si>
    <t>764255411</t>
  </si>
  <si>
    <t>Oplechování horních ploch zdí a nadezdívek (atik) z nerezového plechu celoplošně lepené přes rš 800 mm</t>
  </si>
  <si>
    <t>-2061422338</t>
  </si>
  <si>
    <t>"oplechování  atiky "32,2</t>
  </si>
  <si>
    <t>"helmice "29,47</t>
  </si>
  <si>
    <t>"arkýř" 29,61</t>
  </si>
  <si>
    <t>233</t>
  </si>
  <si>
    <t>764341304</t>
  </si>
  <si>
    <t>Lemování zdí z titanzinkového lesklého válcovaného plechu boční nebo horní rovných, střech s krytinou prejzovou nebo vlnitou rš 330 mm</t>
  </si>
  <si>
    <t>1012173508</t>
  </si>
  <si>
    <t>"K 3004"14</t>
  </si>
  <si>
    <t>"K3003 "14</t>
  </si>
  <si>
    <t>234</t>
  </si>
  <si>
    <t>764344312</t>
  </si>
  <si>
    <t>Lemování prostupů z titanzinkového lesklého válcovaného plechu bez lišty, střech s krytinou skládanou nebo z plechu</t>
  </si>
  <si>
    <t>-381023018</t>
  </si>
  <si>
    <t xml:space="preserve">K2 011 </t>
  </si>
  <si>
    <t>K3 009</t>
  </si>
  <si>
    <t>K3,010</t>
  </si>
  <si>
    <t>235</t>
  </si>
  <si>
    <t>764541302</t>
  </si>
  <si>
    <t>Žlab podokapní z titanzinkového lesklého válcovaného plechu včetně háků a čel půlkruhový rš 200 mm</t>
  </si>
  <si>
    <t>-1804832600</t>
  </si>
  <si>
    <t>" K 2 006 " 25</t>
  </si>
  <si>
    <t>236</t>
  </si>
  <si>
    <t>764541303</t>
  </si>
  <si>
    <t>Žlab podokapní z titanzinkového lesklého válcovaného plechu včetně háků a čel půlkruhový rš 250 mm</t>
  </si>
  <si>
    <t>1533726118</t>
  </si>
  <si>
    <t>" K 1 005 "40</t>
  </si>
  <si>
    <t>237</t>
  </si>
  <si>
    <t>764541344</t>
  </si>
  <si>
    <t>Žlab podokapní z titanzinkového lesklého válcovaného plechu včetně háků a čel kotlík oválný (trychtýřový), rš žlabu/průměr svodu 280/100 mm</t>
  </si>
  <si>
    <t>-1953887173</t>
  </si>
  <si>
    <t>238</t>
  </si>
  <si>
    <t>764541347</t>
  </si>
  <si>
    <t>Žlab podokapní z titanzinkového lesklého válcovaného plechu včetně háků a čel kotlík oválný (trychtýřový), rš žlabu/průměr svodu 330/120 mm</t>
  </si>
  <si>
    <t>237492465</t>
  </si>
  <si>
    <t>239</t>
  </si>
  <si>
    <t>764548323</t>
  </si>
  <si>
    <t>Svod z titanzinkového lesklého válcovaného plechu včetně objímek, kolen a odskoků kruhový, průměru 100 mm</t>
  </si>
  <si>
    <t>-1854129958</t>
  </si>
  <si>
    <t>"K2 001 "19,52</t>
  </si>
  <si>
    <t>"K 2 002 "22,465</t>
  </si>
  <si>
    <t>"k 2003 "22,465</t>
  </si>
  <si>
    <t>"K2.004"2</t>
  </si>
  <si>
    <t>"K 2005 "2,16</t>
  </si>
  <si>
    <t>240</t>
  </si>
  <si>
    <t>764548324</t>
  </si>
  <si>
    <t>Svod z titanzinkového lesklého válcovaného plechu včetně objímek, kolen a odskoků kruhový, průměru 120 mm</t>
  </si>
  <si>
    <t>-2138861480</t>
  </si>
  <si>
    <t>"K1 001 "19,7</t>
  </si>
  <si>
    <t>"K1002 "19,7</t>
  </si>
  <si>
    <t>"K1 003 "19,7</t>
  </si>
  <si>
    <t>"K1004 "19,7</t>
  </si>
  <si>
    <t>241</t>
  </si>
  <si>
    <t>998764102</t>
  </si>
  <si>
    <t>Přesun hmot pro konstrukce klempířské stanovený z hmotnosti přesunovaného materiálu vodorovná dopravní vzdálenost do 50 m v objektech výšky přes 6 do 12 m</t>
  </si>
  <si>
    <t>-1151054753</t>
  </si>
  <si>
    <t>765</t>
  </si>
  <si>
    <t>Konstrukce pokrývačské</t>
  </si>
  <si>
    <t>242</t>
  </si>
  <si>
    <t>765111141</t>
  </si>
  <si>
    <t>Montáž krytiny keramické sklonu do 30 st. prejzové na sucho, počet kusů 12 ks/m2</t>
  </si>
  <si>
    <t>-2010968151</t>
  </si>
  <si>
    <t>243</t>
  </si>
  <si>
    <t>765-25-1</t>
  </si>
  <si>
    <t>Dodávka tašky pálené</t>
  </si>
  <si>
    <t>1506199383</t>
  </si>
  <si>
    <t>"S 2 001 "67,69*1,1</t>
  </si>
  <si>
    <t>4 % z e stávající střechy</t>
  </si>
  <si>
    <t>249,92/100*4*1,1</t>
  </si>
  <si>
    <t>244</t>
  </si>
  <si>
    <t>765131801</t>
  </si>
  <si>
    <t>Demontáž vláknocementové krytiny skládané sklonu do 30 st. do suti</t>
  </si>
  <si>
    <t>944886577</t>
  </si>
  <si>
    <t>30,45+18,6+22,36</t>
  </si>
  <si>
    <t>245</t>
  </si>
  <si>
    <t>765191001</t>
  </si>
  <si>
    <t>Montáž pojistné hydroizolační fólie kladené ve sklonu do 20 st. lepením (vodotěsné podstřeší) na bednění nebo tepelnou izolaci</t>
  </si>
  <si>
    <t>-112679144</t>
  </si>
  <si>
    <t xml:space="preserve">Podkladní folie pod krytinu </t>
  </si>
  <si>
    <t>" S 2 001 "67,69</t>
  </si>
  <si>
    <t>"S 2 002 "22,36</t>
  </si>
  <si>
    <t>"S 2 2 003 "30,45</t>
  </si>
  <si>
    <t>246</t>
  </si>
  <si>
    <t>283292230</t>
  </si>
  <si>
    <t xml:space="preserve">fólie strukturovaná </t>
  </si>
  <si>
    <t>-2044932568</t>
  </si>
  <si>
    <t>120,2*1,1</t>
  </si>
  <si>
    <t>247</t>
  </si>
  <si>
    <t>76525-12</t>
  </si>
  <si>
    <t>revize stešní krytiny</t>
  </si>
  <si>
    <t>512</t>
  </si>
  <si>
    <t>-1509636979</t>
  </si>
  <si>
    <t>" S 2 004 "stávajícíí střešní krytina</t>
  </si>
  <si>
    <t>skladba   :pálená taška</t>
  </si>
  <si>
    <t>kontarlaťování</t>
  </si>
  <si>
    <t xml:space="preserve">krokve ,laťování </t>
  </si>
  <si>
    <t>248</t>
  </si>
  <si>
    <t>998765103</t>
  </si>
  <si>
    <t>Přesun hmot pro krytiny skládané stanovený z hmotnosti přesunovaného materiálu vodorovná dopravní vzdálenost do 50 m na objektech výšky přes 12 do 24 m</t>
  </si>
  <si>
    <t>-1723684863</t>
  </si>
  <si>
    <t>766</t>
  </si>
  <si>
    <t xml:space="preserve"> Konstrukce truhlářské- část dokumentace D1.107</t>
  </si>
  <si>
    <t>249</t>
  </si>
  <si>
    <t>766422222</t>
  </si>
  <si>
    <t>Montáž obložení podhledů jednoduchých panely obkladovými modřínovými a z tvrdých dřevin, plochy přes 0,60 do 1,50 m2</t>
  </si>
  <si>
    <t>659117852</t>
  </si>
  <si>
    <t>" 2 NP "68,7</t>
  </si>
  <si>
    <t>"3 NP "66</t>
  </si>
  <si>
    <t>"4 NP "34,7</t>
  </si>
  <si>
    <t>250</t>
  </si>
  <si>
    <t>606211430  /R</t>
  </si>
  <si>
    <t>Překližky ploché truhlářské - příčné dřevina buk, celobuk (rozměr 125 x 250 cm) jakost B/C tl. 18 mm</t>
  </si>
  <si>
    <t>-448026402</t>
  </si>
  <si>
    <t>dřevěná obklad stropu podlahová prkna</t>
  </si>
  <si>
    <t>169,4</t>
  </si>
  <si>
    <t>251</t>
  </si>
  <si>
    <t>76625-15 /</t>
  </si>
  <si>
    <t>skladaba S1 007 ( alkon a tersa)</t>
  </si>
  <si>
    <t>1406053271</t>
  </si>
  <si>
    <t>S1. 07</t>
  </si>
  <si>
    <t xml:space="preserve">dřevěná prkna .rošt,spádové klíny fenol pěna </t>
  </si>
  <si>
    <t>6,4+31,5</t>
  </si>
  <si>
    <t>252</t>
  </si>
  <si>
    <t>766621013</t>
  </si>
  <si>
    <t>Montáž oken dřevěných včetně montáže rámu na polyuretanovou pěnu plochy přes 1 m2 pevných do zdiva, výšky přes 2,5 m</t>
  </si>
  <si>
    <t>-1407124899</t>
  </si>
  <si>
    <t>okana dle tabulky D 1.1 104 venkovní výplně</t>
  </si>
  <si>
    <t>" EO 001 "1*1,43*0,78</t>
  </si>
  <si>
    <t>"E0 002 "3*1,17*1,675</t>
  </si>
  <si>
    <t>"E0 003 "0,98*0,37*5</t>
  </si>
  <si>
    <t>"EO 005 "1,75*2,125</t>
  </si>
  <si>
    <t>"EO 007 "1*1,06*0,43</t>
  </si>
  <si>
    <t>"E1,001 "4*1,96*1,17</t>
  </si>
  <si>
    <t>"E1 002 "2,17*0,94</t>
  </si>
  <si>
    <t>"E 1 003 "1,6*1,71</t>
  </si>
  <si>
    <t>"E 1 004 "1,59*0,79</t>
  </si>
  <si>
    <t>"E 1 005 "1,44*0,37</t>
  </si>
  <si>
    <t>"E 1 007 "1,48*2,44</t>
  </si>
  <si>
    <t>"E 1,008 "1,98*1,17*4</t>
  </si>
  <si>
    <t>"E 2,001 , E 2 002"1,55*3,38*2+1,36*3,36</t>
  </si>
  <si>
    <t>"E 2.003 "1,35*2,14*3</t>
  </si>
  <si>
    <t>"E 3001 "3,21*1,55*2</t>
  </si>
  <si>
    <t>"E 3002 "1,34*3,2*1</t>
  </si>
  <si>
    <t>"E 4 002 "2,06*1,84</t>
  </si>
  <si>
    <t>"E 5 001 "0,45*0,72*1</t>
  </si>
  <si>
    <t>"E 5 002 "1,84*2,03</t>
  </si>
  <si>
    <t>253</t>
  </si>
  <si>
    <t>766660001</t>
  </si>
  <si>
    <t>Montáž dveřních křídel dřevěných nebo plastových otevíravých do ocelové zárubně povrchově upravených jednokřídlových, šířky do 800 mm</t>
  </si>
  <si>
    <t>-1430774660</t>
  </si>
  <si>
    <t>Dle PD</t>
  </si>
  <si>
    <t>254</t>
  </si>
  <si>
    <t>766660002</t>
  </si>
  <si>
    <t>Montáž dveřních křídel dřevěných nebo plastových otevíravých do ocelové zárubně povrchově upravených jednokřídlových, šířky přes 800 mm</t>
  </si>
  <si>
    <t>1519384820</t>
  </si>
  <si>
    <t>255</t>
  </si>
  <si>
    <t>7666-25-01</t>
  </si>
  <si>
    <t xml:space="preserve">- dveře vnitřní jednokřídlové plné 800*1970 mm </t>
  </si>
  <si>
    <t>1191223845</t>
  </si>
  <si>
    <t>" IO 001 " 6</t>
  </si>
  <si>
    <t>"IO 004 "1</t>
  </si>
  <si>
    <t>"I1 003 "1</t>
  </si>
  <si>
    <t>"I1 .002 "7</t>
  </si>
  <si>
    <t>256</t>
  </si>
  <si>
    <t>766-25-02</t>
  </si>
  <si>
    <t>IO 002 - dveře vnitřní 900*1970 mm EW 30-C DP3</t>
  </si>
  <si>
    <t>-1019485463</t>
  </si>
  <si>
    <t>dveře dle popisu</t>
  </si>
  <si>
    <t>započítat madla</t>
  </si>
  <si>
    <t>257</t>
  </si>
  <si>
    <t>766-25-03</t>
  </si>
  <si>
    <t>Dveře vnitřní  jednokřídlové 700*1970 mm</t>
  </si>
  <si>
    <t>1683693807</t>
  </si>
  <si>
    <t>"IO 003 "7</t>
  </si>
  <si>
    <t>"I 1 004 "16+17</t>
  </si>
  <si>
    <t>258</t>
  </si>
  <si>
    <t>766-25-04</t>
  </si>
  <si>
    <t>IO   005- dveře vnitřní jednokřídnokřídlové 800 /1970  dveře prosklené EW 30- C D DP</t>
  </si>
  <si>
    <t>-1100036528</t>
  </si>
  <si>
    <t>259</t>
  </si>
  <si>
    <t>766-I1. 003</t>
  </si>
  <si>
    <t>Dveře vnitřní prosklené 1380/1970 mm s horním světlíkem</t>
  </si>
  <si>
    <t>-1605548786</t>
  </si>
  <si>
    <t>Poznámka k položce:
ZAPOČÍTAT MADLA</t>
  </si>
  <si>
    <t>"I 1003"1</t>
  </si>
  <si>
    <t>76625-05</t>
  </si>
  <si>
    <t>"I1 .001 "interierové dveře plné 800*1970 mm (zvukově izolační)</t>
  </si>
  <si>
    <t>-678075192</t>
  </si>
  <si>
    <t>"i1 001 "3</t>
  </si>
  <si>
    <t>"I2 003 "12</t>
  </si>
  <si>
    <t>"I2 001 "12</t>
  </si>
  <si>
    <t>261</t>
  </si>
  <si>
    <t>766-25-7</t>
  </si>
  <si>
    <t>I2 - Dveře vnitřní jednokřídlové  800ú1970 mm EW 30- C Dp 3</t>
  </si>
  <si>
    <t>-1646968408</t>
  </si>
  <si>
    <t>262</t>
  </si>
  <si>
    <t>766 25-004</t>
  </si>
  <si>
    <t>12.005-dveře vnitřní jednokřídlové prosklené 1505/2600mm</t>
  </si>
  <si>
    <t>268889824</t>
  </si>
  <si>
    <t>tapočítat madla</t>
  </si>
  <si>
    <t>766-25-008</t>
  </si>
  <si>
    <t>13.001- Dveře  vnitřní jednokřídlové 800*1970 mm EW 30-C  samozavírač</t>
  </si>
  <si>
    <t>1488910435</t>
  </si>
  <si>
    <t>Poznámka k položce:
ZAPOČÁT MADLA</t>
  </si>
  <si>
    <t>264</t>
  </si>
  <si>
    <t>766-25-6</t>
  </si>
  <si>
    <t>D+ M zasklené okenní výplně  E 45 D 9 1</t>
  </si>
  <si>
    <t>-302710034</t>
  </si>
  <si>
    <t>"I1 005 "1,2*2,05</t>
  </si>
  <si>
    <t>"I1 006 "2,05*1,2</t>
  </si>
  <si>
    <t>"2 002 "2*2,2</t>
  </si>
  <si>
    <t>"I2007 "1,56*2,35</t>
  </si>
  <si>
    <t>"IO 006 "1,2*1,65*2</t>
  </si>
  <si>
    <t>"I2 008 "1,92*2,06*2</t>
  </si>
  <si>
    <t>"I3  002 "1,25*2,35*2</t>
  </si>
  <si>
    <t>"I4 001 "1,2*1,85</t>
  </si>
  <si>
    <t>265</t>
  </si>
  <si>
    <t>766660511</t>
  </si>
  <si>
    <t>Montáž dveřních křídel dřevěných nebo plastových vchodových dveří včetně rámu do dřevěných konstrukcí jednokřídlových bez nadsvětlíku</t>
  </si>
  <si>
    <t>714946095</t>
  </si>
  <si>
    <t>tabulka D 1.1.001</t>
  </si>
  <si>
    <t>"Eo 008 "1</t>
  </si>
  <si>
    <t>"E1 006 "1</t>
  </si>
  <si>
    <t>"E 4 003 "1</t>
  </si>
  <si>
    <t>"E 5 003 "1</t>
  </si>
  <si>
    <t>"E 5004 "1</t>
  </si>
  <si>
    <t>266</t>
  </si>
  <si>
    <t>766-1-01</t>
  </si>
  <si>
    <t>EO 008 Dveře 1030*2225 mm</t>
  </si>
  <si>
    <t>-1167836517</t>
  </si>
  <si>
    <t>267</t>
  </si>
  <si>
    <t>766-1-002</t>
  </si>
  <si>
    <t>E1 006 - 366(1333-repase dveří</t>
  </si>
  <si>
    <t>-838380560</t>
  </si>
  <si>
    <t>268</t>
  </si>
  <si>
    <t>766-25-003</t>
  </si>
  <si>
    <t>E4 001 Dřevěné dveře pravé nehořlavé 950*2785 mm</t>
  </si>
  <si>
    <t>966691085</t>
  </si>
  <si>
    <t>EW 30 - C</t>
  </si>
  <si>
    <t>269</t>
  </si>
  <si>
    <t>76625-4</t>
  </si>
  <si>
    <t>E 4 003 Dvře dřevěné otvíravé levé 950/2785 mm</t>
  </si>
  <si>
    <t>-917619025</t>
  </si>
  <si>
    <t>Dveře dřevěné otvíravé levé s prosklením .výklopné</t>
  </si>
  <si>
    <t>s nadsvětlíkem</t>
  </si>
  <si>
    <t>270</t>
  </si>
  <si>
    <t>766-25-5</t>
  </si>
  <si>
    <t>E5 003 - dveře dřevěné otvíravé levé s prosklením 940/2120 mm</t>
  </si>
  <si>
    <t>-266732801</t>
  </si>
  <si>
    <t>271</t>
  </si>
  <si>
    <t>766660581</t>
  </si>
  <si>
    <t>Montáž vchodových dveří 2křídlových s díly a nadsvětlíkem do dřevěné kce</t>
  </si>
  <si>
    <t>83002993</t>
  </si>
  <si>
    <t xml:space="preserve">montáž dřevěných vchodových dveří dvoukřídlých </t>
  </si>
  <si>
    <t>"E 9 001 "1</t>
  </si>
  <si>
    <t>"E 0 006 "1</t>
  </si>
  <si>
    <t>272</t>
  </si>
  <si>
    <t>611742330/R</t>
  </si>
  <si>
    <t>Replika dveří - dřevěné vchodové se zárubní, zámky, závěsy, kováním a prahem dvoukřídlové s nadsvětlíkem</t>
  </si>
  <si>
    <t>-650366647</t>
  </si>
  <si>
    <t>E 9 001</t>
  </si>
  <si>
    <t>repase stávajících vrat do ulice + kordinace poštovní schránka</t>
  </si>
  <si>
    <t xml:space="preserve">kompletní repase </t>
  </si>
  <si>
    <t>273</t>
  </si>
  <si>
    <t>611117-</t>
  </si>
  <si>
    <t>Dveře dřevěnohliníkové otvíravé levé s prosklením</t>
  </si>
  <si>
    <t>1633322797</t>
  </si>
  <si>
    <t>E 0 006</t>
  </si>
  <si>
    <t>274</t>
  </si>
  <si>
    <t>76725</t>
  </si>
  <si>
    <t>Dodávka oken dřevěných (cena na M2 ) viz výplně D.1.1.105 ,1.1.104</t>
  </si>
  <si>
    <t>-1060620834</t>
  </si>
  <si>
    <t>Poznámka k položce:
okna dřevěná 
okenní rámy s křídly s bílou okapnicí 
izolační dvojsklo  U = 1,1 W /M2 K
celoobvodové těsnění
klika "broušená nerezkování (satinový chrom(</t>
  </si>
  <si>
    <t>"E0 002 "3*1,675*1,17</t>
  </si>
  <si>
    <t>275</t>
  </si>
  <si>
    <t>T5.003</t>
  </si>
  <si>
    <t>Dveře do kaple 5 NP</t>
  </si>
  <si>
    <t>1598279499</t>
  </si>
  <si>
    <t>Poznámka k položce:
tabulka D1.107</t>
  </si>
  <si>
    <t>dle tabulky truhlářské T    D 1.1 107</t>
  </si>
  <si>
    <t>276</t>
  </si>
  <si>
    <t>766-1</t>
  </si>
  <si>
    <t>ostění otvru do schodiště -vazba na 1.005</t>
  </si>
  <si>
    <t>93106879</t>
  </si>
  <si>
    <t>277</t>
  </si>
  <si>
    <t>766-2</t>
  </si>
  <si>
    <t>T1.005 ostění otvoru do schodiště vazba na T1.006</t>
  </si>
  <si>
    <t>355000600</t>
  </si>
  <si>
    <t>278</t>
  </si>
  <si>
    <t>766-3</t>
  </si>
  <si>
    <t>T2.13-ostění otvoru do schodiště na 12.006</t>
  </si>
  <si>
    <t>1316362561</t>
  </si>
  <si>
    <t>279</t>
  </si>
  <si>
    <t>766-4</t>
  </si>
  <si>
    <t>T2.014- ostění otvoru do schodiště</t>
  </si>
  <si>
    <t>-2140156368</t>
  </si>
  <si>
    <t>280</t>
  </si>
  <si>
    <t>766-5</t>
  </si>
  <si>
    <t xml:space="preserve">T 3.009- ostění otvoru do schodiště </t>
  </si>
  <si>
    <t>-151527267</t>
  </si>
  <si>
    <t>281</t>
  </si>
  <si>
    <t>766-6</t>
  </si>
  <si>
    <t>T3.010-ostění otvoru do schodiště</t>
  </si>
  <si>
    <t>-658292045</t>
  </si>
  <si>
    <t>282</t>
  </si>
  <si>
    <t>766-7</t>
  </si>
  <si>
    <t xml:space="preserve">T4.10 ostění otvoru do schodiště </t>
  </si>
  <si>
    <t>79491247</t>
  </si>
  <si>
    <t>283</t>
  </si>
  <si>
    <t>766-8</t>
  </si>
  <si>
    <t>T4.011- ostění otvoru do schodiště vazba</t>
  </si>
  <si>
    <t>959895498</t>
  </si>
  <si>
    <t>284</t>
  </si>
  <si>
    <t>766-2-1</t>
  </si>
  <si>
    <t>T 5.001 1a- obklad radiátoru</t>
  </si>
  <si>
    <t>697520160</t>
  </si>
  <si>
    <t>285</t>
  </si>
  <si>
    <t>766-2-2</t>
  </si>
  <si>
    <t>T5-001.b- obklad radiátoru</t>
  </si>
  <si>
    <t>-281281684</t>
  </si>
  <si>
    <t>286</t>
  </si>
  <si>
    <t>766-2-3</t>
  </si>
  <si>
    <t>T5.001 c- obklad radiátoru</t>
  </si>
  <si>
    <t>-697429887</t>
  </si>
  <si>
    <t>287</t>
  </si>
  <si>
    <t>766-2/R</t>
  </si>
  <si>
    <t>kaple míst 5,07- 18 m2</t>
  </si>
  <si>
    <t>933102301</t>
  </si>
  <si>
    <t>Poznámka k položce:
ocenit dle PD</t>
  </si>
  <si>
    <t>dle výkresu  D.1. 33 započítat skladby uvedené na výkresu</t>
  </si>
  <si>
    <t>S 4- 017 příčka kaple , S 2.,013 atika pod hemicí,S4.017 příčka kaple</t>
  </si>
  <si>
    <t>5 mm pruhy bukové překližky tl 5 mm š 500 mm ,kladené na peření s překrytím min 50 mm do podkladu mořeného do běla</t>
  </si>
  <si>
    <t>dř konstrukce KVH profil 80*40 mm kotvenívruty/80 mm izolace  min vlny</t>
  </si>
  <si>
    <t>ztužení větracími latěmi 50/40 kotven vruty kolmo</t>
  </si>
  <si>
    <t>5 mm bednění pruhy březové překližky mořené do odstínu podlahy půdy</t>
  </si>
  <si>
    <t>dubu tl 5 mm ,kladení  na peření ,kotveno nastřelováním do latí</t>
  </si>
  <si>
    <t>767</t>
  </si>
  <si>
    <t>Konstrukce zámečnické (část dokumentace D1.106)</t>
  </si>
  <si>
    <t>288</t>
  </si>
  <si>
    <t>767-Z001</t>
  </si>
  <si>
    <t>Box na popelnice</t>
  </si>
  <si>
    <t>-95690819</t>
  </si>
  <si>
    <t>Poznámka k položce:
viz výkres D1.1106-ZO001 a,b</t>
  </si>
  <si>
    <t>ZO 001</t>
  </si>
  <si>
    <t>289</t>
  </si>
  <si>
    <t>767-ZO 002</t>
  </si>
  <si>
    <t>zábradlí rampy repase</t>
  </si>
  <si>
    <t>1570174032</t>
  </si>
  <si>
    <t>290</t>
  </si>
  <si>
    <t>767-Zo 003</t>
  </si>
  <si>
    <t>klec na tlakové láhve</t>
  </si>
  <si>
    <t>393912754</t>
  </si>
  <si>
    <t>291</t>
  </si>
  <si>
    <t>767-ZO 004</t>
  </si>
  <si>
    <t>Mříž do sklepa</t>
  </si>
  <si>
    <t>-1202269166</t>
  </si>
  <si>
    <t>292</t>
  </si>
  <si>
    <t>767- ZO 010</t>
  </si>
  <si>
    <t>zábradlí hlavního schodiště podlaží nádoby pro květináče</t>
  </si>
  <si>
    <t>279682357</t>
  </si>
  <si>
    <t>Z 0 .010  výkres D 1,1106-zabradlí nacenit přes všechna podlaží</t>
  </si>
  <si>
    <t>Z1 001 ,Z2 001 , Z3 001, Z4001</t>
  </si>
  <si>
    <t>293</t>
  </si>
  <si>
    <t>76725  ZO 011</t>
  </si>
  <si>
    <t>zábradlí hlavního schodiště úsek podél cesty V</t>
  </si>
  <si>
    <t>-720888700</t>
  </si>
  <si>
    <t>dle výkresů  D1.106-</t>
  </si>
  <si>
    <t xml:space="preserve"> Zo 011 , Z1001, Z3 001 ,Z4 001 ,</t>
  </si>
  <si>
    <t>294</t>
  </si>
  <si>
    <t>767-ZO 012</t>
  </si>
  <si>
    <t>zábradlí hlavního schoditě úsek podél stěny Z</t>
  </si>
  <si>
    <t>-1747586374</t>
  </si>
  <si>
    <t>zábradlí po celé   výšce schodiště</t>
  </si>
  <si>
    <t>Z0012, Z1 002 , Z2 002  ,Z3 002 , Z4 002</t>
  </si>
  <si>
    <t>výkresy D1,1106-ZO 010</t>
  </si>
  <si>
    <t>295</t>
  </si>
  <si>
    <t>767-ZO 013</t>
  </si>
  <si>
    <t>nové schodiště č.m. 0,03</t>
  </si>
  <si>
    <t>-1353470244</t>
  </si>
  <si>
    <t>296</t>
  </si>
  <si>
    <t>767-ZO 014</t>
  </si>
  <si>
    <t>repase stávajícího schodiště č.m. 0,03</t>
  </si>
  <si>
    <t>738300246</t>
  </si>
  <si>
    <t>297</t>
  </si>
  <si>
    <t>767-ZO 015</t>
  </si>
  <si>
    <t>pororošt na stávající jímce s čerpadlem</t>
  </si>
  <si>
    <t>1521039818</t>
  </si>
  <si>
    <t>298</t>
  </si>
  <si>
    <t>767-ZO .016</t>
  </si>
  <si>
    <t>pororošt na kanalizační jímce č.m 0,03</t>
  </si>
  <si>
    <t>-750922867</t>
  </si>
  <si>
    <t>299</t>
  </si>
  <si>
    <t>767- Z1 005</t>
  </si>
  <si>
    <t>konstrukce a maska vzt clony D 1,1,50 det 54</t>
  </si>
  <si>
    <t>341257227</t>
  </si>
  <si>
    <t>300</t>
  </si>
  <si>
    <t>767- Z1006</t>
  </si>
  <si>
    <t>zábradlípodél rampy vstupu 3. úsek</t>
  </si>
  <si>
    <t>1442225444</t>
  </si>
  <si>
    <t>301</t>
  </si>
  <si>
    <t>767- Z1007-</t>
  </si>
  <si>
    <t>větrací mřížka fasády 150 /150</t>
  </si>
  <si>
    <t>1739008637</t>
  </si>
  <si>
    <t>302</t>
  </si>
  <si>
    <t>767 Z1 008</t>
  </si>
  <si>
    <t>zábradlí 1 pp hav schodiště podél fasády</t>
  </si>
  <si>
    <t>531637306</t>
  </si>
  <si>
    <t>Poznámka k položce:
úsek  podél fasády
D1,1106-ZO 010</t>
  </si>
  <si>
    <t>303</t>
  </si>
  <si>
    <t>767-Z1 009</t>
  </si>
  <si>
    <t>zábradlí ,v hlavní chodbě</t>
  </si>
  <si>
    <t>-580249978</t>
  </si>
  <si>
    <t>Poznámka k položce:
-úsek  podél fasády
D1,1106-ZO 010</t>
  </si>
  <si>
    <t>Z1 001 zábradlí hlavního schodiště úsek podel stěby V výkres D1.106</t>
  </si>
  <si>
    <t>Z1 002 zábradlí hlavního schodiště  úsek podél stěny V výkres D1.106- -ZO 010</t>
  </si>
  <si>
    <t>Z1 .003 zábradlí  podél rampy vstup 1 úsek (nádoby pro květináče</t>
  </si>
  <si>
    <t>Z1.004 zábradlí  podél rampy</t>
  </si>
  <si>
    <t>Z1 009 zábradlí</t>
  </si>
  <si>
    <t>Z2. 001 zábradlí hlavního schodiště úsek podél stěny V</t>
  </si>
  <si>
    <t>Z2,002 zábradlí úsek podel stěny pdél stěny Z (schodiště</t>
  </si>
  <si>
    <t>Z2.003 zábradlí 2- 4 NP  hl schodiště</t>
  </si>
  <si>
    <t>Z3.001 zábradlí hlavního schodiště úsek podél stěny V</t>
  </si>
  <si>
    <t>Z3.002 zábradlí hlavního schodiště úsek podél stěny V</t>
  </si>
  <si>
    <t>4 np</t>
  </si>
  <si>
    <t>ZÁBRADLÍ</t>
  </si>
  <si>
    <t>z4.001 ZÁBRADLÍ hlavního schosiště podél stěny V</t>
  </si>
  <si>
    <t>Z4 002 zábradlí hlavního schodiště stěna Z</t>
  </si>
  <si>
    <t>položka -nacenit komplet zábradlí dle PD</t>
  </si>
  <si>
    <t>304</t>
  </si>
  <si>
    <t>767- Z1 010</t>
  </si>
  <si>
    <t>Nosníky podhledu chodba 1,02</t>
  </si>
  <si>
    <t>kg</t>
  </si>
  <si>
    <t xml:space="preserve">R položka </t>
  </si>
  <si>
    <t>-384711591</t>
  </si>
  <si>
    <t>18*2*22</t>
  </si>
  <si>
    <t>305</t>
  </si>
  <si>
    <t>767- Z2  004</t>
  </si>
  <si>
    <t>nosníky pro mobilní příčky</t>
  </si>
  <si>
    <t>-800737878</t>
  </si>
  <si>
    <t>5,6*20</t>
  </si>
  <si>
    <t>306</t>
  </si>
  <si>
    <t>767- Z 3 003</t>
  </si>
  <si>
    <t>zábradlí otvoru v podlaze č.m. 3,02</t>
  </si>
  <si>
    <t>-1395937051</t>
  </si>
  <si>
    <t>307</t>
  </si>
  <si>
    <t>4767- Z4 003</t>
  </si>
  <si>
    <t>zábradlí balkonu (střecha arkýře)</t>
  </si>
  <si>
    <t>-1143285557</t>
  </si>
  <si>
    <t>Poznámka k položce:
Z4 003 - -D1.1.106</t>
  </si>
  <si>
    <t>308</t>
  </si>
  <si>
    <t>767- Z 4-004</t>
  </si>
  <si>
    <t>zábradlí otvoru v podlaze mč, 4,02</t>
  </si>
  <si>
    <t>-683208888</t>
  </si>
  <si>
    <t>309</t>
  </si>
  <si>
    <t>767- Z5- 001</t>
  </si>
  <si>
    <t xml:space="preserve">nosník vzduchotechnické jednotky </t>
  </si>
  <si>
    <t>441548273</t>
  </si>
  <si>
    <t>jekl  60/60 /3 kotvený na chem kotvu</t>
  </si>
  <si>
    <t>310</t>
  </si>
  <si>
    <t>767- Z5- 002</t>
  </si>
  <si>
    <t>2* konzola pro mobilní skládací žebřík L30 /30/3</t>
  </si>
  <si>
    <t>-733890631</t>
  </si>
  <si>
    <t>311</t>
  </si>
  <si>
    <t>767-Z5 003</t>
  </si>
  <si>
    <t>plát plechu pod a v okolí kamen ,navařené pracky pro zabetonování</t>
  </si>
  <si>
    <t>-664757629</t>
  </si>
  <si>
    <t>312</t>
  </si>
  <si>
    <t>767-Z 5 004,</t>
  </si>
  <si>
    <t>Osazení a dodávkan erezová sí't terasy (Z5 004 , Z5 005 , Z5 006</t>
  </si>
  <si>
    <t>-2144160814</t>
  </si>
  <si>
    <t>Poznámka k položce:
započteno
Z5 004 -5,2 m
Z5 005 -6,6 m
Z5 006-5m  = 5,9 m2</t>
  </si>
  <si>
    <t>obvod terasy 5,2+6,5+5=16,8 m</t>
  </si>
  <si>
    <t>nerezová siť  tl 1,5 mm oko 100/100 napínaví lanko  3 mm</t>
  </si>
  <si>
    <t>oka kotveny do krokví D10 /10</t>
  </si>
  <si>
    <t>1,7+2,7+1,5</t>
  </si>
  <si>
    <t>313</t>
  </si>
  <si>
    <t>767 Z 6-001</t>
  </si>
  <si>
    <t xml:space="preserve">Ok konstrukce s plechovými lamelami </t>
  </si>
  <si>
    <t>1 soub</t>
  </si>
  <si>
    <t>-761201927</t>
  </si>
  <si>
    <t>"Z 6 001 "konstrukce s plechových lamel komín č1</t>
  </si>
  <si>
    <t>svařovaná ocelová kce z jeklu svislé příčle</t>
  </si>
  <si>
    <t>1930*735*1630 mm</t>
  </si>
  <si>
    <t>pozice komina 6</t>
  </si>
  <si>
    <t>lamela 30*100*30 po 100 mm</t>
  </si>
  <si>
    <t>Z 6 002-2970*790*1630</t>
  </si>
  <si>
    <t>Z6 003  2650*790*1630 mm</t>
  </si>
  <si>
    <t>pozonkovaná ok  kotvená na chem kotvu (det 56)</t>
  </si>
  <si>
    <t>314</t>
  </si>
  <si>
    <t>767- Z6 004</t>
  </si>
  <si>
    <t>žebřík výlezu z helmice jehly</t>
  </si>
  <si>
    <t>237192451</t>
  </si>
  <si>
    <t>315</t>
  </si>
  <si>
    <t>767-25-1</t>
  </si>
  <si>
    <t>D + M mobilní příčky 2 NP v laboratoři</t>
  </si>
  <si>
    <t>803769956</t>
  </si>
  <si>
    <t>316</t>
  </si>
  <si>
    <t>76725-11</t>
  </si>
  <si>
    <t xml:space="preserve">Z9 002 -repase stávajících plechových vrat do dvora </t>
  </si>
  <si>
    <t>1216518529</t>
  </si>
  <si>
    <t>317</t>
  </si>
  <si>
    <t>767-25-2</t>
  </si>
  <si>
    <t>D+ M Dveře hliníkové 2090/2120 mm</t>
  </si>
  <si>
    <t>-1428815356</t>
  </si>
  <si>
    <t>E 5 004 - dvře hliníkové otvíravé levé s prosklením a bočním pevným zasklením</t>
  </si>
  <si>
    <t xml:space="preserve">materiál modřín </t>
  </si>
  <si>
    <t>dveřní rám s krídlem</t>
  </si>
  <si>
    <t>318</t>
  </si>
  <si>
    <t>767315151</t>
  </si>
  <si>
    <t>Montáž světlíků pultových se zasklením</t>
  </si>
  <si>
    <t>-1606381167</t>
  </si>
  <si>
    <t>"E 005 "2,32*1,665*1</t>
  </si>
  <si>
    <t>"E 6001"4,11*1,66*2</t>
  </si>
  <si>
    <t>"E6 002 "1,5*1,43</t>
  </si>
  <si>
    <t>"E6 003 "0,78*1,43*1+ 0,78*1,43</t>
  </si>
  <si>
    <t>319</t>
  </si>
  <si>
    <t>767-25-3</t>
  </si>
  <si>
    <t>Dodávka světlíku</t>
  </si>
  <si>
    <t>-919267351</t>
  </si>
  <si>
    <t>"E 5 005 "2,32*1,665</t>
  </si>
  <si>
    <t>"E 5 006 "0,94*1,6</t>
  </si>
  <si>
    <t>"E 6 001 "2*4,11*1,66</t>
  </si>
  <si>
    <t>"E 6 002 "1,5*1,43</t>
  </si>
  <si>
    <t>"E 6 003 "0,78*1,43</t>
  </si>
  <si>
    <t>320</t>
  </si>
  <si>
    <t>767584143</t>
  </si>
  <si>
    <t>Montáž kovových podhledů kazetových, z kazet vel. 600 x 300 mm, plochy přes 20 m2</t>
  </si>
  <si>
    <t>-1681562354</t>
  </si>
  <si>
    <t>chodba</t>
  </si>
  <si>
    <t>34,8</t>
  </si>
  <si>
    <t>321</t>
  </si>
  <si>
    <t>Dodávka lamelového podhledu</t>
  </si>
  <si>
    <t>1274697556</t>
  </si>
  <si>
    <t>1 NP míst 1,02 chodba</t>
  </si>
  <si>
    <t>322</t>
  </si>
  <si>
    <t>998767102</t>
  </si>
  <si>
    <t>Přesun hmot pro zámečnické konstrukce stanovený z hmotnosti přesunovaného materiálu vodorovná dopravní vzdálenost do 50 m v objektech výšky přes 6 do 12 m</t>
  </si>
  <si>
    <t>1696868176</t>
  </si>
  <si>
    <t>771</t>
  </si>
  <si>
    <t>Podlahy z dlaždic</t>
  </si>
  <si>
    <t>323</t>
  </si>
  <si>
    <t>771414142</t>
  </si>
  <si>
    <t>Montáž soklíků pórovinových lepených flexibilním lepidlem s požlábkem výšky přes 90 do 120 mm</t>
  </si>
  <si>
    <t>2134792622</t>
  </si>
  <si>
    <t>1 PP 0,05 a 0,05 b</t>
  </si>
  <si>
    <t>2*(4,685+3,035)-0,7</t>
  </si>
  <si>
    <t>2*(4,015+3,7)-0,7</t>
  </si>
  <si>
    <t>míst 08 , 09</t>
  </si>
  <si>
    <t>2*(4,75+2,25)-0,7+4*1,045-0,7</t>
  </si>
  <si>
    <t>1,05 a</t>
  </si>
  <si>
    <t>2*(5,95+4,89)-0,7</t>
  </si>
  <si>
    <t>324</t>
  </si>
  <si>
    <t>597614170</t>
  </si>
  <si>
    <t>Obkládačky a dlaždice  dlaždice keramické vysoce slinuté neglazované mrazuvzdorné S-hladké  SL- zdrsněné Color - hladké sokl s požlábkem - rozměr  19,8 x 9,0 x 0,9 Super White  S        (cen.skup. 32)</t>
  </si>
  <si>
    <t>1771268932</t>
  </si>
  <si>
    <t>ztratn 10 %</t>
  </si>
  <si>
    <t>67,23/0,2*1,1</t>
  </si>
  <si>
    <t>771573119</t>
  </si>
  <si>
    <t>Montáž podlah z dlaždic keramických lepených standardním lepidlem režných nebo glazovaných hladkých přes 45 do 50 ks/ m2</t>
  </si>
  <si>
    <t>-1550880897</t>
  </si>
  <si>
    <t>2 NP vii  č přílohy 22</t>
  </si>
  <si>
    <t>4,4+8,8+5,5+2</t>
  </si>
  <si>
    <t>3 NP příloha 23</t>
  </si>
  <si>
    <t>1,1+2,6+8,4+5,5</t>
  </si>
  <si>
    <t>4 NP příloha 24</t>
  </si>
  <si>
    <t>2,8+8,5+5,5+1,2</t>
  </si>
  <si>
    <t>5 Np příloha 25</t>
  </si>
  <si>
    <t>4,6+6+5+2,+3,9+5,5+1,4</t>
  </si>
  <si>
    <t>326</t>
  </si>
  <si>
    <t>28625-1</t>
  </si>
  <si>
    <t>Dlažba 15*15 cm (dle PD)</t>
  </si>
  <si>
    <t>-2135403627</t>
  </si>
  <si>
    <t>84,7*1,1</t>
  </si>
  <si>
    <t>327</t>
  </si>
  <si>
    <t>771579195</t>
  </si>
  <si>
    <t>Montáž podlah z dlaždic keramických Příplatek k cenám za spárování cement bílý</t>
  </si>
  <si>
    <t>1201106526</t>
  </si>
  <si>
    <t>328</t>
  </si>
  <si>
    <t>771579196</t>
  </si>
  <si>
    <t>Montáž podlah z dlaždic keramických Příplatek k cenám za dvousložkový spárovací tmel</t>
  </si>
  <si>
    <t>509296600</t>
  </si>
  <si>
    <t>329</t>
  </si>
  <si>
    <t>771591111</t>
  </si>
  <si>
    <t>Podlahy - ostatní práce penetrace podkladu</t>
  </si>
  <si>
    <t>2074109719</t>
  </si>
  <si>
    <t>330</t>
  </si>
  <si>
    <t>998771103</t>
  </si>
  <si>
    <t>Přesun hmot pro podlahy z dlaždic stanovený z hmotnosti přesunovaného materiálu vodorovná dopravní vzdálenost do 50 m v objektech výšky přes 12 do 24 m</t>
  </si>
  <si>
    <t>578008481</t>
  </si>
  <si>
    <t>775</t>
  </si>
  <si>
    <t>Podlahy skládané</t>
  </si>
  <si>
    <t>331</t>
  </si>
  <si>
    <t>763158111</t>
  </si>
  <si>
    <t>Podlaha ze sádrokartonových desek ostatní práce a konstrukce na sádrokartonových podlahách vyrovnání nerovností podkladu samonivelační stěrka tl. do 10 mm</t>
  </si>
  <si>
    <t>-2041801420</t>
  </si>
  <si>
    <t>stěrka pod parkety vyrovnání</t>
  </si>
  <si>
    <t>864,9</t>
  </si>
  <si>
    <t>332</t>
  </si>
  <si>
    <t>775449121</t>
  </si>
  <si>
    <t>Montáž lišty ukončovací připevněné vruty</t>
  </si>
  <si>
    <t>197087736</t>
  </si>
  <si>
    <t>Soklové lišty</t>
  </si>
  <si>
    <t>"míst 1,04 učebna "</t>
  </si>
  <si>
    <t>2*(6,46+5,04)*2</t>
  </si>
  <si>
    <t>2*(5,08+4,91)*2</t>
  </si>
  <si>
    <t>2 NP míst "2,010 ,2.09+2,04, 2,02</t>
  </si>
  <si>
    <t>2*(4,95+19,07)</t>
  </si>
  <si>
    <t>"2,04 "2*(2,15+5,045)</t>
  </si>
  <si>
    <t>"2,06 "2*(2,3+5,045)</t>
  </si>
  <si>
    <t>"2,07 "2*(1,9+5,045)</t>
  </si>
  <si>
    <t>"2,08"2*(5,02+7,635)</t>
  </si>
  <si>
    <t>"2,02 "65</t>
  </si>
  <si>
    <t>3 np</t>
  </si>
  <si>
    <t>"3,04 "(4,9+6,21)*2</t>
  </si>
  <si>
    <t>"3,05"(5,045+2,2)*2*2</t>
  </si>
  <si>
    <t>"3 05 A"2*(3,5+5,02)*2</t>
  </si>
  <si>
    <t>"3 ,07"2*(3,61+5,06)*2</t>
  </si>
  <si>
    <t>"3,08 "2*(3,61+5,09)</t>
  </si>
  <si>
    <t>"3,09 "2*(5+4,93)</t>
  </si>
  <si>
    <t>"4,09 "2*(3,12+5,21)</t>
  </si>
  <si>
    <t>"4,08 "2*(2,95+5,39)</t>
  </si>
  <si>
    <t>"4,07 "2*5,32+3,66</t>
  </si>
  <si>
    <t>"4,06 "2*(2,3+5,3)</t>
  </si>
  <si>
    <t>"4,04 "2*(5,075+6,38)</t>
  </si>
  <si>
    <t>"4,10 "2*(3,65+5,23)</t>
  </si>
  <si>
    <t>"4.11 "2*(2,51+5,3)</t>
  </si>
  <si>
    <t>"4,12 "2*(2,41+5,13)</t>
  </si>
  <si>
    <t>5 np</t>
  </si>
  <si>
    <t>128,5</t>
  </si>
  <si>
    <t>333</t>
  </si>
  <si>
    <t>614181010</t>
  </si>
  <si>
    <t>lišty dřevěné pro technické účely (krycí, ukončující, podlahové, tapetové a ostatní) lišty podlahové (parketové) rozměr 8 x 35 mm dub</t>
  </si>
  <si>
    <t>-1055325156</t>
  </si>
  <si>
    <t>687,21*1,1</t>
  </si>
  <si>
    <t>334</t>
  </si>
  <si>
    <t>775512439</t>
  </si>
  <si>
    <t>Podlahy vlysové masivní šroubované na měkký podklad rybinový, řemenový, průpletový vzor s tmelením a broušením, bez povrchové úpravy a olištování z vlysů tl. do 22 mm šířky přes 40 do 50 mm, délky přes 240 do 300 mm montáž (šroubování) z jakýchkoliv dřevin</t>
  </si>
  <si>
    <t>29479998</t>
  </si>
  <si>
    <t>skladba S1 003,1,06</t>
  </si>
  <si>
    <t>" 1 NP  1.04 106"34+39,9</t>
  </si>
  <si>
    <t>2  NP -2,04,2,05,2,06,2,07,2.08,2.09 .2.10,2,2</t>
  </si>
  <si>
    <t>31,8+11,2+11,9+10,1+39,2+20,6+39,7+68.7</t>
  </si>
  <si>
    <t>31,5+18,6+11,9+11,4+31,2+18,8+12,8+25,1+66</t>
  </si>
  <si>
    <t>32,4+11,6+12,1+18,9+15+16,3+19,+13,3+12,4+12,6+25,2</t>
  </si>
  <si>
    <t>85,5+18,5+33,1+4,6</t>
  </si>
  <si>
    <t>335</t>
  </si>
  <si>
    <t>611951420</t>
  </si>
  <si>
    <t>Podlahoviny dřevěné parkety masivní kazetové dub, jasan rozměr 10 x 480 x 480 Montilla</t>
  </si>
  <si>
    <t>1610865446</t>
  </si>
  <si>
    <t>1,1*864,1</t>
  </si>
  <si>
    <t>336</t>
  </si>
  <si>
    <t>998775102</t>
  </si>
  <si>
    <t>Přesun hmot pro podlahy skládané stanovený z hmotnosti přesunovaného materiálu vodorovná dopravní vzdálenost do 50 m v objektech výšky přes 6 do 12 m</t>
  </si>
  <si>
    <t>-882870309</t>
  </si>
  <si>
    <t>776</t>
  </si>
  <si>
    <t>Podlahy povlakové</t>
  </si>
  <si>
    <t>337</t>
  </si>
  <si>
    <t>776201812</t>
  </si>
  <si>
    <t>Demontáž povlakových podlahovin lepených ručně s podložkou</t>
  </si>
  <si>
    <t>-411932196</t>
  </si>
  <si>
    <t>1 PP+ 1 NP+2 NP+ 3 NP +4 NP</t>
  </si>
  <si>
    <t>1494</t>
  </si>
  <si>
    <t>777</t>
  </si>
  <si>
    <t>Podlahy lité</t>
  </si>
  <si>
    <t>338</t>
  </si>
  <si>
    <t>776111115</t>
  </si>
  <si>
    <t>Příprava podkladu broušení podlah stávajícího podkladu před litím stěrky</t>
  </si>
  <si>
    <t>-1274406417</t>
  </si>
  <si>
    <t>339</t>
  </si>
  <si>
    <t>777551112</t>
  </si>
  <si>
    <t xml:space="preserve">Podlahy ze stěrky silikátové s penetrací tl. 5 mm, samonivelační </t>
  </si>
  <si>
    <t>-1420478081</t>
  </si>
  <si>
    <t>1 PP dle ýkresu D 1,1 20</t>
  </si>
  <si>
    <t>201,71</t>
  </si>
  <si>
    <t>sokl 1 PP schodiště míst 0,02</t>
  </si>
  <si>
    <t>2*(4,15+3,62)*0,1</t>
  </si>
  <si>
    <t>schodiště 1 PP</t>
  </si>
  <si>
    <t>(2,635+4,15+4,15)*0,1*1,15+21*5+25</t>
  </si>
  <si>
    <t>1 NP  iz D 1.1.  21</t>
  </si>
  <si>
    <t>44,2+34,8+13,4+36,7+6,4+39,9+3+3,66+3,66+3,66+3,66</t>
  </si>
  <si>
    <t>sokl  1 NP</t>
  </si>
  <si>
    <t>"1,01 "2*(4,91+6,81)*0,1</t>
  </si>
  <si>
    <t>"1,02 "0,1*(1,1+10,15)*0,1</t>
  </si>
  <si>
    <t>"1,05 b"2*(3,4+1,15)*0,1*2</t>
  </si>
  <si>
    <t>"108 ,1 .09 "2*(3,1+1,87)*2*0,1+(4*1,1)*0,1</t>
  </si>
  <si>
    <t>17,6</t>
  </si>
  <si>
    <t>340</t>
  </si>
  <si>
    <t>998777102</t>
  </si>
  <si>
    <t>Přesun hmot pro podlahy lité stanovený z hmotnosti přesunovaného materiálu vodorovná dopravní vzdálenost do 50 m v objektech výšky přes 6 do 12 m</t>
  </si>
  <si>
    <t>-610725904</t>
  </si>
  <si>
    <t>781</t>
  </si>
  <si>
    <t>Dokončovací práce - obklady keramické</t>
  </si>
  <si>
    <t>341</t>
  </si>
  <si>
    <t>781474115</t>
  </si>
  <si>
    <t>Montáž obkladů vnitřních keramických hladkých do 25 ks/m2 lepených flexibilním lepidlem</t>
  </si>
  <si>
    <t>-1169638556</t>
  </si>
  <si>
    <t>1 PP  obklad dle místností</t>
  </si>
  <si>
    <t>"0,05a "2,53*(4,015+3,7)*2</t>
  </si>
  <si>
    <t>-1,67*1,17*2</t>
  </si>
  <si>
    <t>"míst 0,05 b "2*(3,05+4,868)*2,53</t>
  </si>
  <si>
    <t>"míst " míst 0,06 a,b. c. d</t>
  </si>
  <si>
    <t>2*(2,55+1,66)*2,53</t>
  </si>
  <si>
    <t>2*(0,95+2,55)*2,53-0,7*1,97*2</t>
  </si>
  <si>
    <t>2*(1,9+2,55)*2,53-0,7*1,97</t>
  </si>
  <si>
    <t>2*(1,55+1,59)*2,53-0,7*1,97</t>
  </si>
  <si>
    <t>2*(1,59+3,72)*2,53-2*0,7*1,97</t>
  </si>
  <si>
    <t>2*(1,55+3,72)*2,53</t>
  </si>
  <si>
    <t>-0,7*1,97*3</t>
  </si>
  <si>
    <t>2*(1,52+1)*2,53</t>
  </si>
  <si>
    <t>2*(2,55+1,02)*2,53-3*0,7*1,97</t>
  </si>
  <si>
    <t>2 NP   míst 2,11 ab c d</t>
  </si>
  <si>
    <t>2*(1,1+2,04)*2,1-0,7*1,97</t>
  </si>
  <si>
    <t>2*(1,9+2,02)*-2,1-0,7*1,97</t>
  </si>
  <si>
    <t>2*(1,1+2,02)*2,1-2*0,7*1,97</t>
  </si>
  <si>
    <t>2*(1,1+2,2)*2,1-0,7*1,97</t>
  </si>
  <si>
    <t>2*(0,6+1,715)*2,1-0,7*1,97</t>
  </si>
  <si>
    <t>2*(1,715+1,1)*2,1-2*0,7*1,97</t>
  </si>
  <si>
    <t>2*(2+01,5)*2,1-0,7*1,97</t>
  </si>
  <si>
    <t>2*(1,45+3,18)*2,1-3*0,7*1,97</t>
  </si>
  <si>
    <t>1 NP míst 1,07 a b c d</t>
  </si>
  <si>
    <t>2*(1,665+0,94)*2,1</t>
  </si>
  <si>
    <t>2*(1,5+1,59)*2,1-0,7*1,97*2</t>
  </si>
  <si>
    <t>2*(1,6+0,7)*2,1-0,7*1,97*2</t>
  </si>
  <si>
    <t>2*(1,14+1,5)*2,1</t>
  </si>
  <si>
    <t>-0,7*1.97*2</t>
  </si>
  <si>
    <t>3.11 a 3 11 b 3 .11 c</t>
  </si>
  <si>
    <t>2*(0,9+2,2)*2,1-0,7*1,97</t>
  </si>
  <si>
    <t>2*(1,71+0,9)*2,1-0,7*1,97</t>
  </si>
  <si>
    <t>2*(1,2+1,65)*2,1</t>
  </si>
  <si>
    <t>2*(2+1,5)*2,1-0,7*1,97*2</t>
  </si>
  <si>
    <t>2*(1,9+1,7)*2,1-0,7*1,97</t>
  </si>
  <si>
    <t>2*(1,1+1,82)*2,1-0,7*1,97</t>
  </si>
  <si>
    <t>2*(1,57+1,1)*2,10-0,8*1,97</t>
  </si>
  <si>
    <t>4 NP míst 4,14 a,b c, d</t>
  </si>
  <si>
    <t>76,642</t>
  </si>
  <si>
    <t>5 NP mís 5,08 -a,b,c,d,e</t>
  </si>
  <si>
    <t>2*(1,8+2,75)*2,1-0,7*1,97</t>
  </si>
  <si>
    <t>2*(1+2,75)*2,1-0,7*1,97</t>
  </si>
  <si>
    <t>2*(1,455+1,455)*2,1-0,7*1,97</t>
  </si>
  <si>
    <t>2*(1,44+1,4)*2,1-2*0,7*1,97</t>
  </si>
  <si>
    <t>2*(1,105+2,75)*2,1-0,7*1,97</t>
  </si>
  <si>
    <t>2*(1,3+1,78)*2,1-0,7*1,97</t>
  </si>
  <si>
    <t>2*(1,3+3,67)*2,1-0,7*1,97*5</t>
  </si>
  <si>
    <t>342</t>
  </si>
  <si>
    <t>597610200</t>
  </si>
  <si>
    <t>obkládačky keramické 20 x 20 x 0,7 cm I. j.</t>
  </si>
  <si>
    <t>1300945226</t>
  </si>
  <si>
    <t>573,129*1,1</t>
  </si>
  <si>
    <t>parapet</t>
  </si>
  <si>
    <t>16,3*0,3*1,1</t>
  </si>
  <si>
    <t>343</t>
  </si>
  <si>
    <t>781479195</t>
  </si>
  <si>
    <t>Montáž obkladů vnitřních stěn z dlaždic keramických Příplatek k cenám za spárování cement bílý</t>
  </si>
  <si>
    <t>-1478827599</t>
  </si>
  <si>
    <t>Montáž keramického obkladu - příplatek</t>
  </si>
  <si>
    <t>344</t>
  </si>
  <si>
    <t>781479197</t>
  </si>
  <si>
    <t>Montáž obkladů vnitřních stěn z dlaždic keramických Příplatek k cenám za dvousložkové lepidlo</t>
  </si>
  <si>
    <t>-921303</t>
  </si>
  <si>
    <t>345</t>
  </si>
  <si>
    <t>781495111</t>
  </si>
  <si>
    <t>Penetrace podkladu vnitřních obkladů</t>
  </si>
  <si>
    <t>-338731253</t>
  </si>
  <si>
    <t>Montáž keramického obkladu - penetrace</t>
  </si>
  <si>
    <t>346</t>
  </si>
  <si>
    <t>781674113</t>
  </si>
  <si>
    <t>Montáž obkladů parapetů z dlaždic keramických lepených flexibilním lepidlem, šířky parapetu přes 150 do 200 mm</t>
  </si>
  <si>
    <t>-543108388</t>
  </si>
  <si>
    <t>" E 0 001 "1,17</t>
  </si>
  <si>
    <t>"E 0,002 "3*1,17</t>
  </si>
  <si>
    <t>"EO 003 "5*0,37</t>
  </si>
  <si>
    <t>"E0007 "0,43*1</t>
  </si>
  <si>
    <t>"E 1.001 "4*1,17</t>
  </si>
  <si>
    <t>"E1 004 "0,79</t>
  </si>
  <si>
    <t>"E1 005 "0,37</t>
  </si>
  <si>
    <t>"E 2.001 "1,55*2</t>
  </si>
  <si>
    <t>"E 5 001 "0,45</t>
  </si>
  <si>
    <t>347</t>
  </si>
  <si>
    <t>998781103</t>
  </si>
  <si>
    <t>Přesun hmot pro obklady keramické stanovený z hmotnosti přesunovaného materiálu vodorovná dopravní vzdálenost do 50 m v objektech výšky přes 12 do 24 m</t>
  </si>
  <si>
    <t>-1756413039</t>
  </si>
  <si>
    <t>782</t>
  </si>
  <si>
    <t>Dokončovací práce - obklady z kamene</t>
  </si>
  <si>
    <t>348</t>
  </si>
  <si>
    <t>285-28</t>
  </si>
  <si>
    <t>kamenný obklad</t>
  </si>
  <si>
    <t>-352539022</t>
  </si>
  <si>
    <t>ztartné 2 %</t>
  </si>
  <si>
    <t>2,2*1,1</t>
  </si>
  <si>
    <t>349</t>
  </si>
  <si>
    <t>782111112</t>
  </si>
  <si>
    <t>Montáž obkladů stěn z měkkých kamenů kladených do malty z nejvýše dvou rozdílných druhů pravoúhlých desek ve skladbě se pravidelně opakujících tl. 25 a 30 mm</t>
  </si>
  <si>
    <t>1549995472</t>
  </si>
  <si>
    <t>"E 0. 005 "1*1,77*0,3</t>
  </si>
  <si>
    <t>"E 1.003 "1,71*0,3</t>
  </si>
  <si>
    <t>"E4 002 "1,84*0,3</t>
  </si>
  <si>
    <t>"E 5 002 "1,84*0,3</t>
  </si>
  <si>
    <t>350</t>
  </si>
  <si>
    <t>782131312</t>
  </si>
  <si>
    <t>Montáž obkladů stěn z tvrdých kamenů kladených do malty z nepravidelných desek s řezanými stranami tl. přes 25 do 30 mm</t>
  </si>
  <si>
    <t>-1633092290</t>
  </si>
  <si>
    <t xml:space="preserve">S 2 007 </t>
  </si>
  <si>
    <t>uliční sokl</t>
  </si>
  <si>
    <t>0,6*(5,89+6,92+5,63+2,61+0,815+1,08+1,835+1,085+0,785+4,23+7,07+4,99)</t>
  </si>
  <si>
    <t>-0,6*1,64</t>
  </si>
  <si>
    <t>351</t>
  </si>
  <si>
    <t>583819130</t>
  </si>
  <si>
    <t>Prvky stavební z přírodního kamene malé (desky dlažební, obkladové, soklové a podobně) desky dlažební těšínský pískovec (materiálová skupina III/2) povrch smirkovaný tl.  4 cm</t>
  </si>
  <si>
    <t>442361770</t>
  </si>
  <si>
    <t>24,78*1,1</t>
  </si>
  <si>
    <t>352</t>
  </si>
  <si>
    <t>782191131</t>
  </si>
  <si>
    <t>Příplatek k cenám obkladů stěn z kamene za vyrovnání nerovného povrchu</t>
  </si>
  <si>
    <t>1777145760</t>
  </si>
  <si>
    <t>353</t>
  </si>
  <si>
    <t>782191141</t>
  </si>
  <si>
    <t>Příplatek k cenám obkladů stěn z kamene za použití kovových kotev k uchycení obkladu</t>
  </si>
  <si>
    <t>-523164615</t>
  </si>
  <si>
    <t>354</t>
  </si>
  <si>
    <t>787825-25</t>
  </si>
  <si>
    <t>Uprava schodů do budovy</t>
  </si>
  <si>
    <t>-1860970182</t>
  </si>
  <si>
    <t>355</t>
  </si>
  <si>
    <t>998782102</t>
  </si>
  <si>
    <t>Přesun hmot pro obklady kamenné stanovený z hmotnosti přesunovaného materiálu vodorovná dopravní vzdálenost do 50 m v objektech výšky přes 6 do 12 m</t>
  </si>
  <si>
    <t>-2087155272</t>
  </si>
  <si>
    <t>783</t>
  </si>
  <si>
    <t>Dokončovací práce - nátěry</t>
  </si>
  <si>
    <t>356</t>
  </si>
  <si>
    <t>783-25-2</t>
  </si>
  <si>
    <t>nátěr soklu průjezdu</t>
  </si>
  <si>
    <t>2047000976</t>
  </si>
  <si>
    <t>2*1*14,25</t>
  </si>
  <si>
    <t>357</t>
  </si>
  <si>
    <t>78325-25-1/</t>
  </si>
  <si>
    <t>Nátěry truhlářských výrobků</t>
  </si>
  <si>
    <t>-222425533</t>
  </si>
  <si>
    <t>358</t>
  </si>
  <si>
    <t>783-256-</t>
  </si>
  <si>
    <t>Nátěr potrubí planu na fasádě</t>
  </si>
  <si>
    <t>783162644</t>
  </si>
  <si>
    <t>359</t>
  </si>
  <si>
    <t>783314201</t>
  </si>
  <si>
    <t>Základní antikorozní nátěr zámečnických konstrukcí jednonásobný syntetický standardní</t>
  </si>
  <si>
    <t>-1960896156</t>
  </si>
  <si>
    <t>"krov "47,437*2</t>
  </si>
  <si>
    <t>"jehla "83,637*2</t>
  </si>
  <si>
    <t>"helmice "28,881</t>
  </si>
  <si>
    <t>"1 PP nátěr hydrantové skříně"0,6*0,6*2</t>
  </si>
  <si>
    <t xml:space="preserve">nátěry fasády  </t>
  </si>
  <si>
    <t>784</t>
  </si>
  <si>
    <t xml:space="preserve"> Dokončovací práce</t>
  </si>
  <si>
    <t>360</t>
  </si>
  <si>
    <t>783-251-</t>
  </si>
  <si>
    <t>Nátěr olejový schodiště</t>
  </si>
  <si>
    <t>-835337943</t>
  </si>
  <si>
    <t>338,87</t>
  </si>
  <si>
    <t>1.05 b místnost</t>
  </si>
  <si>
    <t>3,55*(3,14+1,15)*2</t>
  </si>
  <si>
    <t>361</t>
  </si>
  <si>
    <t>784211109</t>
  </si>
  <si>
    <t>Malby z malířských směsí otěruvzdorných za mokra dvojnásobné, bílé za mokra otěruvzdorné výborně na schodišti o výšce podlaží přes 3,80 do 5,00 m</t>
  </si>
  <si>
    <t>1661560258</t>
  </si>
  <si>
    <t>(2,7+3,32+3,32+4,1+4,1)*15,5</t>
  </si>
  <si>
    <t>13,4*5</t>
  </si>
  <si>
    <t>362</t>
  </si>
  <si>
    <t>784211111</t>
  </si>
  <si>
    <t>Dvojnásobné bílé malby ze směsí za mokra velmi dobře otěruvzdorných v místnostech výšky do 3,80 m</t>
  </si>
  <si>
    <t>-1187482131</t>
  </si>
  <si>
    <t>(plochy dle Legendy místností)</t>
  </si>
  <si>
    <t>podhledy s původními omítkami</t>
  </si>
  <si>
    <t>3 NP+ 4 NP</t>
  </si>
  <si>
    <t>266,4+266,4</t>
  </si>
  <si>
    <t>5 NP včetně malby sádrokartonů</t>
  </si>
  <si>
    <t>odpočet obkladů</t>
  </si>
  <si>
    <t>-573,12</t>
  </si>
  <si>
    <t>363</t>
  </si>
  <si>
    <t>784211151</t>
  </si>
  <si>
    <t>Malby z malířských směsí otěruvzdorných za mokra Příplatek k cenám dvojnásobných maleb za provádění barevné malby tónované tónovacími přípravky</t>
  </si>
  <si>
    <t>1646589786</t>
  </si>
  <si>
    <t xml:space="preserve"> Práce a dodávky M</t>
  </si>
  <si>
    <t>33-M</t>
  </si>
  <si>
    <t xml:space="preserve"> Montáže dopr.zaříz.,sklad. zař. a váh</t>
  </si>
  <si>
    <t>364</t>
  </si>
  <si>
    <t>33003000_R</t>
  </si>
  <si>
    <t>D+M výtahu TOViE 630/7GL - 7 stanic</t>
  </si>
  <si>
    <t>371868803</t>
  </si>
  <si>
    <t>Poznámka k položce:
PD  D 1.50</t>
  </si>
  <si>
    <t>nosnost výtahu 630 kg   8 osob ,rychlost 0,63 m/s</t>
  </si>
  <si>
    <t>43-M</t>
  </si>
  <si>
    <t xml:space="preserve"> Montáž ocelových konstrukcí</t>
  </si>
  <si>
    <t>365</t>
  </si>
  <si>
    <t>42400232/R</t>
  </si>
  <si>
    <t xml:space="preserve">MIMOSTAV.DOPRAVA MATERIALU </t>
  </si>
  <si>
    <t>242008273</t>
  </si>
  <si>
    <t>366</t>
  </si>
  <si>
    <t>42400293/R</t>
  </si>
  <si>
    <t xml:space="preserve">VNITROSTAV.DOPRAVA MATERIALU </t>
  </si>
  <si>
    <t>q</t>
  </si>
  <si>
    <t>-1086502877</t>
  </si>
  <si>
    <t>367</t>
  </si>
  <si>
    <t>430862007/R</t>
  </si>
  <si>
    <t>Universální ceny - cenová křivka druhá, hmotnost přes 3000 do 5000 kg</t>
  </si>
  <si>
    <t>1960448245</t>
  </si>
  <si>
    <t xml:space="preserve">montáž konstrukce ocel.prvku - výroba a doprava (ztratne +15%)... </t>
  </si>
  <si>
    <t>D.1.2</t>
  </si>
  <si>
    <t>"strop 1 PP "2699*1,15</t>
  </si>
  <si>
    <t>"strop 1 NP "2424,391*1,15</t>
  </si>
  <si>
    <t>"strop 2 NP "1131,736*1,15</t>
  </si>
  <si>
    <t>"3 NP"1127,4*1,15</t>
  </si>
  <si>
    <t>"4 NP "5703,725*1,15</t>
  </si>
  <si>
    <t>"rampa "232,595*1,15</t>
  </si>
  <si>
    <t>"krov jehla ,helmice "12480*1,15</t>
  </si>
  <si>
    <t>368</t>
  </si>
  <si>
    <t>42412031/R</t>
  </si>
  <si>
    <t>OCEL.KONSTR.SVAŘOVANÉ 11 373</t>
  </si>
  <si>
    <t>1274132872</t>
  </si>
  <si>
    <t xml:space="preserve">dodávka konstrukce ocel.prvku - výroba a doprava (ztratne +15%)... </t>
  </si>
  <si>
    <t>N01</t>
  </si>
  <si>
    <t>D 1. 110 ostatní výrobky</t>
  </si>
  <si>
    <t>369</t>
  </si>
  <si>
    <t>01 011.</t>
  </si>
  <si>
    <t>označení schodišťových stupňů</t>
  </si>
  <si>
    <t>758265927</t>
  </si>
  <si>
    <t>370</t>
  </si>
  <si>
    <t>01,008</t>
  </si>
  <si>
    <t>Kontajner na odpadky</t>
  </si>
  <si>
    <t>-915186145</t>
  </si>
  <si>
    <t>371</t>
  </si>
  <si>
    <t>01,009</t>
  </si>
  <si>
    <t>plastové popelnice (papír plast ,kompost)</t>
  </si>
  <si>
    <t>1820948485</t>
  </si>
  <si>
    <t>372</t>
  </si>
  <si>
    <t>01,010</t>
  </si>
  <si>
    <t>polepy prosklených ploch (bezpečnostní značení</t>
  </si>
  <si>
    <t>-939257954</t>
  </si>
  <si>
    <t>373</t>
  </si>
  <si>
    <t>02 001</t>
  </si>
  <si>
    <t xml:space="preserve">Mobilní příčka - stínění podkroví v 5 np </t>
  </si>
  <si>
    <t>-1431629301</t>
  </si>
  <si>
    <t>374</t>
  </si>
  <si>
    <t>05 .001</t>
  </si>
  <si>
    <t xml:space="preserve">Krbová kamna </t>
  </si>
  <si>
    <t>203689972</t>
  </si>
  <si>
    <t>včetně kouřovodu a napojení do st komína (úprav)</t>
  </si>
  <si>
    <t>snaltovaný povrch kouřovodu vč Růžice</t>
  </si>
  <si>
    <t>délka 2 m koleno 90 st DN 125 mm</t>
  </si>
  <si>
    <t>375</t>
  </si>
  <si>
    <t>05,003</t>
  </si>
  <si>
    <t>venkovní truhlík na terase (5300*500*600)</t>
  </si>
  <si>
    <t>-161429213</t>
  </si>
  <si>
    <t>svřovaný plastový výrobek (jímka s přepadem černý plast)</t>
  </si>
  <si>
    <t>zateplený XPS 50 mm poobvodu</t>
  </si>
  <si>
    <t>obklad dřevem totožný s palubovkou terasy D1,1 111 (koordinace)</t>
  </si>
  <si>
    <t>376</t>
  </si>
  <si>
    <t>05,004</t>
  </si>
  <si>
    <t>mobilní žebřík 4*4 mhliníkový univerzální</t>
  </si>
  <si>
    <t>-1855471793</t>
  </si>
  <si>
    <t>377</t>
  </si>
  <si>
    <t>05002</t>
  </si>
  <si>
    <t>atypické ostění č.m. 5,07</t>
  </si>
  <si>
    <t>-962438692</t>
  </si>
  <si>
    <t>7 ks na míru tvarovaný výrobek ,kuželová plocha s přírubou</t>
  </si>
  <si>
    <t>378</t>
  </si>
  <si>
    <t>N 000-6</t>
  </si>
  <si>
    <t>zabednění zachovaného úseku schodiště 1 PP</t>
  </si>
  <si>
    <t>-24422226</t>
  </si>
  <si>
    <t xml:space="preserve">19 schodů š 1,3 m </t>
  </si>
  <si>
    <t>otlouct OSb deskami bedněním 12 mm</t>
  </si>
  <si>
    <t>379</t>
  </si>
  <si>
    <t>775599110</t>
  </si>
  <si>
    <t>Skládané podlahy - ostatní práce dokončovací pastování</t>
  </si>
  <si>
    <t>1250749289</t>
  </si>
  <si>
    <t>380</t>
  </si>
  <si>
    <t>N0 00.002a</t>
  </si>
  <si>
    <t>uzavíratelná větrací mřížka s regulací 250*250 mm nerez</t>
  </si>
  <si>
    <t>730612133</t>
  </si>
  <si>
    <t>381</t>
  </si>
  <si>
    <t>N3 002</t>
  </si>
  <si>
    <t>Džák na vlajku</t>
  </si>
  <si>
    <t>1916580930</t>
  </si>
  <si>
    <t>382</t>
  </si>
  <si>
    <t>No 00.003</t>
  </si>
  <si>
    <t>nádoby pro květináče - vazba na zámč výr ZO 010 zábradlív 5 NP a z1 003 zábradlí vstup</t>
  </si>
  <si>
    <t>50614905</t>
  </si>
  <si>
    <t>materiál probarvený laminát - černý mat</t>
  </si>
  <si>
    <t>2 x soub -koordinovat se zelení</t>
  </si>
  <si>
    <t>D 1.1. 112</t>
  </si>
  <si>
    <t>383</t>
  </si>
  <si>
    <t>NO 01 002</t>
  </si>
  <si>
    <t>poštovní schránka 260/350/90 (na rubu vrat</t>
  </si>
  <si>
    <t>-1718282326</t>
  </si>
  <si>
    <t>plechová atyp v barvě fasády</t>
  </si>
  <si>
    <t>384</t>
  </si>
  <si>
    <t>NO 01 003</t>
  </si>
  <si>
    <t>státní znak 350*350 mm smalt</t>
  </si>
  <si>
    <t>-1656954952</t>
  </si>
  <si>
    <t>385</t>
  </si>
  <si>
    <t>NO 01.006</t>
  </si>
  <si>
    <t>znak unstitutu vypáleno do ocelového plechu tl 12 mm 350*350 mm</t>
  </si>
  <si>
    <t>1850485851</t>
  </si>
  <si>
    <t>386</t>
  </si>
  <si>
    <t>NO 01 004</t>
  </si>
  <si>
    <t>znak University Palackého vypáleno do ocelového plechu tl 12 mm</t>
  </si>
  <si>
    <t>-367072090</t>
  </si>
  <si>
    <t>387</t>
  </si>
  <si>
    <t>No 01.007</t>
  </si>
  <si>
    <t>čistící zona (pro namáhavé provozy ,1800g/m2</t>
  </si>
  <si>
    <t>-1871607893</t>
  </si>
  <si>
    <t>D.1.4.1  VYTÁPĚNÍ - D.1.4.1  VYTÁPĚNÍ</t>
  </si>
  <si>
    <t>PSV - Práce a dodávky PSV</t>
  </si>
  <si>
    <t xml:space="preserve">    721 - Zdravotechnika - vnitřní kanalizace</t>
  </si>
  <si>
    <t xml:space="preserve">    722 - Zdravotechnika - vnitřní vodovod</t>
  </si>
  <si>
    <t xml:space="preserve">    724 - Zdravotechnika - strojní vybavení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</si>
  <si>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</si>
  <si>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</si>
  <si>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</si>
  <si>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</si>
  <si>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</si>
  <si>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767 - Spalinová cesta</t>
  </si>
  <si>
    <t>OST - Ostatní</t>
  </si>
  <si>
    <t>Práce a dodávky PSV</t>
  </si>
  <si>
    <t>713141050F</t>
  </si>
  <si>
    <t>Izolační pouzdra tloušťky 13 mm, pro průměr potrubí 16 mm, z polyetylenu, s červenou folií na povrchu pro instalaci do podlahy a do zdi</t>
  </si>
  <si>
    <t>-734959566</t>
  </si>
  <si>
    <t>713141055F</t>
  </si>
  <si>
    <t>Izolační pouzdra tloušťky 13 mm, pro průměr potrubí 18 mm, z polyetylenu, s červenou folií na povrchu pro instalaci do podlahy a do zdi</t>
  </si>
  <si>
    <t>196256240</t>
  </si>
  <si>
    <t>713141060F</t>
  </si>
  <si>
    <t>Izolační pouzdra tloušťky 13 mm, pro průměr potrubí 20 mm, z polyetylenu, s červenou folií na povrchu pro instalaci do podlahy a do zdi</t>
  </si>
  <si>
    <t>-762076578</t>
  </si>
  <si>
    <t>713141065F</t>
  </si>
  <si>
    <t>Izolační pouzdra tloušťky 13 mm, pro průměr potrubí 26 mm, z polyetylenu, s červenou folií na povrchu pro instalaci do podlahy a do zdi</t>
  </si>
  <si>
    <t>-153136155</t>
  </si>
  <si>
    <t>713141070F</t>
  </si>
  <si>
    <t>Izolační pouzdra tloušťky 13 mm, pro průměr potrubí 32 mm, z polyetylenu, s červenou folií na povrchu pro instalaci do podlahy a do zdi</t>
  </si>
  <si>
    <t>2039663240</t>
  </si>
  <si>
    <t>713141075F</t>
  </si>
  <si>
    <t>Izolační pouzdra tloušťky 13 mm, pro průměr potrubí 40 mm, z polyetylenu, s červenou folií na povrchu pro instalaci do podlahy a do zdi</t>
  </si>
  <si>
    <t>1455007869</t>
  </si>
  <si>
    <t>713141400F</t>
  </si>
  <si>
    <t>Izolační pouzdra kašírovaná z minerální vlny tloušťky 30 mm, pro potrubí 15 mm, povrchová úprava z hliníkové folie</t>
  </si>
  <si>
    <t>-1271171324</t>
  </si>
  <si>
    <t>713141410F</t>
  </si>
  <si>
    <t>Izolační pouzdra kašírovaná z minerální vlny tloušťky 30 mm, pro potrubí 22 mm, povrchová úprava z hliníkové folie</t>
  </si>
  <si>
    <t>2098478607</t>
  </si>
  <si>
    <t>713141415F</t>
  </si>
  <si>
    <t>Izolační pouzdra kašírovaná z minerální vlny tloušťky 40 mm, pro potrubí 28 mm (ocelové DN 20), povrchová úprava z hliníkové folie</t>
  </si>
  <si>
    <t>-458356378</t>
  </si>
  <si>
    <t>713141420F</t>
  </si>
  <si>
    <t>Izolační pouzdra kašírovaná z minerální vlny tloušťky 50 mm, pro potrubí 35 mm (ocelové DN 25), povrchová úprava z hliníkové folie</t>
  </si>
  <si>
    <t>-471189381</t>
  </si>
  <si>
    <t>713141425F</t>
  </si>
  <si>
    <t>Izolační pouzdra kašírovaná z minerální vlny tloušťky 50 mm, pro potrubí 42 mm (ocelové DN 32), povrchová úprava z hliníkové folie</t>
  </si>
  <si>
    <t>-531597112</t>
  </si>
  <si>
    <t>713141430F</t>
  </si>
  <si>
    <t>Izolační pouzdra kašírovaná z minerální vlny tloušťky 40 mm, pro potrubí 48 mm (ocelové DN 40), povrchová úprava z hliníkové folie</t>
  </si>
  <si>
    <t>1492094110</t>
  </si>
  <si>
    <t>713141433F</t>
  </si>
  <si>
    <t>Izolační pouzdra kašírovaná z minerální vlny tloušťky 40 mm, pro potrubí 54 mm, povrchová úprava z hliníkové folie</t>
  </si>
  <si>
    <t>-910079487</t>
  </si>
  <si>
    <t>713141435F</t>
  </si>
  <si>
    <t>Izolační pouzdra kašírovaná z minerální vlny tloušťky 50 mm, pro potrubí 60 mm (ocelové DN 50), povrchová úprava z hliníkové folie</t>
  </si>
  <si>
    <t>1947134130</t>
  </si>
  <si>
    <t>713141440F</t>
  </si>
  <si>
    <t>Izolační pouzdra kašírovaná z minerální vlny tloušťky 60 mm, pro potrubí 76 mm (ocelové DN 65), povrchová úprava z hliníkové folie</t>
  </si>
  <si>
    <t>-851910322</t>
  </si>
  <si>
    <t>713141465F</t>
  </si>
  <si>
    <t>Samolepicí Al páska pro izolační pouzdra. š 50 mm, délka 50 m</t>
  </si>
  <si>
    <t>-400150510</t>
  </si>
  <si>
    <t>713141720F</t>
  </si>
  <si>
    <t>Tepelná izolace těles rohožemi z minerální vlny kašírovaná hliníkovou folií a jednostraně našitým pozinkovaným pletivem tloušťky 100 mm (izolace rozdělovače)</t>
  </si>
  <si>
    <t>-1005010439</t>
  </si>
  <si>
    <t>713463311</t>
  </si>
  <si>
    <t>Montáž izolace tepelné potrubí potrubními pouzdry s Al fólií s přesahem Al páskou 1x D do 50 mm</t>
  </si>
  <si>
    <t>-1509364868</t>
  </si>
  <si>
    <t>713311221</t>
  </si>
  <si>
    <t>Montáž izolace tepelné těles plocha tvarová 1x pásy s Al fólií (rozdělovač)</t>
  </si>
  <si>
    <t>-1901799081</t>
  </si>
  <si>
    <t>713463312</t>
  </si>
  <si>
    <t>Montáž izolace tepelné potrubí potrubními pouzdry s Al fólií s přesahem Al páskou 1x D do 100 mm</t>
  </si>
  <si>
    <t>136944736</t>
  </si>
  <si>
    <t>713463411</t>
  </si>
  <si>
    <t>Montáž izolace tepelné potrubí a ohybů návlekovými izolačními pouzdry</t>
  </si>
  <si>
    <t>1636341795</t>
  </si>
  <si>
    <t>998713201</t>
  </si>
  <si>
    <t>Přesun hmot procentní pro izolace tepelné v objektech v do 6 m</t>
  </si>
  <si>
    <t>%</t>
  </si>
  <si>
    <t>1576256380</t>
  </si>
  <si>
    <t>Zdravotechnika - vnitřní kanalizace</t>
  </si>
  <si>
    <t>721274121F</t>
  </si>
  <si>
    <t>Odpadní novodurové potrubí 32/1.8 pro svod kondenzátu z kotlů a neutralizační stanice (dopojení na svislou nebo ležatou kanalizaci řeší profese ZTI)</t>
  </si>
  <si>
    <t>1870072772</t>
  </si>
  <si>
    <t>721274127F</t>
  </si>
  <si>
    <t>Sifon HL plastový se zápachovou uzávěrkou DN 30</t>
  </si>
  <si>
    <t>-1035843314</t>
  </si>
  <si>
    <t>721290111</t>
  </si>
  <si>
    <t>Zkouška těsnosti potrubí kanalizace vodou do DN 125</t>
  </si>
  <si>
    <t>606920460</t>
  </si>
  <si>
    <t>998721201</t>
  </si>
  <si>
    <t>Přesun hmot procentní pro vnitřní kanalizace v objektech v do 6 m</t>
  </si>
  <si>
    <t>1454781342</t>
  </si>
  <si>
    <t>722</t>
  </si>
  <si>
    <t>Zdravotechnika - vnitřní vodovod</t>
  </si>
  <si>
    <t>722130232</t>
  </si>
  <si>
    <t>Potrubí vodovodní ocelové závitové pozinkované svařované běžné DN 20 (přívod SV pro úpravnu řeší profese ZTI)</t>
  </si>
  <si>
    <t>CS URS 016 01</t>
  </si>
  <si>
    <t>1154850703</t>
  </si>
  <si>
    <t>722231074</t>
  </si>
  <si>
    <t>Ventil zpětný G 1 PN 10 do 110°C se dvěma závity</t>
  </si>
  <si>
    <t>590780528</t>
  </si>
  <si>
    <t>722231141</t>
  </si>
  <si>
    <t>Ventil závitový pojistný rohový G 1/2 4.0 bar</t>
  </si>
  <si>
    <t>-2132442868</t>
  </si>
  <si>
    <t>722232122</t>
  </si>
  <si>
    <t>Kohout kulový přímý G 1/2 PN 42 do 185°C plnoprůtokový s koulí vnitřní závit</t>
  </si>
  <si>
    <t>154820888</t>
  </si>
  <si>
    <t>722232124</t>
  </si>
  <si>
    <t>Kohout kulový přímý G 1 PN 42 do 185°C plnoprůtokový s koulí vnitřní závit</t>
  </si>
  <si>
    <t>-302797160</t>
  </si>
  <si>
    <t>722234264</t>
  </si>
  <si>
    <t>Filtr mosazný G 3/4 PN 16 do 120°C s 2x vnitřním závitem</t>
  </si>
  <si>
    <t>-1345451721</t>
  </si>
  <si>
    <t>722239101</t>
  </si>
  <si>
    <t>Montáž armatur vodovodních se dvěma závity G 1/2 (elektroventil G 15 dodává MaR)</t>
  </si>
  <si>
    <t>848768081</t>
  </si>
  <si>
    <t>722239102</t>
  </si>
  <si>
    <t>Montáž armatur vodovodních se dvěma závity G 3/4</t>
  </si>
  <si>
    <t>1051073606</t>
  </si>
  <si>
    <t>722270107</t>
  </si>
  <si>
    <t>Tlakoměr se spodním přípojem a zpětnou klapkou 0-10 bar</t>
  </si>
  <si>
    <t>478891552</t>
  </si>
  <si>
    <t>722270109</t>
  </si>
  <si>
    <t>Smyčka k tlakoměru zahnutá</t>
  </si>
  <si>
    <t>1630619821</t>
  </si>
  <si>
    <t>722290226</t>
  </si>
  <si>
    <t>Zkouška těsnosti vodovodního potrubí závitového do DN 50</t>
  </si>
  <si>
    <t>1133354615</t>
  </si>
  <si>
    <t>724</t>
  </si>
  <si>
    <t>Zdravotechnika - strojní vybavení</t>
  </si>
  <si>
    <t>724411110F</t>
  </si>
  <si>
    <t>Kompaktní sestava armatur pro oddělení SV od topné soustavy (oddělovací člen, vodoměr, armatury)</t>
  </si>
  <si>
    <t>-387252758</t>
  </si>
  <si>
    <t>724411112F</t>
  </si>
  <si>
    <t>Zařízení na úpravu vody demineralizací (kartušová úpravna s vyměnitelnou patronou)</t>
  </si>
  <si>
    <t>-581896045</t>
  </si>
  <si>
    <t>Poznámka k položce:
ÚPRAVNA VODY MUSÍ BÝT PŘIZPŮSOBENA SKUTEČNÉMU TYPU INSTALOVANÝCH KOTLŮ</t>
  </si>
  <si>
    <t>724411114F</t>
  </si>
  <si>
    <t>Vyměnitelná kartuše pro demineralizaci</t>
  </si>
  <si>
    <t>367871027</t>
  </si>
  <si>
    <t>724411115F</t>
  </si>
  <si>
    <t>Příslušenství úpravny - zařízení na měření vodivosti</t>
  </si>
  <si>
    <t>694937341</t>
  </si>
  <si>
    <t>Poznámka k položce:
ÚPRAVNA MUSÍ BÝT PŘIZPŮSOBENA SKUTEČNÉMU TYPU INSTALOVANÝCH KOTLŮ</t>
  </si>
  <si>
    <t>724411116F</t>
  </si>
  <si>
    <t>Sestavení a montáž úpravny</t>
  </si>
  <si>
    <t>1138189244</t>
  </si>
  <si>
    <t>724411118F</t>
  </si>
  <si>
    <t>Prvotní napuštění topné soustavy upravenou vodou pomocí velkoobjemové úpravny</t>
  </si>
  <si>
    <t>189689452</t>
  </si>
  <si>
    <t>724411120F</t>
  </si>
  <si>
    <t>Neutralizační stanice kondenzátu - s čerpadlem pro přečerpávání pro výkon zdroje do 500 kW, 230V, dopravní výška čerpadla 4.0 m vsl.</t>
  </si>
  <si>
    <t>-584077401</t>
  </si>
  <si>
    <t>724411122F</t>
  </si>
  <si>
    <t>Neutralizační stanice kondenzátu - náhradní granulát</t>
  </si>
  <si>
    <t>-1602177564</t>
  </si>
  <si>
    <t>724411124F</t>
  </si>
  <si>
    <t>Kapesní sada pro měření tvrdosti vody a hodnoty Ph</t>
  </si>
  <si>
    <t>2052486002</t>
  </si>
  <si>
    <t>998724201</t>
  </si>
  <si>
    <t>Přesun hmot procentní pro strojní vybavení v objektech v do 6 m</t>
  </si>
  <si>
    <t>238651365</t>
  </si>
  <si>
    <t>731</t>
  </si>
  <si>
    <t>Ústřední vytápění - kotelny</t>
  </si>
  <si>
    <t>731120000F</t>
  </si>
  <si>
    <t>Nástěnný plynový kotel s výměníkem Al/Si, výkon 13.0-62.6 kW (při t 80/60°C), zemní plyn 20 mbar</t>
  </si>
  <si>
    <t>kpl</t>
  </si>
  <si>
    <t>-861489451</t>
  </si>
  <si>
    <t>Poznámka k položce:
, - třída energetické účinnosti  A, - emise NOx  24 mg/kWh, - hladina akustického tlaku ve vnitřním prostředí 61 dB</t>
  </si>
  <si>
    <t>731120002F</t>
  </si>
  <si>
    <t>Nástěnný plynový kotel s výměníkem Al/Si, výkon 18.9-80.0 kW (při t 80/60°C), zemní plyn 20 mbar</t>
  </si>
  <si>
    <t>-1778913656</t>
  </si>
  <si>
    <t>Poznámka k položce:
, - třída energetické účinnosti  A, - emise NOx  21 mg/kWh, - hladina akustického tlaku ve vnitřním prostředí 70 dB</t>
  </si>
  <si>
    <t>731120005F</t>
  </si>
  <si>
    <t>Připojovací čerpadlová skupina kotle (kotlové čerpadlo s el. regulací otáček, uzavírací a zpětné armatury, teploměry. manometr, plynový kohout)</t>
  </si>
  <si>
    <t>2003358508</t>
  </si>
  <si>
    <t>731120006F</t>
  </si>
  <si>
    <t>Pojistný ventil 4.0 bar pro vestavbu do čerpadlové skupiny</t>
  </si>
  <si>
    <t>-1896133651</t>
  </si>
  <si>
    <t>731120007F</t>
  </si>
  <si>
    <t>Kaskádová jednotka pro 2 kotle vedle sebe (rám pro uchycení kotlů, sběrné potrubí, plynová trubka DN 50, termohydrauliký rozdělovač, tepelná izolace)</t>
  </si>
  <si>
    <t>-803490372</t>
  </si>
  <si>
    <t>731120009F</t>
  </si>
  <si>
    <t>Regulační přístroj ke kotlům s kaskádovým modulem pro ovládání napětím 0-10V (před objednáním odsouhlasit s profesí MaR)</t>
  </si>
  <si>
    <t>-1962279081</t>
  </si>
  <si>
    <t>731120012F</t>
  </si>
  <si>
    <t>Montáž sestavy kotlů a příslušenství</t>
  </si>
  <si>
    <t>-253820468</t>
  </si>
  <si>
    <t>998731201</t>
  </si>
  <si>
    <t>Přesun hmot procentní pro kotelny v objektech v do 6 m</t>
  </si>
  <si>
    <t>514158585</t>
  </si>
  <si>
    <t>732</t>
  </si>
  <si>
    <t>Ústřední vytápění - strojovny</t>
  </si>
  <si>
    <t>732121000F</t>
  </si>
  <si>
    <t>Kombinovaný rozdělovač a sběrač do 350 kW, modul 120, Qmax = 15.0 m3/h, max. přetlak 6 bar</t>
  </si>
  <si>
    <t>-211454612</t>
  </si>
  <si>
    <t>732121200F</t>
  </si>
  <si>
    <t>Stavitelný stojan pro kombinovaný rozdělovač a sběrač pro modul 80-150, stavitelná výška 420-670 mm</t>
  </si>
  <si>
    <t>-344999804</t>
  </si>
  <si>
    <t>732121250F</t>
  </si>
  <si>
    <t>Nepřímo vytápěný zásobník TV objem 400 l, výkon 56 kW (při t 80/60°C), UT 16bar, TV 10bar, vč. tepelné izolace a teploměru s jímkou pro umístění do pláště zásobníku. Zásobník musí mít deklarovanou účinnost s kotlem .</t>
  </si>
  <si>
    <t>495512749</t>
  </si>
  <si>
    <t>Poznámka k položce:
Průtok topné vody 3.50 m3/h, tlaková ztráta 2.07 bar,</t>
  </si>
  <si>
    <t>732121252F</t>
  </si>
  <si>
    <t>Montáž nepřímo vytápěného zásobníku 400 l</t>
  </si>
  <si>
    <t>-1161778627</t>
  </si>
  <si>
    <t>732199102F</t>
  </si>
  <si>
    <t>Dodávka a montáž orientačních štítků na potrubí</t>
  </si>
  <si>
    <t>-1007499117</t>
  </si>
  <si>
    <t>732331625</t>
  </si>
  <si>
    <t>Nádoba tlaková expanzní s membránou závitové připojení PN 0,6 o objemu 400 litrů</t>
  </si>
  <si>
    <t>1394606773</t>
  </si>
  <si>
    <t>732331778</t>
  </si>
  <si>
    <t>Příslušenství k expanzním nádobám bezpečnostní uzávěr G 1 k měření tlaku</t>
  </si>
  <si>
    <t>1217976533</t>
  </si>
  <si>
    <t>732351025F</t>
  </si>
  <si>
    <t>Oběhové čerpadlo s elektronickou regulací otáček, závitové G 25, M 1.0 m3/h, Hmax 4.8 m vsl. 230V, 40W</t>
  </si>
  <si>
    <t>-2013869727</t>
  </si>
  <si>
    <t>732351030F</t>
  </si>
  <si>
    <t>Oběhové čerpadlo s elektronickou regulací otáček, závitové G 25, M 1.0 m3/h, Hmax 7.5 m vsl. 230V, 75W</t>
  </si>
  <si>
    <t>1072081616</t>
  </si>
  <si>
    <t>732351045F</t>
  </si>
  <si>
    <t>Oběhové čerpadlo s elektronickou regulací otáček, závitové G 32, M 3.0 m3/h, Hmax 7.0 m vsl. 230V, 120W</t>
  </si>
  <si>
    <t>1403205573</t>
  </si>
  <si>
    <t>732352005F</t>
  </si>
  <si>
    <t>Ultrazvukový měřič spotřeby tepla pro montáž do potrubí. Jm. průtok 0.6 m3/h, připojovací závit G 3/4", max. tlaková ztráta 10 kPa (komplet vč. jímek, armatur, čidel a kabeláží)</t>
  </si>
  <si>
    <t>1636361438</t>
  </si>
  <si>
    <t>732352006F</t>
  </si>
  <si>
    <t>Montáž měřiče tepla</t>
  </si>
  <si>
    <t>-488660916</t>
  </si>
  <si>
    <t>732352007F</t>
  </si>
  <si>
    <t>Alarm na CO bateriový</t>
  </si>
  <si>
    <t>-2125709102</t>
  </si>
  <si>
    <t>732429212</t>
  </si>
  <si>
    <t>Montáž čerpadla oběhového mokroběžného závitového DN 25</t>
  </si>
  <si>
    <t>1191220786</t>
  </si>
  <si>
    <t>732429215</t>
  </si>
  <si>
    <t>Montáž čerpadla oběhového mokroběžného závitového DN 32</t>
  </si>
  <si>
    <t>8608114</t>
  </si>
  <si>
    <t>998732201</t>
  </si>
  <si>
    <t>Přesun hmot procentní pro strojovny v objektech v do 6 m</t>
  </si>
  <si>
    <t>1588160929</t>
  </si>
  <si>
    <t>733</t>
  </si>
  <si>
    <t>Ústřední vytápění - rozvodné potrubí</t>
  </si>
  <si>
    <t>733111213</t>
  </si>
  <si>
    <t>Potrubí ocelové závitové bezešvé zesílené v kotelnách nebo strojovnách DN 15</t>
  </si>
  <si>
    <t>-150747054</t>
  </si>
  <si>
    <t>733111214</t>
  </si>
  <si>
    <t>Potrubí ocelové závitové bezešvé zesílené v kotelnách nebo strojovnách DN 20</t>
  </si>
  <si>
    <t>1195078150</t>
  </si>
  <si>
    <t>733111215</t>
  </si>
  <si>
    <t>Potrubí ocelové závitové bezešvé zesílené v kotelnách nebo strojovnách DN 25</t>
  </si>
  <si>
    <t>482057110</t>
  </si>
  <si>
    <t>733111216</t>
  </si>
  <si>
    <t>Potrubí ocelové závitové bezešvé zesílené v kotelnách nebo strojovnách DN 32</t>
  </si>
  <si>
    <t>-1137801903</t>
  </si>
  <si>
    <t>733111217</t>
  </si>
  <si>
    <t>Potrubí ocelové závitové bezešvé zesílené v kotelnách nebo strojovnách DN 40</t>
  </si>
  <si>
    <t>719219954</t>
  </si>
  <si>
    <t>733111218</t>
  </si>
  <si>
    <t>Potrubí ocelové závitové bezešvé zesílené v kotelnách nebo strojovnách DN 50</t>
  </si>
  <si>
    <t>1807044933</t>
  </si>
  <si>
    <t>733113113</t>
  </si>
  <si>
    <t>Příplatek k potrubí z trubek ocelových závitových za zhotovení závitové ocelové přípojky DN 15</t>
  </si>
  <si>
    <t>881929198</t>
  </si>
  <si>
    <t>Poznámka k položce:
dveřní clona</t>
  </si>
  <si>
    <t>733113115</t>
  </si>
  <si>
    <t>Příplatek k potrubí z trubek ocelových závitových za zhotovení závitové ocelové přípojky DN 25</t>
  </si>
  <si>
    <t>-1401073662</t>
  </si>
  <si>
    <t>Poznámka k položce:
exp. nádoba, regulační uzel VZT,  ohřívač TV</t>
  </si>
  <si>
    <t>733121222</t>
  </si>
  <si>
    <t>Potrubí ocelové hladké bezešvé v kotelnách nebo strojovnách D 76x3,2</t>
  </si>
  <si>
    <t>-405917352</t>
  </si>
  <si>
    <t>733122202</t>
  </si>
  <si>
    <t>Potrubí z uhlíkové oceli hladké spojované lisováním 15x1.2</t>
  </si>
  <si>
    <t>-932252025</t>
  </si>
  <si>
    <t>733122204</t>
  </si>
  <si>
    <t>Potrubí z uhlíkové oceli hladké spojované lisováním 22x1.5</t>
  </si>
  <si>
    <t>-1657949860</t>
  </si>
  <si>
    <t>733122205</t>
  </si>
  <si>
    <t>Potrubí z uhlíkové oceli hladké spojované lisováním 28x1.5</t>
  </si>
  <si>
    <t>189896856</t>
  </si>
  <si>
    <t>733122206</t>
  </si>
  <si>
    <t>Potrubí z uhlíkové oceli hladké spojované lisováním 35x1.5</t>
  </si>
  <si>
    <t>-1421370957</t>
  </si>
  <si>
    <t>733122207</t>
  </si>
  <si>
    <t>Potrubí z uhlíkové oceli hladké spojované lisováním 42x1.5</t>
  </si>
  <si>
    <t>-2052830487</t>
  </si>
  <si>
    <t>733122208</t>
  </si>
  <si>
    <t>Potrubí z uhlíkové oceli hladké spojované lisováním 54x1.5</t>
  </si>
  <si>
    <t>-1505700884</t>
  </si>
  <si>
    <t>733190107</t>
  </si>
  <si>
    <t>Zkouška těsnosti potrubí ocelové do DN 40</t>
  </si>
  <si>
    <t>-1961833981</t>
  </si>
  <si>
    <t>733190108</t>
  </si>
  <si>
    <t>Zkouška těsnosti potrubí ocelové do DN 50</t>
  </si>
  <si>
    <t>1268561231</t>
  </si>
  <si>
    <t>733190225</t>
  </si>
  <si>
    <t>Zkouška těsnosti potrubí ocelové hladké přes D 60,3x2,9 do D 89x5,0</t>
  </si>
  <si>
    <t>Cs uRS 2016 01</t>
  </si>
  <si>
    <t>1159256344</t>
  </si>
  <si>
    <t>733322401F</t>
  </si>
  <si>
    <t>Potrubí plastové vícevrstvé Al/PE-X spojované lisováním D 16x2 (max. 10 bar, max. 95°C, 100% nepropustnost kyslíku) včetně tvarovek D+M</t>
  </si>
  <si>
    <t>934747212</t>
  </si>
  <si>
    <t>733322405F</t>
  </si>
  <si>
    <t>Potrubí plastové vícevrstvé Al/PE-X spojované lisováním D 18x2 (max. 10 bar, max. 95°C, 100% nepropustnost kyslíku) včetně tvarovek D+M</t>
  </si>
  <si>
    <t>-1980857102</t>
  </si>
  <si>
    <t>733322410F</t>
  </si>
  <si>
    <t>Potrubí plastové vícevrstvé Al/PE-X spojované lisováním D 20x2 (max. 10 bar, max. 95°C, 100% nepropustnost kyslíku) včetně tvarovek D+M</t>
  </si>
  <si>
    <t>434707088</t>
  </si>
  <si>
    <t>733322415F</t>
  </si>
  <si>
    <t>Potrubí plastové vícevrstvé Al/PE-X spojované lisováním D 26x3 (max. 10 bar, max. 95°C, 100% nepropustnost kyslíku) včetně tvarovek D+M</t>
  </si>
  <si>
    <t>54183823</t>
  </si>
  <si>
    <t>733322420F</t>
  </si>
  <si>
    <t>Potrubí plastové vícevrstvé Al/PE-X spojované lisováním D 32x3 (max. 10 bar, max. 95°C, 100% nepropustnost kyslíku) včetně tvarovek D+M</t>
  </si>
  <si>
    <t>-1899674938</t>
  </si>
  <si>
    <t>733322424F</t>
  </si>
  <si>
    <t>Potrubí plastové vícevrstvé Al/PE-X spojované lisováním D 40x3.5 (max. 10 bar, max. 95°C, 100% nepropustnost kyslíku) včetně tvarovek D+M</t>
  </si>
  <si>
    <t>-751920870</t>
  </si>
  <si>
    <t>733391101</t>
  </si>
  <si>
    <t>Zkouška těsnosti potrubí plastové do D 32x3,0</t>
  </si>
  <si>
    <t>Cs URS 2016 01</t>
  </si>
  <si>
    <t>1885262533</t>
  </si>
  <si>
    <t>733391102</t>
  </si>
  <si>
    <t>Zkouška těsnosti potrubí plastové do D 50x4,6</t>
  </si>
  <si>
    <t>-1917195100</t>
  </si>
  <si>
    <t>733401000F</t>
  </si>
  <si>
    <t>Protipožární ucpávka pro ocelové potrubí do DN 50</t>
  </si>
  <si>
    <t>1331565008</t>
  </si>
  <si>
    <t>998733201</t>
  </si>
  <si>
    <t>Přesun hmot procentní pro rozvody potrubí v objektech v do 6 m</t>
  </si>
  <si>
    <t>161706534</t>
  </si>
  <si>
    <t>734</t>
  </si>
  <si>
    <t>Ústřední vytápění - armatury</t>
  </si>
  <si>
    <t>734109115</t>
  </si>
  <si>
    <t>Montáž armatury přírubové se dvěma přírubami PN 6 DN 65</t>
  </si>
  <si>
    <t>-410315683</t>
  </si>
  <si>
    <t>734173211</t>
  </si>
  <si>
    <t>Spoj přírubový PN 6/I do 200°C DN 25</t>
  </si>
  <si>
    <t>-2089694282</t>
  </si>
  <si>
    <t>734173212</t>
  </si>
  <si>
    <t>Spoj přírubový PN 6/I do 200°C DN 32</t>
  </si>
  <si>
    <t>1094965153</t>
  </si>
  <si>
    <t>734173213</t>
  </si>
  <si>
    <t>Spoj přírubový PN 6/I do 200°C DN 40</t>
  </si>
  <si>
    <t>43190525</t>
  </si>
  <si>
    <t>734173214</t>
  </si>
  <si>
    <t>Spoj přírubový PN 6/I do 200°C DN 50</t>
  </si>
  <si>
    <t>157819392</t>
  </si>
  <si>
    <t>734173216</t>
  </si>
  <si>
    <t>Spoj přírubový PN 6/I do 200°C DN 65</t>
  </si>
  <si>
    <t>-1426016642</t>
  </si>
  <si>
    <t>734181020F</t>
  </si>
  <si>
    <t>Klapka uzavírací mezipřírubová DN 65 s pákou, PN 0,6 MPa</t>
  </si>
  <si>
    <t>-1223255342</t>
  </si>
  <si>
    <t>734193005F</t>
  </si>
  <si>
    <t>Vyvažovací, závitový ventil DN 15 (vyvažování, přednastavení, měření tlaku a průtoku, uzavírání, vypouštění)</t>
  </si>
  <si>
    <t>1365638375</t>
  </si>
  <si>
    <t>734193010F</t>
  </si>
  <si>
    <t>Vyvažovací, závitový ventil DN 20 (vyvažování, přednastavení, měření tlaku a průtoku, uzavírání, vypouštění)</t>
  </si>
  <si>
    <t>1505749118</t>
  </si>
  <si>
    <t>734193015F</t>
  </si>
  <si>
    <t>Vyvažovací, závitový ventil DN 25 (vyvažování, přednastavení, měření tlaku a průtoku, uzavírání, vypouštění)</t>
  </si>
  <si>
    <t>1647351891</t>
  </si>
  <si>
    <t>734193020F</t>
  </si>
  <si>
    <t>Vyvažovací, závitový ventil DN 32 (vyvažování, přednastavení, měření tlaku a průtoku, uzavírání, vypouštění)</t>
  </si>
  <si>
    <t>593845632</t>
  </si>
  <si>
    <t>734193025F</t>
  </si>
  <si>
    <t>Vyvažovací, závitový ventil DN 40 (vyvažování, přednastavení, měření tlaku a průtoku, uzavírání, vypouštění)</t>
  </si>
  <si>
    <t>745164916</t>
  </si>
  <si>
    <t>734193030F</t>
  </si>
  <si>
    <t>Vyvažovací, závitový ventil DN 50 (vyvažování, přednastavení, měření tlaku a průtoku, uzavírání, vypouštění)</t>
  </si>
  <si>
    <t>-1273216685</t>
  </si>
  <si>
    <t>734193034F</t>
  </si>
  <si>
    <t>Vyvažovací, závitový ventil DN 15 se sníženým průtokem (vyvažování, přednastavení, měření tlaku a průtoku, uzavírání, vypouštění)</t>
  </si>
  <si>
    <t>1846803901</t>
  </si>
  <si>
    <t>Poznámka k položce:
zkrat u VZT jednotky a dveřní clony</t>
  </si>
  <si>
    <t>734209113</t>
  </si>
  <si>
    <t>Montáž armatury závitové s dvěma závity G 1/2</t>
  </si>
  <si>
    <t>1805559275</t>
  </si>
  <si>
    <t>734209114</t>
  </si>
  <si>
    <t>Montáž armatury závitové s dvěma závity G 3/4</t>
  </si>
  <si>
    <t>-1924705755</t>
  </si>
  <si>
    <t>734209115</t>
  </si>
  <si>
    <t>Montáž armatury závitové s dvěma závity G 1</t>
  </si>
  <si>
    <t>-161312151</t>
  </si>
  <si>
    <t>734209116</t>
  </si>
  <si>
    <t>Montáž armatury závitové s dvěma závity G 5/4</t>
  </si>
  <si>
    <t>-1003580428</t>
  </si>
  <si>
    <t>734209117</t>
  </si>
  <si>
    <t>Montáž armatury závitové s dvěma závity G 6/4</t>
  </si>
  <si>
    <t>1159205593</t>
  </si>
  <si>
    <t>734209118</t>
  </si>
  <si>
    <t>Montáž armatury závitové s dvěma závity G 2</t>
  </si>
  <si>
    <t>-1245804900</t>
  </si>
  <si>
    <t>734209123</t>
  </si>
  <si>
    <t>Montáž armatury závitové s třemi závity G 1/2</t>
  </si>
  <si>
    <t>-824639480</t>
  </si>
  <si>
    <t>734209124</t>
  </si>
  <si>
    <t>Montáž armatury závitové s třemi závity G 3/4</t>
  </si>
  <si>
    <t>-771782553</t>
  </si>
  <si>
    <t>734209126</t>
  </si>
  <si>
    <t>Montáž armatury závitové s třemi závity G 5/4</t>
  </si>
  <si>
    <t>-1930051012</t>
  </si>
  <si>
    <t>734211113</t>
  </si>
  <si>
    <t>Ventil závitový odvzdušňovací G 3/8 PN 10 do 120°C otopných těles</t>
  </si>
  <si>
    <t>1723339390</t>
  </si>
  <si>
    <t>734211119</t>
  </si>
  <si>
    <t>Ventil závitový odvzdušňovací G 3/8 PN 14 do 120°C automatický</t>
  </si>
  <si>
    <t>62093040</t>
  </si>
  <si>
    <t>734235000F</t>
  </si>
  <si>
    <t>Termostatická hlavice s vestavěným čidlem, barva bílá, standartní, rozsah nastavení 6°C až 28°C, připojovací závit M 30x1.5</t>
  </si>
  <si>
    <t>2109495424</t>
  </si>
  <si>
    <t>734235200F</t>
  </si>
  <si>
    <t>Radiátorový ventil rohový G 1/2" (DN 15), s přednastavením- 8 stupňů, připojovací závit pro termostatickou hlavici M 30x1.5, poniklovaný bronz</t>
  </si>
  <si>
    <t>-749676816</t>
  </si>
  <si>
    <t>734235400F</t>
  </si>
  <si>
    <t>Šroubení rohové, jednoduché G 1/2" (DN 15) uzavírací, regulační, s vypouštěním, poniklovaný bronz</t>
  </si>
  <si>
    <t>1502039938</t>
  </si>
  <si>
    <t>734235490F</t>
  </si>
  <si>
    <t>Garnitura HM pro spodní, středové připojení koupelnového, trubkového tělesa vč. termostatické hlavice. Rozteč 50 mm</t>
  </si>
  <si>
    <t>-677167607</t>
  </si>
  <si>
    <t>734242412</t>
  </si>
  <si>
    <t>Ventil závitový zpětný přímý G 1/2 PN 16 do 110°C</t>
  </si>
  <si>
    <t>-1791295552</t>
  </si>
  <si>
    <t>734242413</t>
  </si>
  <si>
    <t>Ventil závitový zpětný přímý G 3/4 PN 16 do 110°C</t>
  </si>
  <si>
    <t>-885350538</t>
  </si>
  <si>
    <t>734242415</t>
  </si>
  <si>
    <t>Ventil závitový zpětný přímý G 5/4 PN 16 do 110°C</t>
  </si>
  <si>
    <t>1630883667</t>
  </si>
  <si>
    <t>734242416</t>
  </si>
  <si>
    <t>Ventil závitový zpětný přímý G 6/4 PN 16 do 110°C</t>
  </si>
  <si>
    <t>139667041</t>
  </si>
  <si>
    <t>734242417</t>
  </si>
  <si>
    <t>Ventil závitový zpětný přímý G 2 PN 16 do 110°C</t>
  </si>
  <si>
    <t>1125542711</t>
  </si>
  <si>
    <t>734291123</t>
  </si>
  <si>
    <t>Kohout plnící a vypouštěcí G 1/2 PN 10 do 110°C závitový</t>
  </si>
  <si>
    <t>-659840033</t>
  </si>
  <si>
    <t>734291243</t>
  </si>
  <si>
    <t>Filtr závitový přímý G 3/4 PN 16 do 130°C s vnitřními závity</t>
  </si>
  <si>
    <t>-833746824</t>
  </si>
  <si>
    <t>734291245</t>
  </si>
  <si>
    <t>Filtr závitový přímý G 1 1/4 PN 16 do 130°C s vnitřními závity</t>
  </si>
  <si>
    <t>771145921</t>
  </si>
  <si>
    <t>734291246</t>
  </si>
  <si>
    <t>Filtr závitový přímý G 1 1/2 PN 16 do 130°C s vnitřními závity</t>
  </si>
  <si>
    <t>-1141829603</t>
  </si>
  <si>
    <t>734291247</t>
  </si>
  <si>
    <t>Filtr závitový přímý G 2 PN 16 do 130°C s vnitřními závity</t>
  </si>
  <si>
    <t>-1216200681</t>
  </si>
  <si>
    <t>734292772</t>
  </si>
  <si>
    <t>545318458</t>
  </si>
  <si>
    <t>734292773</t>
  </si>
  <si>
    <t>Kohout kulový přímý G 3/4 PN 42 do 185°C plnoprůtokový s koulí vnitřní závit</t>
  </si>
  <si>
    <t>2130600038</t>
  </si>
  <si>
    <t>734292774</t>
  </si>
  <si>
    <t>-816603429</t>
  </si>
  <si>
    <t>734292775</t>
  </si>
  <si>
    <t>Kohout kulový přímý G 1 1/4 PN 42 do 185°C plnoprůtokový s koulí vnitřní závit</t>
  </si>
  <si>
    <t>2141371784</t>
  </si>
  <si>
    <t>734292776</t>
  </si>
  <si>
    <t>Kohout kulový přímý G 1 1/2 PN 42 do 185°C plnoprůtokový s koulí vnitřní závit</t>
  </si>
  <si>
    <t>-748388832</t>
  </si>
  <si>
    <t>734292777</t>
  </si>
  <si>
    <t>Kohout kulový přímý G 2 PN 42 do 185°C plnoprůtokový s koulí vnitřní závit</t>
  </si>
  <si>
    <t>-344377014</t>
  </si>
  <si>
    <t>734296002F</t>
  </si>
  <si>
    <t>Třícestný závitový směšovací ventil G 1/2" VRG 131, kvs 0.63</t>
  </si>
  <si>
    <t>1326563216</t>
  </si>
  <si>
    <t>734296007F</t>
  </si>
  <si>
    <t>Třícestný závitový směšovací ventil G 3/4" VRG 131, kvs 4.0</t>
  </si>
  <si>
    <t>1627984184</t>
  </si>
  <si>
    <t>734296011F</t>
  </si>
  <si>
    <t>Třícestný závitový směšovací ventil G 5/4" VRG 131, kvs 16.0</t>
  </si>
  <si>
    <t>-1726705412</t>
  </si>
  <si>
    <t>Poznámka k položce:
POZN: SERVOPOHONY KE SMĚŠOVÁČŮM DODÁVÁ PROFESE MaR</t>
  </si>
  <si>
    <t>734411117</t>
  </si>
  <si>
    <t>Teploměr technický s pevným stonkem a jímkou zadní připojení</t>
  </si>
  <si>
    <t>-307094804</t>
  </si>
  <si>
    <t>734421102</t>
  </si>
  <si>
    <t>Tlakoměr s pevným stonkem a zpětnou klapkou tlak 0-6 bar spodní připojení</t>
  </si>
  <si>
    <t>575927942</t>
  </si>
  <si>
    <t>734424101</t>
  </si>
  <si>
    <t>Kondenzační smyčka k přivaření zahnutá PN 250 do 300°C</t>
  </si>
  <si>
    <t>499048280</t>
  </si>
  <si>
    <t>734496000F</t>
  </si>
  <si>
    <t>Drobný spojovací materiál</t>
  </si>
  <si>
    <t>1165337153</t>
  </si>
  <si>
    <t>998734202</t>
  </si>
  <si>
    <t>Přesun hmot procentní pro armatury v objektech v do 12 m</t>
  </si>
  <si>
    <t>-853553180</t>
  </si>
  <si>
    <t>735</t>
  </si>
  <si>
    <t>Ústřední vytápění - otopná tělesa</t>
  </si>
  <si>
    <t>735110912</t>
  </si>
  <si>
    <t>Rozpojení tělesa otopného teplovodního (demontáž původních růžic - pouze u využívaných původních těles)</t>
  </si>
  <si>
    <t>-1267859071</t>
  </si>
  <si>
    <t>735110914</t>
  </si>
  <si>
    <t>Případné přetěsnění stávajících těles (odhad)</t>
  </si>
  <si>
    <t>-763119006</t>
  </si>
  <si>
    <t>735111810</t>
  </si>
  <si>
    <t>Demontáž otopného tělesa litinového článkového</t>
  </si>
  <si>
    <t>18847542</t>
  </si>
  <si>
    <t>Poznámka k položce:
864 čl.500/160, 5 čl.900/160</t>
  </si>
  <si>
    <t>735117110</t>
  </si>
  <si>
    <t>Odpojení a připojení otopného tělesa litinového po nátěru</t>
  </si>
  <si>
    <t>234460549</t>
  </si>
  <si>
    <t>735118110</t>
  </si>
  <si>
    <t>Zkoušky těsnosti otopných těles litinových článkových vodou (nové i původní články)</t>
  </si>
  <si>
    <t>-1353998490</t>
  </si>
  <si>
    <t>735118112F</t>
  </si>
  <si>
    <t>Propláchnutí topných těles vodou</t>
  </si>
  <si>
    <t>763196979</t>
  </si>
  <si>
    <t>735119140</t>
  </si>
  <si>
    <t>Montáž otopného tělesa litinového článkového (v rozsahu katalogu 800-731)</t>
  </si>
  <si>
    <t>-348819971</t>
  </si>
  <si>
    <t>73514260F</t>
  </si>
  <si>
    <t>Litinový článek rozměr 350/160 0.185m2/čl. se základním nátěrem</t>
  </si>
  <si>
    <t>čl</t>
  </si>
  <si>
    <t>-419644495</t>
  </si>
  <si>
    <t>Poznámka k položce:
články 350/160 do 2.np kde je výška parapetu 700-750mm</t>
  </si>
  <si>
    <t>73514265F</t>
  </si>
  <si>
    <t>Litinový článek rozměr 500/110 0.18m2/čl. se základním nátěrem</t>
  </si>
  <si>
    <t>902305139</t>
  </si>
  <si>
    <t>73514272F</t>
  </si>
  <si>
    <t>Litinový článek rozměr 500/220 0.345m2/čl. se základním nátěrem</t>
  </si>
  <si>
    <t>359760320</t>
  </si>
  <si>
    <t>73514275F</t>
  </si>
  <si>
    <t>Litinový článek rozměr 900/70 0.205m2/čl. se základním nátěrem</t>
  </si>
  <si>
    <t>-406225207</t>
  </si>
  <si>
    <t>73514280F</t>
  </si>
  <si>
    <t>Litinový článek rozměr 900/160 0.44m2/čl. se základním nátěrem</t>
  </si>
  <si>
    <t>-842060741</t>
  </si>
  <si>
    <t>73514282F</t>
  </si>
  <si>
    <t>Radiátorové růžice (pravé 5/4"x1/2", levé 5/4"x1/2", levé 5/4"x3/8", levé plné)</t>
  </si>
  <si>
    <t>1929775464</t>
  </si>
  <si>
    <t>73514284F</t>
  </si>
  <si>
    <t>Radiátorová konzola</t>
  </si>
  <si>
    <t>1706212363</t>
  </si>
  <si>
    <t>73514286F</t>
  </si>
  <si>
    <t>Radiátorový držák</t>
  </si>
  <si>
    <t>149528468</t>
  </si>
  <si>
    <t>735152151</t>
  </si>
  <si>
    <t>Otopné těleso panel VK jednodeskové bez přídavné přestupní plochy výška/délka 500/400 mm výkon 206 W</t>
  </si>
  <si>
    <t>459485058</t>
  </si>
  <si>
    <t>735152171</t>
  </si>
  <si>
    <t>Otopné těleso panel VK jednodeskové bez přídavné přestupní plochy výška/délka 600/400 mm výkon 242 W</t>
  </si>
  <si>
    <t>1860753780</t>
  </si>
  <si>
    <t>735152251</t>
  </si>
  <si>
    <t>Otopné těleso panelové VK jednodeskové 1 přídavná přestupní plocha výška/délka 500/400mm výkon 343 W</t>
  </si>
  <si>
    <t>942233509</t>
  </si>
  <si>
    <t>735152453</t>
  </si>
  <si>
    <t>Otopné těleso panelové VK dvoudeskové 1 přídavná přestupní plocha výška/délka 500/600 mm výkon 670 W</t>
  </si>
  <si>
    <t>-1361766350</t>
  </si>
  <si>
    <t>735152455</t>
  </si>
  <si>
    <t>Otopné těleso panelové VK dvoudeskové 1 přídavná přestupní plocha výška/délka 500/800 mm výkon 894 W</t>
  </si>
  <si>
    <t>441715808</t>
  </si>
  <si>
    <t>735152457</t>
  </si>
  <si>
    <t>Otopné těleso panelové VK dvoudeskové 1 přídavná přestupní plocha výška/délka 500/1000mm výkon 1117W</t>
  </si>
  <si>
    <t>-1537199370</t>
  </si>
  <si>
    <t>735152555</t>
  </si>
  <si>
    <t>Otopné těleso panelové VK dvoudeskové 2 přídavné přestupní plochy výška/délka 500/800mm výkon 1162 W</t>
  </si>
  <si>
    <t>1793320040</t>
  </si>
  <si>
    <t>735152707F</t>
  </si>
  <si>
    <t>Koupelnové trubkové těleso výška 1220mm, šířka 450mm, spodní středové připojení, výkon 504W (provedení nerez)</t>
  </si>
  <si>
    <t>1709491511</t>
  </si>
  <si>
    <t>735152709F</t>
  </si>
  <si>
    <t>Koupelnové trubkové těleso výška 1500mm, šířka 450mm, spodní středové připojení, výkon 626W (provedení nerez)</t>
  </si>
  <si>
    <t>751618892</t>
  </si>
  <si>
    <t>735152713F</t>
  </si>
  <si>
    <t>Montáž koupelnového, trubkového tělesa</t>
  </si>
  <si>
    <t>1578424216</t>
  </si>
  <si>
    <t>998735201</t>
  </si>
  <si>
    <t>Přesun hmot procentní pro otopná tělesa v objektech v do 6 m</t>
  </si>
  <si>
    <t>-603697957</t>
  </si>
  <si>
    <t>Spalinová cesta</t>
  </si>
  <si>
    <t>767125000F</t>
  </si>
  <si>
    <t>Sada odkouření pro 2 kotle DN 160 mm, vč. spalinových klapek</t>
  </si>
  <si>
    <t>-1618462148</t>
  </si>
  <si>
    <t>767125002F</t>
  </si>
  <si>
    <t>Sada sání spalovacího vzduchu pro 2 kotle DN 160 mm</t>
  </si>
  <si>
    <t>1025169341</t>
  </si>
  <si>
    <t>767125004F</t>
  </si>
  <si>
    <t>Sada sání vzduchu z kotle DN 110 mm</t>
  </si>
  <si>
    <t>981783604</t>
  </si>
  <si>
    <t>767125006F</t>
  </si>
  <si>
    <t>Sada šachty DN 160 mm vč, patního kolene a hlavice</t>
  </si>
  <si>
    <t>363739490</t>
  </si>
  <si>
    <t>767125008F</t>
  </si>
  <si>
    <t>Koleno DN 160mm, 87°</t>
  </si>
  <si>
    <t>-45758020</t>
  </si>
  <si>
    <t>767125010F</t>
  </si>
  <si>
    <t>Trubka DN 110, L 0.5m</t>
  </si>
  <si>
    <t>1186757984</t>
  </si>
  <si>
    <t>767125012F</t>
  </si>
  <si>
    <t>Trubka DN 160 mm, L 1.0m</t>
  </si>
  <si>
    <t>1577084230</t>
  </si>
  <si>
    <t>767125014F</t>
  </si>
  <si>
    <t>Trubka DN 160 mm. L 2.0m</t>
  </si>
  <si>
    <t>-385498855</t>
  </si>
  <si>
    <t>Poznámka k položce:
tvarové kusy a délky potrubí objednat podle skutečného profilu komínového průduchu - nelze vyloučit zalomení</t>
  </si>
  <si>
    <t>767125017F</t>
  </si>
  <si>
    <t>Odvod spalin - sestavení a montáž</t>
  </si>
  <si>
    <t>-265031071</t>
  </si>
  <si>
    <t>Poznámka k položce:
Kominická firma provede závazný návrh spalinové cesty podle typu instalovaných kotlů., (tvarové kusy a délky potrubí objednat podle skutečného profilu komínového průduchu - nelze vyloučit zalomení)</t>
  </si>
  <si>
    <t>767125019F</t>
  </si>
  <si>
    <t>Odvod spalin - demontáž původních komínových vložek a kouřovodů</t>
  </si>
  <si>
    <t>2024995014</t>
  </si>
  <si>
    <t>783614651</t>
  </si>
  <si>
    <t>Základní antikorozní jednonásobný syntetický potrubí DN do 50 mm</t>
  </si>
  <si>
    <t>2051430192</t>
  </si>
  <si>
    <t>783614661</t>
  </si>
  <si>
    <t>Základní antikorozní jednonásobný syntetický potrubí DN do 100 mm</t>
  </si>
  <si>
    <t>-1133426382</t>
  </si>
  <si>
    <t>783617147</t>
  </si>
  <si>
    <t>Krycí dvojnásobný syntetický nátěr litinových otopných těles (barevný odstín RAL 7038 Achatgrau)</t>
  </si>
  <si>
    <t>1348380055</t>
  </si>
  <si>
    <t>783617611</t>
  </si>
  <si>
    <t>Krycí dvojnásobný syntetický nátěr potrubí DN do 50 mm</t>
  </si>
  <si>
    <t>1533267694</t>
  </si>
  <si>
    <t>783617621</t>
  </si>
  <si>
    <t>Krycí jednonásobný syntetický nátěr potrubí DN do 100 mm</t>
  </si>
  <si>
    <t>-627061419</t>
  </si>
  <si>
    <t>OST</t>
  </si>
  <si>
    <t>Ostatní</t>
  </si>
  <si>
    <t>790101000F</t>
  </si>
  <si>
    <t>Tlaková a provozní zkouška, vyregulování soustavy</t>
  </si>
  <si>
    <t>262144</t>
  </si>
  <si>
    <t>662626522</t>
  </si>
  <si>
    <t>790101001F</t>
  </si>
  <si>
    <t>Prohlídka stavby před objednáním materiálu, koordinace montáže</t>
  </si>
  <si>
    <t>-1873377350</t>
  </si>
  <si>
    <t>790101010F</t>
  </si>
  <si>
    <t>Spuštění a seřízení kotle, seznámení s obsluhou</t>
  </si>
  <si>
    <t>2067909608</t>
  </si>
  <si>
    <t>790101020F</t>
  </si>
  <si>
    <t>Vypuštění a napuštění otopné soustavy, odvzdušnění</t>
  </si>
  <si>
    <t>572089650</t>
  </si>
  <si>
    <t>790101300F</t>
  </si>
  <si>
    <t>Výbava kotelny dle vyhlášky ČUBP 91/1993 (vypracování místního provozního řádu, hasící zařízení, lékárnička, bateriová svítilna)</t>
  </si>
  <si>
    <t>2106090851</t>
  </si>
  <si>
    <t>790101340F</t>
  </si>
  <si>
    <t>Výchozí revize spalinové cesty</t>
  </si>
  <si>
    <t>-942164887</t>
  </si>
  <si>
    <t>790101350F</t>
  </si>
  <si>
    <t>Demontáže zdroje tepla a topné soustavy (kotelna, strojovna,exp. nádoba, rozvody, konzoly, držáky - mimo litinová tělesa)</t>
  </si>
  <si>
    <t>1834993959</t>
  </si>
  <si>
    <t>790101351F</t>
  </si>
  <si>
    <t>Demontáže - příplatek za rozřezání stávajících ohřívačů OVS 21 2500l na menší kusy a transport</t>
  </si>
  <si>
    <t>-1025768096</t>
  </si>
  <si>
    <t>790101510F</t>
  </si>
  <si>
    <t>Ekologická likvidace demontované tepelné izolace z minerální vlny</t>
  </si>
  <si>
    <t>-1492538636</t>
  </si>
  <si>
    <t>790101512F</t>
  </si>
  <si>
    <t>Vypracování dokumetace skutečného provedení - část UT (pouze pokud bude investorem vyžadována)</t>
  </si>
  <si>
    <t>1602010199</t>
  </si>
  <si>
    <t>D.1.42 - Plynová odběrná zařízení</t>
  </si>
  <si>
    <t>41.0</t>
  </si>
  <si>
    <t xml:space="preserve">    723 -  Zdravotechnika</t>
  </si>
  <si>
    <t xml:space="preserve">    783 -  Dokončovací práce</t>
  </si>
  <si>
    <t xml:space="preserve">    23-M -  Montáže potrubí</t>
  </si>
  <si>
    <t xml:space="preserve">    58-M -  Revize vyhrazených technických zařízení</t>
  </si>
  <si>
    <t>723</t>
  </si>
  <si>
    <t xml:space="preserve"> Zdravotechnika</t>
  </si>
  <si>
    <t>723111202</t>
  </si>
  <si>
    <t>Potrubí ocelové závitové černé bezešvé svařované běžné DN 15</t>
  </si>
  <si>
    <t>CS  URS 2016 01</t>
  </si>
  <si>
    <t>-2122012201</t>
  </si>
  <si>
    <t>723111203</t>
  </si>
  <si>
    <t>Potrubí ocelové závitové černé bezešvé svařované běžné DN 20</t>
  </si>
  <si>
    <t>-2044041075</t>
  </si>
  <si>
    <t>723120809</t>
  </si>
  <si>
    <t>Demontáž potrubí ocelové závitové svařované do DN 80</t>
  </si>
  <si>
    <t>1602934816</t>
  </si>
  <si>
    <t>723150312</t>
  </si>
  <si>
    <t>Potrubí ocelové hladké černé bezešvé spojované svařováním tvářené za tepla D 57x3,2 mm</t>
  </si>
  <si>
    <t>1662127706</t>
  </si>
  <si>
    <t>723150318</t>
  </si>
  <si>
    <t>Potrubí ocelové hladké černé bezešvé spojované svařováním tvářené za tepla D 219x6,3 mm</t>
  </si>
  <si>
    <t>-912373663</t>
  </si>
  <si>
    <t>723150343</t>
  </si>
  <si>
    <t>Redukce zhotovená kováním DN 50/25</t>
  </si>
  <si>
    <t>664856003</t>
  </si>
  <si>
    <t>723150345</t>
  </si>
  <si>
    <t>Redukce zhotovená kováním přes 1 DN DN 80/50</t>
  </si>
  <si>
    <t>1117075853</t>
  </si>
  <si>
    <t>723150366</t>
  </si>
  <si>
    <t>Chránička D 44,5x2,6 mm</t>
  </si>
  <si>
    <t>1667436937</t>
  </si>
  <si>
    <t>723150371</t>
  </si>
  <si>
    <t>Chránička D 108x4 mm</t>
  </si>
  <si>
    <t>-986878834</t>
  </si>
  <si>
    <t>723150801</t>
  </si>
  <si>
    <t>Demontáž potrubí ocelové hladké svařované do D 32</t>
  </si>
  <si>
    <t>-1833661612</t>
  </si>
  <si>
    <t>723160207</t>
  </si>
  <si>
    <t>Přípojka k plynoměru spojované na závit bez ochozu G 2</t>
  </si>
  <si>
    <t>2096657343</t>
  </si>
  <si>
    <t>723160337</t>
  </si>
  <si>
    <t>Rozpěrka přípojek plynoměru G 2</t>
  </si>
  <si>
    <t>10583969</t>
  </si>
  <si>
    <t>723160805</t>
  </si>
  <si>
    <t>Demontáž přípojka k plynoměru na závit bez ochozu G 5/4</t>
  </si>
  <si>
    <t>pár</t>
  </si>
  <si>
    <t>CS URS 201601</t>
  </si>
  <si>
    <t>-673237563</t>
  </si>
  <si>
    <t>723160819</t>
  </si>
  <si>
    <t>Demontáž přípojka k plynoměru závit s ochozem G 3</t>
  </si>
  <si>
    <t>1403758271</t>
  </si>
  <si>
    <t>723160836</t>
  </si>
  <si>
    <t>Demontáž rozpěrky k plynoměru G 3</t>
  </si>
  <si>
    <t>-2043952643</t>
  </si>
  <si>
    <t>723190121</t>
  </si>
  <si>
    <t>Přípojka plynovodní nerezová hadice G1 F x G1 M délky od 20 do 40 cm spojovaná na závit</t>
  </si>
  <si>
    <t>-1932509969</t>
  </si>
  <si>
    <t>723190253</t>
  </si>
  <si>
    <t>Výpustky plynovodní vedení a upevnění DN 25</t>
  </si>
  <si>
    <t>2064683962</t>
  </si>
  <si>
    <t>723214136</t>
  </si>
  <si>
    <t xml:space="preserve">Filtr plynový DN 50 PN 16 </t>
  </si>
  <si>
    <t>1912071468</t>
  </si>
  <si>
    <t>723231162</t>
  </si>
  <si>
    <t>Kohout kulový přímý G 1/2 PN 42 do 185°C plnoprůtokový s koulí vnitřní závit těžká řada</t>
  </si>
  <si>
    <t>190714959</t>
  </si>
  <si>
    <t>723231163</t>
  </si>
  <si>
    <t>Kohout kulový přímý G 3/4 PN 42 do 185°C plnoprůtokový s koulí DADO vnitřní závit těžká řada</t>
  </si>
  <si>
    <t>-1875579524</t>
  </si>
  <si>
    <t>723231164</t>
  </si>
  <si>
    <t>Kohout kulový přímý G 1 PN 42 do 185°C plnoprůtokový s koulí DADO vnitřní závit těžká řada</t>
  </si>
  <si>
    <t>988356787</t>
  </si>
  <si>
    <t>388411490</t>
  </si>
  <si>
    <t>tlakoměr typ 3313 D 160 se spodním přípojem rozsah 0-10 MPa</t>
  </si>
  <si>
    <t>195689526</t>
  </si>
  <si>
    <t>Poznámka k položce:
připojení spodní, vodotěsný , rozsahy 0-16MPa až 0-100MPa</t>
  </si>
  <si>
    <t>552838660</t>
  </si>
  <si>
    <t>dno klenuté S235JR, DN 200, 219 x 6</t>
  </si>
  <si>
    <t>675266377</t>
  </si>
  <si>
    <t>484103350</t>
  </si>
  <si>
    <t>čidlo úniku plynu pro kotelnu III. kat</t>
  </si>
  <si>
    <t>1647312867</t>
  </si>
  <si>
    <t>Poznámka k položce:
havarijní čidlo úniku plynu, propojení s BAP viz. EPS, nutno typově odsouhlasit s dodavatelem EPS</t>
  </si>
  <si>
    <t>422616000</t>
  </si>
  <si>
    <t>Bezpečnostní elektrouzávěr BAP</t>
  </si>
  <si>
    <t>1581142207</t>
  </si>
  <si>
    <t>Poznámka k položce:
BAP DN 50 NT-B-PN 16 SOLO</t>
  </si>
  <si>
    <t>723231167</t>
  </si>
  <si>
    <t>Kohout kulový přímý G 3 PN 42 do 185°C plnoprůtokový s koulí vnitřní závit těžká řada</t>
  </si>
  <si>
    <t>482306809</t>
  </si>
  <si>
    <t>723234351</t>
  </si>
  <si>
    <t>Skříňka pro HUK 700/700/400, plechová, uzavíratelná, větrací otvory</t>
  </si>
  <si>
    <t>817794852</t>
  </si>
  <si>
    <t>723260801</t>
  </si>
  <si>
    <t>Demontáž plynoměrů G 2 nebo G 4 nebo G 10 max. průtok do 16 m3/hod.</t>
  </si>
  <si>
    <t>-1420860450</t>
  </si>
  <si>
    <t>723260802</t>
  </si>
  <si>
    <t>Demontáž plynoměrů PS 20 nebo PS 30 nebo PL 4</t>
  </si>
  <si>
    <t>1857299102</t>
  </si>
  <si>
    <t>723290821</t>
  </si>
  <si>
    <t>Přemístění vnitrostaveništní demontovaných hmot pro vnitřní plynovod v objektech výšky do 6 m</t>
  </si>
  <si>
    <t>757331936</t>
  </si>
  <si>
    <t>783614551</t>
  </si>
  <si>
    <t>Základní jednonásobný syntetický nátěr potrubí DN do 50 mm</t>
  </si>
  <si>
    <t>-468772097</t>
  </si>
  <si>
    <t>783614581</t>
  </si>
  <si>
    <t>Základní jednonásobný syntetický nátěr potrubí DN do 200 mm</t>
  </si>
  <si>
    <t>-401156618</t>
  </si>
  <si>
    <t>473339707</t>
  </si>
  <si>
    <t>783617661</t>
  </si>
  <si>
    <t>Krycí jednonásobný syntetický nátěr potrubí DN do 200 mm</t>
  </si>
  <si>
    <t>894031211</t>
  </si>
  <si>
    <t>23-M</t>
  </si>
  <si>
    <t xml:space="preserve"> Montáže potrubí</t>
  </si>
  <si>
    <t>230023101</t>
  </si>
  <si>
    <t>Montáž trubní díly přivařovací tř.11-13 do 10 kg D 219 mm tl 6,3 mm</t>
  </si>
  <si>
    <t>1945589184</t>
  </si>
  <si>
    <t>230030002</t>
  </si>
  <si>
    <t>Montáž trubní díly přírubové hmotnost přes 5 kg do 10 kg</t>
  </si>
  <si>
    <t>1900100251</t>
  </si>
  <si>
    <t>230032029</t>
  </si>
  <si>
    <t>Montáž přírubových spojů do PN 16 DN 80</t>
  </si>
  <si>
    <t>-1186284437</t>
  </si>
  <si>
    <t>230050002</t>
  </si>
  <si>
    <t>Montáž uložení přišroubováním DN přes 25 do 50 mm</t>
  </si>
  <si>
    <t>356038950</t>
  </si>
  <si>
    <t>230050031</t>
  </si>
  <si>
    <t>Dodávka a montáž doplňkové konstrukce z profilového materiálu</t>
  </si>
  <si>
    <t>1458541163</t>
  </si>
  <si>
    <t>Poznámka k položce:
včetně dodávky profilového materiálu</t>
  </si>
  <si>
    <t>230080465</t>
  </si>
  <si>
    <t>Demontáž řez potrubí ruční pilkou D 57 mm, tl 3,2 mm</t>
  </si>
  <si>
    <t>-39710215</t>
  </si>
  <si>
    <t>230120045</t>
  </si>
  <si>
    <t>Čištění potrubí profukováním nebo proplachováním DN 80</t>
  </si>
  <si>
    <t>-1621970401</t>
  </si>
  <si>
    <t>230120071</t>
  </si>
  <si>
    <t>Značení potrubí smaltovým štítkem nerezovým drátem D 0,5 mm</t>
  </si>
  <si>
    <t>-963829478</t>
  </si>
  <si>
    <t>230120171</t>
  </si>
  <si>
    <t>Utěsnění protipožárním tmelem</t>
  </si>
  <si>
    <t>-1973508211</t>
  </si>
  <si>
    <t>Poznámka k položce:
dodávka + montáž</t>
  </si>
  <si>
    <t>230170002</t>
  </si>
  <si>
    <t>Tlakové zkoušky těsnosti potrubí - příprava DN do 80</t>
  </si>
  <si>
    <t>sada</t>
  </si>
  <si>
    <t>-1579373799</t>
  </si>
  <si>
    <t>230200116</t>
  </si>
  <si>
    <t xml:space="preserve">Nasunutí potrubní sekce do ocelové chráničky </t>
  </si>
  <si>
    <t>-152105885</t>
  </si>
  <si>
    <t>230230017</t>
  </si>
  <si>
    <t>Hlavní tlaková zkouška vzduchem 0,6 MPa DN 80</t>
  </si>
  <si>
    <t>-1888685902</t>
  </si>
  <si>
    <t>58-M</t>
  </si>
  <si>
    <t xml:space="preserve"> Revize vyhrazených technických zařízení</t>
  </si>
  <si>
    <t>580506016</t>
  </si>
  <si>
    <t>Kontrola umístění, funkce a těsnosti plynoměru přes 10 m3/h domovního plynovodu</t>
  </si>
  <si>
    <t>374265821</t>
  </si>
  <si>
    <t>580506102</t>
  </si>
  <si>
    <t>Kontrola nadzemního nízkotlakého plynovodu dl do 100 m</t>
  </si>
  <si>
    <t>úsek</t>
  </si>
  <si>
    <t>1615683276</t>
  </si>
  <si>
    <t>580506114</t>
  </si>
  <si>
    <t>Kontrola těsnosti spojů detekčním přístrojem nízkotlakých plynovodů</t>
  </si>
  <si>
    <t>-1474790782</t>
  </si>
  <si>
    <t>580506116</t>
  </si>
  <si>
    <t>Kontrola těsnosti přírubových spojů detekčním přístrojem nízkotlakých plynovodů</t>
  </si>
  <si>
    <t>1702684807</t>
  </si>
  <si>
    <t>580506302</t>
  </si>
  <si>
    <t>Kontrola plynovodu před natlakováním DN do 80 dl do 100 m při tlakové zkoušce</t>
  </si>
  <si>
    <t>-2028688047</t>
  </si>
  <si>
    <t>580506311</t>
  </si>
  <si>
    <t>Tlakování plynovodu DN do 80 dl do 100 m při tlakové zkoušce</t>
  </si>
  <si>
    <t>151510808</t>
  </si>
  <si>
    <t>580506320</t>
  </si>
  <si>
    <t>Provedení tlakové zkoušky plynovodu nízkotlakého</t>
  </si>
  <si>
    <t>-83725094</t>
  </si>
  <si>
    <t>580506321</t>
  </si>
  <si>
    <t>Odvzdušnění plynovodu DN do 80 dl do 20 m před demontáží + profuk dusíkem</t>
  </si>
  <si>
    <t>5258769</t>
  </si>
  <si>
    <t>580506322</t>
  </si>
  <si>
    <t>Odvzdušnění plynovodu DN do 80 dl do 100 m</t>
  </si>
  <si>
    <t>1071341384</t>
  </si>
  <si>
    <t>580507301</t>
  </si>
  <si>
    <t>Kontrola umístění a připojení plynového kotle přes 50 kW</t>
  </si>
  <si>
    <t>-1442993356</t>
  </si>
  <si>
    <t>580507302</t>
  </si>
  <si>
    <t>Kontrola celkového stavu plynového kotle přes 50 kW</t>
  </si>
  <si>
    <t>599857038</t>
  </si>
  <si>
    <t>580507303</t>
  </si>
  <si>
    <t>Kontrola napojení a funkce odvzdušňovacího potrubí plynového kotle přes 50 kW</t>
  </si>
  <si>
    <t>-913128707</t>
  </si>
  <si>
    <t>580507306</t>
  </si>
  <si>
    <t>Kontrola těsnosti spoje detekčním přístrojem u plynového kotle přes 50 kW</t>
  </si>
  <si>
    <t>-973072427</t>
  </si>
  <si>
    <t>580507307</t>
  </si>
  <si>
    <t>Kontrola funkce kohoutu nebo kulového uzávěru plynového kotle přes 50 kW</t>
  </si>
  <si>
    <t>692158102</t>
  </si>
  <si>
    <t>580507309</t>
  </si>
  <si>
    <t>Kontrolní měření přetlaku plynu plynového kotle přes 50 kW</t>
  </si>
  <si>
    <t>měření</t>
  </si>
  <si>
    <t>-1391441289</t>
  </si>
  <si>
    <t>580507310</t>
  </si>
  <si>
    <t>Uvedení plynového kotle přes 50 kW do provozu</t>
  </si>
  <si>
    <t>12793813</t>
  </si>
  <si>
    <t>580507311</t>
  </si>
  <si>
    <t>Kontrolní odečet spotřeby plynu plynového kotle přes 50 kW</t>
  </si>
  <si>
    <t>1385506467</t>
  </si>
  <si>
    <t>580507313</t>
  </si>
  <si>
    <t>Kontrola funkce provozního termostatu plynového kotle přes 50 kW</t>
  </si>
  <si>
    <t>1564016707</t>
  </si>
  <si>
    <t>580507314</t>
  </si>
  <si>
    <t>Kontrola funkce havarijního termostatu plynového kotle přes 50 kW</t>
  </si>
  <si>
    <t>-894970861</t>
  </si>
  <si>
    <t>580507315</t>
  </si>
  <si>
    <t>Kontrola funkce prostorového termostatu plynového kotle přes 50 kW</t>
  </si>
  <si>
    <t>1885747002</t>
  </si>
  <si>
    <t>580507318</t>
  </si>
  <si>
    <t>Kontrola funkce termoelektrické pojistky plynového kotle přes 50 kW</t>
  </si>
  <si>
    <t>604264831</t>
  </si>
  <si>
    <t>580507320</t>
  </si>
  <si>
    <t>Kontrola funkce "STOP" tlačítka plynového kotle přes 50 kW</t>
  </si>
  <si>
    <t>638113912</t>
  </si>
  <si>
    <t>580507321</t>
  </si>
  <si>
    <t>Kontrola funkce odtahu spalin plynového kotle přes 50 kW</t>
  </si>
  <si>
    <t>-577181945</t>
  </si>
  <si>
    <t>580507322</t>
  </si>
  <si>
    <t>Kontrolní měření komínového tahu plynového kotle přes 50 kW</t>
  </si>
  <si>
    <t>1310475418</t>
  </si>
  <si>
    <t>580507323</t>
  </si>
  <si>
    <t>Kontrolní měření CO ve spalinách plynového kotle přes 50 kW</t>
  </si>
  <si>
    <t>-875663665</t>
  </si>
  <si>
    <t>580507324</t>
  </si>
  <si>
    <t>Kontrolní měření CO2 ve spalinách plynového kotle přes 50 kW</t>
  </si>
  <si>
    <t>-123673614</t>
  </si>
  <si>
    <t>580507325</t>
  </si>
  <si>
    <t>Kontrolní měření teploty spalin plynového kotle přes 50 kW</t>
  </si>
  <si>
    <t>2127669512</t>
  </si>
  <si>
    <t>D1.43 - D.1. 43 vzduchotechnika</t>
  </si>
  <si>
    <t>D2 - Odvětrní,kozelna</t>
  </si>
  <si>
    <t>D4 - Z-1 Větrání soc. zařízení 1.PP</t>
  </si>
  <si>
    <t>D5 - zařízení 3 větrání laboratoří</t>
  </si>
  <si>
    <t>D2</t>
  </si>
  <si>
    <t>Odvětrní,kozelna</t>
  </si>
  <si>
    <t>Pol100</t>
  </si>
  <si>
    <t>Kruhová žaluzie 125 určená pro venkovní montáž. Žaluzii lze použít na přívod i odvod vzduchu. Žaluzie je vybavena ochranným pletivem (velikost oka10x10mm). Žaluzie je vyrobená z hliníku. Rozestup žeber je 20 mm, sklon lamel je 35 °. Ochranné pletivo je drát z ušlechtilé oceli.</t>
  </si>
  <si>
    <t>-1046181661</t>
  </si>
  <si>
    <t>Pol101</t>
  </si>
  <si>
    <t>Ochranná mřížka 100 pro kruhové potrubí je vyrobena z drátěných pochromovaných kruhů. Největší vzdálenost mezi jednotlivými kroužky je max. 8mm. Na ventilátor se upevňuje třemi šrouby.</t>
  </si>
  <si>
    <t>-1383061161</t>
  </si>
  <si>
    <t>Pol102</t>
  </si>
  <si>
    <t>Potrubí SPIRO 125 včetně tvarovek</t>
  </si>
  <si>
    <t>2069008666</t>
  </si>
  <si>
    <t>Pol103</t>
  </si>
  <si>
    <t>Montážní materiál</t>
  </si>
  <si>
    <t>-1587886622</t>
  </si>
  <si>
    <t>Pol104</t>
  </si>
  <si>
    <t>Montáž zařízení</t>
  </si>
  <si>
    <t>1644467808</t>
  </si>
  <si>
    <t>Pol105</t>
  </si>
  <si>
    <t>Doprava zařízení</t>
  </si>
  <si>
    <t>1831185207</t>
  </si>
  <si>
    <t>Pol12.</t>
  </si>
  <si>
    <t>Kruhový odvodní ventil 125 s nastavitelným středovým kuželem s možností fixace polohy pomocí kontramatice</t>
  </si>
  <si>
    <t>861805830</t>
  </si>
  <si>
    <t>Pol21.</t>
  </si>
  <si>
    <t>Požární klapka 3G-250-ZV</t>
  </si>
  <si>
    <t>1556971874</t>
  </si>
  <si>
    <t>Poznámka k položce:
Požární klapky s instalací do stěny s montáží dle certifikačního postupu výrobce pro požadovanou požární odolnost</t>
  </si>
  <si>
    <t>Pol23.</t>
  </si>
  <si>
    <t>Materiál spojovací, těsnící, na závěsy</t>
  </si>
  <si>
    <t>605590039</t>
  </si>
  <si>
    <t>Pol59</t>
  </si>
  <si>
    <t>Kompaktní přívodní jednotka 06HWH Nízkoenergetické EC motory splňující směrnici Ecodesign 2016 i 2018, Vodní ohřev vzduchu, Vestavěný řídicí systém (plug&amp;play) s ovladačem S-E3-DSP, Regulace VAV (jako příslušenství), Nízká stavební výška, Možnost ovládání odvodního ventilátoru. Jednotka se skládá z kapsového filtru M5, elektrického nebo vodního ohřívače a radiálního ventilátoru s nízkoenergetickým EC motorem. EC motory mají při regulaci otáček až o 2/3 nižší energetickou náročnost než standardní asynchronní motory. Dvojitý plášť je vyroben z AluZinc 185 plechu s třídou korozní odolnosti C4 a vnitřní tepelnou a protihlukovou izolací z minerální vlny s tloušťkou 50 mm. , Vmax= 2 400m3/h, P=0,5kW230V,Qt= 30kW/voda 60/40°C</t>
  </si>
  <si>
    <t>190155780</t>
  </si>
  <si>
    <t>Pol60</t>
  </si>
  <si>
    <t>Panel S-ED-RU-DFO</t>
  </si>
  <si>
    <t>-648918696</t>
  </si>
  <si>
    <t>Pol61</t>
  </si>
  <si>
    <t>Směšovací uzel SUV 15-60-2,5-A</t>
  </si>
  <si>
    <t>R pol.</t>
  </si>
  <si>
    <t>-1004683911</t>
  </si>
  <si>
    <t>Pol62</t>
  </si>
  <si>
    <t>Kabeláž, oživení</t>
  </si>
  <si>
    <t>992505449</t>
  </si>
  <si>
    <t>Pol63</t>
  </si>
  <si>
    <t>Pružná manžeta 50-25</t>
  </si>
  <si>
    <t>1597799033</t>
  </si>
  <si>
    <t>Pol64</t>
  </si>
  <si>
    <t>Klapka uzavírací /S 50-25.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</si>
  <si>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744772419</t>
  </si>
  <si>
    <t>Pol65</t>
  </si>
  <si>
    <t>Klapka R-250-B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</si>
  <si>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1606662266</t>
  </si>
  <si>
    <t>Poznámka k položce:
neobsazeno</t>
  </si>
  <si>
    <t>Pol66</t>
  </si>
  <si>
    <t>Ventilátor pro agresivní prostředí 250D4 IE2, V= 1800m3/h, P=1kW/230/400V, • Radiální ventilátor , • Vhodný pro agresivní prostředí, • Vysoce účinný IE2 motor, • Motor umístěn mimo proud vzduchu , • Teplota proudícího média -15°C - +70°C, • Regulace otáček frekvenčním měničem, • Zabudované termistory PTC, • Nízká hlučnost, • Jednostranně sací oběžné kolo z PP. Plášť ventilátoru je vyroben z tepelně zpracovaného UV-odolného PE s možností natočení směru výtlaku dle potřeby. Ventilátory mají vysoce účinná jednostranně sací oběžná kola s tvarovanými lopatkami vyrobenými z polypropylénu. Součástí ventilátoru je konzola vyrobená z pozinkovaného plechu a opatřená práškovou barvou</t>
  </si>
  <si>
    <t>1176456643</t>
  </si>
  <si>
    <t>Pol67</t>
  </si>
  <si>
    <t>Tlumič chvění,sada SD-P 160-250</t>
  </si>
  <si>
    <t>-547859660</t>
  </si>
  <si>
    <t>Pol68</t>
  </si>
  <si>
    <t>Nástavec ASS-P 250</t>
  </si>
  <si>
    <t>630255974</t>
  </si>
  <si>
    <t>Pol69</t>
  </si>
  <si>
    <t>Přetlaková klapka VKS-P 250</t>
  </si>
  <si>
    <t>464254872</t>
  </si>
  <si>
    <t>Pol70</t>
  </si>
  <si>
    <t>Frekvenční měnič FRQ-4A V2</t>
  </si>
  <si>
    <t>-1783020032</t>
  </si>
  <si>
    <t>Pol71</t>
  </si>
  <si>
    <t>Ochranná stříška motoru PRF 250</t>
  </si>
  <si>
    <t>62954054</t>
  </si>
  <si>
    <t>Pol72</t>
  </si>
  <si>
    <t>Poptrubí z plastů PVC7035, trouby včetně tvarovek, regulační klapky</t>
  </si>
  <si>
    <t>-288537952</t>
  </si>
  <si>
    <t>Pol73</t>
  </si>
  <si>
    <t>Potrubí SPIRO 315 včetně tvarovek</t>
  </si>
  <si>
    <t>2007823656</t>
  </si>
  <si>
    <t>Pol74</t>
  </si>
  <si>
    <t>Potrubí SPIRO 250 včetně tvarovek</t>
  </si>
  <si>
    <t>926699740</t>
  </si>
  <si>
    <t>Pol75</t>
  </si>
  <si>
    <t>Ohebné tlumiče hluku SonoExtra 315-1000 se vyznačují vysokou flexibilitou a velmi dobrou hlukovou izolací. Tlumič se skládá z netkané vnitřní hadice z polypropylenu, izolace ze skelných vláken tloušťky 25 mm a vnějšího pláště z laminovaného hliníku/polyesteru odolného proti roztržení. Vnitřní hadice je hydrofobní a antibakteriální</t>
  </si>
  <si>
    <t>-3824301</t>
  </si>
  <si>
    <t>Pol76</t>
  </si>
  <si>
    <t>Tkaninové potrubí C250/2000 FB/PMS-2F/LG</t>
  </si>
  <si>
    <t>1163410046</t>
  </si>
  <si>
    <t>Pol77</t>
  </si>
  <si>
    <t>Potrubí čtyřhranné pozink. plech do průřezu 0,13</t>
  </si>
  <si>
    <t>-2066763043</t>
  </si>
  <si>
    <t>Pol78</t>
  </si>
  <si>
    <t>-1768711176</t>
  </si>
  <si>
    <t>Pol79</t>
  </si>
  <si>
    <t>-503304275</t>
  </si>
  <si>
    <t>Pol80</t>
  </si>
  <si>
    <t>Potrubní ventilátor 125XL sileo+ 2x spona FK125, P= 55W/230V</t>
  </si>
  <si>
    <t>-2006194474</t>
  </si>
  <si>
    <t>Pol81</t>
  </si>
  <si>
    <t>Radiální střešní ventilátor 315M sileo,V= 900m3/h, P=231W/230V je jednostranně sací radiální ventilátor s dozadu zahnutými lopatkami a vnějším rotorem. Po vyklopení lze motor a oběžné kolo snadno vyčistit. Plášť ventilátoru je vyroben z pozinkovaného ocelového plechu s povrchovou úpravou práškovým nátěrem v černé barvě.</t>
  </si>
  <si>
    <t>-305698780</t>
  </si>
  <si>
    <t>Pol82</t>
  </si>
  <si>
    <t>Rámeček RFP 200</t>
  </si>
  <si>
    <t>-946305936</t>
  </si>
  <si>
    <t>Pol83</t>
  </si>
  <si>
    <t>Klapka přetlaková 250 je dvoukřídlá kruhová zpětná klapka s tuhým pružinovým přítlakem vhodná pro instalaci v libovolné poloze.Klapka je vyrobena z pozinkovaného ocelového plechu.</t>
  </si>
  <si>
    <t>2049446404</t>
  </si>
  <si>
    <t>Pol84</t>
  </si>
  <si>
    <t>Klapka přetlaková 125 je dvoukřídlá kruhová zpětná klapka s tuhým pružinovým přítlakem vhodná pro instalaci v libovolné poloze.Klapka je vyrobena z pozinkovaného ocelového plechu.</t>
  </si>
  <si>
    <t>-139133009</t>
  </si>
  <si>
    <t>Pol85</t>
  </si>
  <si>
    <t>Kruhová žaluzie 125 určená pro venkovní montáž. Žaluzii lze použít na přívod i odvod vzduchu. Žaluzie je vybavena ochranným pletivem. Materiál Al</t>
  </si>
  <si>
    <t>-1915999038</t>
  </si>
  <si>
    <t>Pol86</t>
  </si>
  <si>
    <t>-1717082425</t>
  </si>
  <si>
    <t>Pol87</t>
  </si>
  <si>
    <t>Potrubí SPIRO 180 včetně tvarovek</t>
  </si>
  <si>
    <t>-1654004805</t>
  </si>
  <si>
    <t>Pol88</t>
  </si>
  <si>
    <t>-1915896295</t>
  </si>
  <si>
    <t>Pol89</t>
  </si>
  <si>
    <t>-1676436905</t>
  </si>
  <si>
    <t>Pol90</t>
  </si>
  <si>
    <t>-114895183</t>
  </si>
  <si>
    <t>Pol92</t>
  </si>
  <si>
    <t>Stylová vzduchová vodní clona 2515W s inteligentní regulací. Clony PA patří k nové generaci clon se integrovanou inteligentní regulací SIRe, která je schopna zajistit zcela automatickou ochranu dveřních prostor. Regulace SIRe je zaměřena na maximální úspory energií a na schopnost adaptovat provoz clony na jakékoliv vnitřní a venkovní teplotní podmínky. Vmax. 2100m3/h, P= 140W/230V, Qmax.= 9,2kW/voda</t>
  </si>
  <si>
    <t>1574415176</t>
  </si>
  <si>
    <t>Pol93</t>
  </si>
  <si>
    <t>Regulační sada SIReACZ Competent</t>
  </si>
  <si>
    <t>1635308995</t>
  </si>
  <si>
    <t>Pol94</t>
  </si>
  <si>
    <t>Regulační sada VLSP 20</t>
  </si>
  <si>
    <t>-1767760817</t>
  </si>
  <si>
    <t>Pol95</t>
  </si>
  <si>
    <t>1957218086</t>
  </si>
  <si>
    <t>Pol96</t>
  </si>
  <si>
    <t>1510378670</t>
  </si>
  <si>
    <t>Pol98</t>
  </si>
  <si>
    <t>Potrubní ventilátor 100 M sileo, P= 30W/230V+ spona 100</t>
  </si>
  <si>
    <t>-170176801</t>
  </si>
  <si>
    <t>Pol99</t>
  </si>
  <si>
    <t>Kruhová žaluzie 100 určená pro venkovní montáž. Žaluzii lze použít na přívod i odvod vzduchu. Žaluzie je vybavena ochranným pletivem (velikost oka10x10mm). Žaluzie je vyrobená z hliníku. Rozestup žeber je 20 mm, sklon lamel je 35 °. Ochranné pletivo je drát z ušlechtilé oceli.</t>
  </si>
  <si>
    <t>1181451833</t>
  </si>
  <si>
    <t>D4</t>
  </si>
  <si>
    <t>Z-1 Větrání soc. zařízení 1.PP</t>
  </si>
  <si>
    <t>Pol10</t>
  </si>
  <si>
    <t>Regulační klapka d 140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</si>
  <si>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-675821468</t>
  </si>
  <si>
    <t>Pol11</t>
  </si>
  <si>
    <t>Oboustranná neprůhledná hliníková mřížka s pevnými lamelami D-1-500300-UR2. Mřížka je vhodná pro přenos vzduchu přes dveřní konstrukci v obchodních a průmyslových objektech. Je určená pro montáž do dveří.</t>
  </si>
  <si>
    <t>-1279450175</t>
  </si>
  <si>
    <t>Pol12</t>
  </si>
  <si>
    <t>1394775001</t>
  </si>
  <si>
    <t>Pol13</t>
  </si>
  <si>
    <t>Kruhový odvodní ventil 160 s nastavitelným středovým kuželem s možností fixace polohy pomocí kontramatice</t>
  </si>
  <si>
    <t>19224860</t>
  </si>
  <si>
    <t>Pol14</t>
  </si>
  <si>
    <t>640482697</t>
  </si>
  <si>
    <t>Pol15</t>
  </si>
  <si>
    <t>Potrubí SPIRO 225 včetně tvarovek</t>
  </si>
  <si>
    <t>1000582008</t>
  </si>
  <si>
    <t>Pol16</t>
  </si>
  <si>
    <t>477828889</t>
  </si>
  <si>
    <t>Pol17</t>
  </si>
  <si>
    <t>Potrubí SPIRO 140 včetně tvarovek</t>
  </si>
  <si>
    <t>170557466</t>
  </si>
  <si>
    <t>Pol18</t>
  </si>
  <si>
    <t>-306160007</t>
  </si>
  <si>
    <t>Pol19</t>
  </si>
  <si>
    <t>Mřížka stěnová L-1-2-500x500-17,5</t>
  </si>
  <si>
    <t>-55563417</t>
  </si>
  <si>
    <t>Pol2</t>
  </si>
  <si>
    <t>Kompaktní rekuperační jednotka s rotačním rekuperátorem a elektrickým ohřevem 03-EL-L-CAV, • Nízká spotřeba energie , - Energeticky účinné ventilátory s EC motory , • Účinný rotační rekuperátor, - Nedochází k tvorbě kondenzátu, - Automatický letní provoz , • Vestavěný řídící systém, - Účinné funkce šetřící energii, - Vestavěný týdenní časovač , • Řízení dle konstantního průtoku CAV , - řízení dle konstantního tlaku VAV jako příslušenství, Jednotka je vybavena plně propojeným vestavěným řídicím systémem včetně teplotních čidel a externího ovladače S-E3-DSP s 10m kabelem. Maximální délka kabelu mezi ovladačem a jednotkou je 100m., V= 800m3/h, P= 4,5kW/400V, filtr F7 napřívodu a F5 na odvodu,G= 222kg</t>
  </si>
  <si>
    <t>-1388656020</t>
  </si>
  <si>
    <t>Pol20</t>
  </si>
  <si>
    <t>Potrubí čtyřhranné pozink. plech do průřezu 0,28</t>
  </si>
  <si>
    <t>1759833619</t>
  </si>
  <si>
    <t>Pol21..</t>
  </si>
  <si>
    <t>-241156153</t>
  </si>
  <si>
    <t>Pol22</t>
  </si>
  <si>
    <t>Tepelná izolace vnitřní tl. 40mm s Al polepem</t>
  </si>
  <si>
    <t>-1473758650</t>
  </si>
  <si>
    <t>Pol23</t>
  </si>
  <si>
    <t>968443152</t>
  </si>
  <si>
    <t>Pol24</t>
  </si>
  <si>
    <t>-674316007</t>
  </si>
  <si>
    <t>Pol3</t>
  </si>
  <si>
    <t>Adaptér pro vzduchotechniku MHY 735 je zařízení elektrické požární signalizace, které se používá v případě, kdy je nutné hlásič kouře chránit před účinky proudění vzduchu nadměrnou rychlostí (např. ve vzduchotechnickém potrubí ).</t>
  </si>
  <si>
    <t>-350020218</t>
  </si>
  <si>
    <t>Pol4</t>
  </si>
  <si>
    <t>MHG 231 je samočinný optický hlásič kouře, který se používá jako detektor kouře všude tam, kde existuje nebezpečí požáru pevných nebo kapalných látek, které při zahřátí nebo hoření vyvíjejí kouř. Reaguje na splodiny hoření - viditelné i neviditelné částice kouře (aerosoly) na principu rozptylu infračerveného záření na částicích kouře. Hlásič kouře MHG 231 je napájen prostřednictvím patice MHY 734</t>
  </si>
  <si>
    <t>-1161756525</t>
  </si>
  <si>
    <t>Pol5</t>
  </si>
  <si>
    <t>Patice MHY 734 je určena pro připojení požárního hlásiče MHG 231 do systému ovládání dalšího zařízení např. požárního uzávěru nebo klapky. Patice je napájena 24V pro hlásič kouře a má krytí IP43. , V případě aktivace hlásiče do poplachového stavu sepne v patici relé s přepínacím kontaktem, kterým se ovládá činnost připojeného zařízení. Nulování poplachového stavu hlásiče se provádí přerušením napájecího napětí na dobu min. 2s.</t>
  </si>
  <si>
    <t>-1527706807</t>
  </si>
  <si>
    <t>Pol6</t>
  </si>
  <si>
    <t>Rychloupínací spona 250 usnadňuje montáž a demontáž ventilátorů při údržbě a čištění. Spona vyrobená pozinkované oceli je vybavena 8mm širokým těsněním z neoprenu, které snižuje vibrace a zajišťuje těsnost. Spony se uzavírají pomocí 2 ks šroubů.</t>
  </si>
  <si>
    <t>-665219139</t>
  </si>
  <si>
    <t>Pol7</t>
  </si>
  <si>
    <t>Uzavírací klapka 250/S,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</si>
  <si>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562194661</t>
  </si>
  <si>
    <t>Pol8</t>
  </si>
  <si>
    <t>Ohebné tlumiče hluku SonoExtra 250-1000 se vyznačují vysokou flexibilitou a velmi dobrou hlukovou izolací. Tlumič se skládá z netkané vnitřní hadice z polypropylenu, izolace ze skelných vláken tloušťky 25 mm a vnějšího pláště z laminovaného hliníku/polyesteru odolného proti roztržení. Vnitřní hadice je hydrofobní a antibakteriální</t>
  </si>
  <si>
    <t>2048913702</t>
  </si>
  <si>
    <t>Pol9</t>
  </si>
  <si>
    <t>Regulační klapka d 125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</si>
  <si>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161455801</t>
  </si>
  <si>
    <t>D5</t>
  </si>
  <si>
    <t>zařízení 3 větrání laboratoří</t>
  </si>
  <si>
    <t>Pol20.</t>
  </si>
  <si>
    <t>-1974602365</t>
  </si>
  <si>
    <t>-2000819181</t>
  </si>
  <si>
    <t>Pol21</t>
  </si>
  <si>
    <t>-1354027414</t>
  </si>
  <si>
    <t>Pol26</t>
  </si>
  <si>
    <t>Kompaktní rekuperační jednotka s rotačním rekuperátorem 04--L-CAV, • Nízká spotřeba energie , - Energeticky účinné ventilátory s EC motory , • Účinný rotační rekuperátor, - Nedochází k tvorbě kondenzátu, - Automatický letní provoz , • Vestavěný řídící systém, - Účinné funkce šetřící energii, - Vestavěný týdenní časovač , • Řízení dle konstantního průtoku CAV , - řízení dle konstantního tlaku VAV jako příslušenství, Jednotka je vybavena plně propojeným vestavěným řídicím systémem včetně teplotních čidel a externího ovladače S-E3-DSP s 10m kabelem. Maximální délka kabelu mezi ovladačem a jednotkou je 100m., V= 800m3/h, P= 1,5kW/230V, filtr F7 napřívodu a F5 na odvodu,G= 222kg, + 4x spona rychloupínací 315</t>
  </si>
  <si>
    <t>962071753</t>
  </si>
  <si>
    <t>Pol27</t>
  </si>
  <si>
    <t>Sada pro VAV</t>
  </si>
  <si>
    <t>-317932673</t>
  </si>
  <si>
    <t>Pol28</t>
  </si>
  <si>
    <t>Čidlo teplotní TG-KH/PT1000</t>
  </si>
  <si>
    <t>-1806046671</t>
  </si>
  <si>
    <t>Pol29</t>
  </si>
  <si>
    <t>Modul ESH 28 H/DX</t>
  </si>
  <si>
    <t>-1045216771</t>
  </si>
  <si>
    <t>Pol30</t>
  </si>
  <si>
    <t>Přímý výparník 60-35-3-2,5, Qch,t= 8kW/R410A</t>
  </si>
  <si>
    <t>1540935401</t>
  </si>
  <si>
    <t>Pol31</t>
  </si>
  <si>
    <t>Odlučovač kapek DE 600x350</t>
  </si>
  <si>
    <t>2125753317</t>
  </si>
  <si>
    <t>Pol32</t>
  </si>
  <si>
    <t>Sifon</t>
  </si>
  <si>
    <t>-211836916</t>
  </si>
  <si>
    <t>Pol33</t>
  </si>
  <si>
    <t>352319211</t>
  </si>
  <si>
    <t>Pol34</t>
  </si>
  <si>
    <t>Uzavírací klapka 315/S,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</si>
  <si>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-1085529018</t>
  </si>
  <si>
    <t>Pol35</t>
  </si>
  <si>
    <t>Regulátor VAV OPTIMA-R-250-BLC1</t>
  </si>
  <si>
    <t>-1768303237</t>
  </si>
  <si>
    <t>Pol36</t>
  </si>
  <si>
    <t>Regulátor teploty Argus RC-C3DOC</t>
  </si>
  <si>
    <t>1109423511</t>
  </si>
  <si>
    <t>Pol37</t>
  </si>
  <si>
    <t>Požární klapka 3G-140-ZV</t>
  </si>
  <si>
    <t>1637225281</t>
  </si>
  <si>
    <t>Pol38</t>
  </si>
  <si>
    <t>Požární klapka 3G-400x300-ZV</t>
  </si>
  <si>
    <t>1593985015</t>
  </si>
  <si>
    <t>Pol39</t>
  </si>
  <si>
    <t>Požární klapka 3G-355x150-ZV</t>
  </si>
  <si>
    <t>-775214083</t>
  </si>
  <si>
    <t>Pol40</t>
  </si>
  <si>
    <t>Flexo tlumič SonoExtra 315-1000</t>
  </si>
  <si>
    <t>1329672929</t>
  </si>
  <si>
    <t>Pol41</t>
  </si>
  <si>
    <t>Flexo tlumič SonoExtra 250-1000</t>
  </si>
  <si>
    <t>-297110806</t>
  </si>
  <si>
    <t>Pol42</t>
  </si>
  <si>
    <t>Mřížka L-2-2-600x300-UR- 17,5 je vyrobena z hliníkových profilů povrchově eloxovaných nebo s RAL 9010. Dle požadavku lze vyrobit v libovolném barevném provedení dle vzorníku RAL.</t>
  </si>
  <si>
    <t>-1143909893</t>
  </si>
  <si>
    <t>Pol43</t>
  </si>
  <si>
    <t>Mřížka L-1-2-400x300-UR- 17,5 je vyrobena z hliníkových profilů povrchově eloxovaných nebo s RAL 9010. Dle požadavku lze vyrobit v libovolném barevném provedení dle vzorníku RAL.</t>
  </si>
  <si>
    <t>923597062</t>
  </si>
  <si>
    <t>Pol44</t>
  </si>
  <si>
    <t>Mřížka L-1-2-200x200-UR- 17,5 je vyrobena z hliníkových profilů povrchově eloxovaných nebo s RAL 9010. Dle požadavku lze vyrobit v libovolném barevném provedení dle vzorníku RAL.</t>
  </si>
  <si>
    <t>1220190858</t>
  </si>
  <si>
    <t>Pol45</t>
  </si>
  <si>
    <t>Vyústka C-1-600x100-R1 je jednořadá pozinkovaná mřížka s nastavitelnými lamelami</t>
  </si>
  <si>
    <t>611021622</t>
  </si>
  <si>
    <t>Pol46</t>
  </si>
  <si>
    <t>Vyústka C-2-600x100.R1 je dvouřadá pozinkovaná mřížka s nastavitelnými lamelami</t>
  </si>
  <si>
    <t>1253861219</t>
  </si>
  <si>
    <t>Pol47</t>
  </si>
  <si>
    <t>Mřížka kruhová 140</t>
  </si>
  <si>
    <t>219949523</t>
  </si>
  <si>
    <t>Pol48</t>
  </si>
  <si>
    <t>Stříška kruhová 315</t>
  </si>
  <si>
    <t>-787017714</t>
  </si>
  <si>
    <t>Pol49</t>
  </si>
  <si>
    <t>1065517412</t>
  </si>
  <si>
    <t>Pol50</t>
  </si>
  <si>
    <t>-1879745034</t>
  </si>
  <si>
    <t>Pol51</t>
  </si>
  <si>
    <t>-104657492</t>
  </si>
  <si>
    <t>Pol52</t>
  </si>
  <si>
    <t>Tepelná izolace tl. 40mm s Al polepem</t>
  </si>
  <si>
    <t>583499863</t>
  </si>
  <si>
    <t>Pol53</t>
  </si>
  <si>
    <t>Venkovní kondenzační jednotka, Inverter, Qch = 7,1 kW, Qch(max) = 7,7 kW, Qt = 7,1 kW, 230 V/1-fáze/50 Hz, N = 2,19 kW, I = 10,7 A, Lw = 70/70 dB(A), Lp(1m) = 50/52 dB(A), m = 42 kg, chladivo R410A, max.délka potrubí 50m, celoroční provoz</t>
  </si>
  <si>
    <t>1048933819</t>
  </si>
  <si>
    <t>Pol54</t>
  </si>
  <si>
    <t>Plynulá regulace pro výměníky v AHU jednotkách: AHUbox-Basic-14DCi-L-2202 včetně možnosti řízení VZT jedn. (ventilátoru + TK); beznapěťového kont. relé CHOD, PORUCHA, DEFROST; povolení chodu ON/OFF; blokování RC; exp. ventil je součástí venk. jedn., 0-10V, ovladač</t>
  </si>
  <si>
    <t>-1847006501</t>
  </si>
  <si>
    <t>D1.45 - D1.45  chlazení</t>
  </si>
  <si>
    <t>01 - Stropní chlazení</t>
  </si>
  <si>
    <t>03 - Strojovny</t>
  </si>
  <si>
    <t>04 - Rozvod potrubí</t>
  </si>
  <si>
    <t>05 - Armatury</t>
  </si>
  <si>
    <t>06 - Ostatní náklady</t>
  </si>
  <si>
    <t>01</t>
  </si>
  <si>
    <t>Stropní chlazení</t>
  </si>
  <si>
    <t>01001</t>
  </si>
  <si>
    <t>Chladící panely 600x1700 mm tlouštka 12,5 mm, integrované trubky 6x1 mm</t>
  </si>
  <si>
    <t>nabídka HS</t>
  </si>
  <si>
    <t>-1473622219</t>
  </si>
  <si>
    <t>01002</t>
  </si>
  <si>
    <t>Chladící panely 600x1600 mm tlouštka 12,5 mm, integrované trubky 6x1 mm</t>
  </si>
  <si>
    <t>nabídka Hs</t>
  </si>
  <si>
    <t>-140359758</t>
  </si>
  <si>
    <t>01003</t>
  </si>
  <si>
    <t>Chladící panely 600x1500 mm tlouštka 12,5 mm, integrované trubky 6x1 mm</t>
  </si>
  <si>
    <t>2112354443</t>
  </si>
  <si>
    <t>01004</t>
  </si>
  <si>
    <t>Adaptér z mosazi 20x2</t>
  </si>
  <si>
    <t>R poloka</t>
  </si>
  <si>
    <t>863728108</t>
  </si>
  <si>
    <t>01006</t>
  </si>
  <si>
    <t>Napojení panelů na rozvody chladu</t>
  </si>
  <si>
    <t>-1811823746</t>
  </si>
  <si>
    <t>01007</t>
  </si>
  <si>
    <t>Montáž vícevrstvého plastového potrubí</t>
  </si>
  <si>
    <t>-1472961046</t>
  </si>
  <si>
    <t>01008</t>
  </si>
  <si>
    <t>Mirkoodlučovač vzduchu DN25</t>
  </si>
  <si>
    <t>-229934141</t>
  </si>
  <si>
    <t>01009</t>
  </si>
  <si>
    <t>Multi press T-kus redukovaný z mosazi (20/8/20)</t>
  </si>
  <si>
    <t>-773093346</t>
  </si>
  <si>
    <t>01010</t>
  </si>
  <si>
    <t>Teploměrná fólie pro vyhledávání trubek pod omítkou</t>
  </si>
  <si>
    <t>-737316494</t>
  </si>
  <si>
    <t>01011</t>
  </si>
  <si>
    <t>Vicevrstvá trubka PEX-AL-PEX 20x2,0</t>
  </si>
  <si>
    <t>-546921427</t>
  </si>
  <si>
    <t>01012</t>
  </si>
  <si>
    <t>Vicevrstvá trubka PEX-AL-PEX 10x1,3</t>
  </si>
  <si>
    <t>-1893306644</t>
  </si>
  <si>
    <t>01014</t>
  </si>
  <si>
    <t>Vicevrstvá trubka PEX-AL-PEX 6x1</t>
  </si>
  <si>
    <t>-726783459</t>
  </si>
  <si>
    <t>01015</t>
  </si>
  <si>
    <t>Press spojka 20/20</t>
  </si>
  <si>
    <t>902425080</t>
  </si>
  <si>
    <t>01016</t>
  </si>
  <si>
    <t>Sestava rozdělovač/sběrač 7cestný, mosaz - pro stropní chlazení, skříň včetně průtokoměrů a odvzdušňovacích ventilů</t>
  </si>
  <si>
    <t>855766579</t>
  </si>
  <si>
    <t>03</t>
  </si>
  <si>
    <t>Strojovny</t>
  </si>
  <si>
    <t>03001</t>
  </si>
  <si>
    <t>Expanzní nádova tlak.s memb. 8 l pro chlazení</t>
  </si>
  <si>
    <t>2133182923</t>
  </si>
  <si>
    <t>03002</t>
  </si>
  <si>
    <t>Montáž nádoby expanzní tlakové 8 l</t>
  </si>
  <si>
    <t>-1394309478</t>
  </si>
  <si>
    <t>03003</t>
  </si>
  <si>
    <t>Montáž oběhového čerpadla DN 25</t>
  </si>
  <si>
    <t>-949860053</t>
  </si>
  <si>
    <t>03004</t>
  </si>
  <si>
    <t>Tepelné čerpadlo celkový chladící výkon 5kW při spádu nemrznoucí směsi (30% glykolu) 7/12°C, se zabudovanou expanzní nádrží, pojistným ventilem a čerpadlem</t>
  </si>
  <si>
    <t>231998658</t>
  </si>
  <si>
    <t>03005</t>
  </si>
  <si>
    <t>Montáž a ukotvení</t>
  </si>
  <si>
    <t>-713507334</t>
  </si>
  <si>
    <t>03006</t>
  </si>
  <si>
    <t>Akumulační nádoba o objemu 250 l s integrovaným výměníkem tepla, určená pro chlazení, včetně izolace</t>
  </si>
  <si>
    <t>-1917258341</t>
  </si>
  <si>
    <t>03007</t>
  </si>
  <si>
    <t>Montáž akumulační nádoby</t>
  </si>
  <si>
    <t>-851916089</t>
  </si>
  <si>
    <t>03008</t>
  </si>
  <si>
    <t>Pojistný ventil 3/4"x1", Potv=3 bar</t>
  </si>
  <si>
    <t>339043289</t>
  </si>
  <si>
    <t>03009</t>
  </si>
  <si>
    <t>oběhové čerpadlo DN 25, s elektronicky řízenými otáčkami Q=2,15 m3/hod, H=5m, pro chlazení</t>
  </si>
  <si>
    <t>-659274058</t>
  </si>
  <si>
    <t>04</t>
  </si>
  <si>
    <t>Rozvod potrubí</t>
  </si>
  <si>
    <t>04001</t>
  </si>
  <si>
    <t>Potrubí z měděných trubek D 22 x 1,5 mm, včetně tvarovek a montáže</t>
  </si>
  <si>
    <t>-1991706075</t>
  </si>
  <si>
    <t>Poznámka k položce:
včetně pomocného lešení o výšce
podlahy do1900 mm pro zatížení do 1,5 kPa</t>
  </si>
  <si>
    <t>04003</t>
  </si>
  <si>
    <t>Potrubí z měděných trubek D 35 x 1,5 mm, včetně tvarovek a montáže</t>
  </si>
  <si>
    <t>-285070359</t>
  </si>
  <si>
    <t>04004</t>
  </si>
  <si>
    <t>Závěsy a objímky</t>
  </si>
  <si>
    <t>-954574012</t>
  </si>
  <si>
    <t>05</t>
  </si>
  <si>
    <t>Armatury</t>
  </si>
  <si>
    <t>05001</t>
  </si>
  <si>
    <t>Klapka zpětná,2xvnitřní závit DN 25</t>
  </si>
  <si>
    <t>238858878</t>
  </si>
  <si>
    <t>Klapka zpětná,2xvnitřní závit DN 32</t>
  </si>
  <si>
    <t>-1575525147</t>
  </si>
  <si>
    <t>05003</t>
  </si>
  <si>
    <t>Montáž armatur závitových,se 2závity</t>
  </si>
  <si>
    <t>-867856914</t>
  </si>
  <si>
    <t>05004</t>
  </si>
  <si>
    <t>Kohout kulový,2xvnitřní záv. DN 25</t>
  </si>
  <si>
    <t>714357777</t>
  </si>
  <si>
    <t>05005</t>
  </si>
  <si>
    <t>Kohout kulový,2xvnitřní záv. DN 32</t>
  </si>
  <si>
    <t>-1877647813</t>
  </si>
  <si>
    <t>05006</t>
  </si>
  <si>
    <t>Filtr, vnitřní-vnitřní z. DN 25</t>
  </si>
  <si>
    <t>-390206718</t>
  </si>
  <si>
    <t>05007</t>
  </si>
  <si>
    <t>Filtr, vnitřní-vnitřní z. DN 32</t>
  </si>
  <si>
    <t>-857417023</t>
  </si>
  <si>
    <t>05008</t>
  </si>
  <si>
    <t>Teploměr s jímkou D 63 mm, DN 15 0-40°C</t>
  </si>
  <si>
    <t>779430311</t>
  </si>
  <si>
    <t>05009</t>
  </si>
  <si>
    <t>Automatický odvzdušňovací ventil DN15</t>
  </si>
  <si>
    <t>415780813</t>
  </si>
  <si>
    <t>05010</t>
  </si>
  <si>
    <t>Manometr 0-4bar vč kondenzační smyčky</t>
  </si>
  <si>
    <t>1374112737</t>
  </si>
  <si>
    <t>05011</t>
  </si>
  <si>
    <t>Vyvažovací ventil DN 32, včetně měřících ventilků</t>
  </si>
  <si>
    <t>-795208993</t>
  </si>
  <si>
    <t>05012</t>
  </si>
  <si>
    <t>Redukce 32/20</t>
  </si>
  <si>
    <t>-1623611228</t>
  </si>
  <si>
    <t>05013</t>
  </si>
  <si>
    <t>Trojcestná směšovací armatura DN 20, kv=6,3, vč. servopohonu</t>
  </si>
  <si>
    <t>578906115</t>
  </si>
  <si>
    <t>05014</t>
  </si>
  <si>
    <t>Kohout kul.vypouštěcí,komplet DN 15</t>
  </si>
  <si>
    <t>-513221643</t>
  </si>
  <si>
    <t>06</t>
  </si>
  <si>
    <t>Ostatní náklady</t>
  </si>
  <si>
    <t>06001</t>
  </si>
  <si>
    <t>Zkouška tlaková a provozní</t>
  </si>
  <si>
    <t>133278524</t>
  </si>
  <si>
    <t>Poznámka k položce:
včetně dodávky vody ,uzavření a zabezpečení konců potrubí</t>
  </si>
  <si>
    <t>06002</t>
  </si>
  <si>
    <t>Napuštění soustavy vodou včetně chemie</t>
  </si>
  <si>
    <t>1028358488</t>
  </si>
  <si>
    <t>06003</t>
  </si>
  <si>
    <t>Mimostaveništní doprava</t>
  </si>
  <si>
    <t>-314284252</t>
  </si>
  <si>
    <t>06004</t>
  </si>
  <si>
    <t>Stavební přípomoc (prostupy skrz stěny, podlahy, střechu včetně zapravení a zaizolování) - dodávka stavby</t>
  </si>
  <si>
    <t>-1003481658</t>
  </si>
  <si>
    <t>06005</t>
  </si>
  <si>
    <t>Koordinace s ostatními profesemi</t>
  </si>
  <si>
    <t>-1147482217</t>
  </si>
  <si>
    <t>06006</t>
  </si>
  <si>
    <t>Vyregulování soustvy</t>
  </si>
  <si>
    <t>-361713242</t>
  </si>
  <si>
    <t>06007</t>
  </si>
  <si>
    <t>Dodávka a napuštění nemrznoucí směsi</t>
  </si>
  <si>
    <t>litr</t>
  </si>
  <si>
    <t>935723223</t>
  </si>
  <si>
    <t>06008</t>
  </si>
  <si>
    <t>Proplach potrubí</t>
  </si>
  <si>
    <t>-675968579</t>
  </si>
  <si>
    <t>06010</t>
  </si>
  <si>
    <t>Orientační štítky</t>
  </si>
  <si>
    <t>-1838779125</t>
  </si>
  <si>
    <t>D1.46 - D1.46 měření a regulace</t>
  </si>
  <si>
    <t xml:space="preserve">    740 - Elektromontáže - zkoušky a revize</t>
  </si>
  <si>
    <t xml:space="preserve">    741 - Elektroinstalace - silnoproud</t>
  </si>
  <si>
    <t>M - Práce a dodávky M</t>
  </si>
  <si>
    <t xml:space="preserve">    21-M - Elektromontáže</t>
  </si>
  <si>
    <t>HZS - Hodinové zúčtovací sazby</t>
  </si>
  <si>
    <t>VRN - Vedlejší rozpočtové náklady</t>
  </si>
  <si>
    <t xml:space="preserve">    Text - Text</t>
  </si>
  <si>
    <t xml:space="preserve">    VRN1 - Průzkumné, geodetické a projektové práce</t>
  </si>
  <si>
    <t xml:space="preserve">    VRN9 - Ostatní náklady</t>
  </si>
  <si>
    <t>740</t>
  </si>
  <si>
    <t>Elektromontáže - zkoušky a revize</t>
  </si>
  <si>
    <t>741810002</t>
  </si>
  <si>
    <t>Zkoušky a prohlídky elektrických rozvodů a zařízení celková prohlídka a vyhotovení revizní zprávy pro objem montážních prací přes 100 do 500 tis. Kč</t>
  </si>
  <si>
    <t>-1868465256</t>
  </si>
  <si>
    <t>741</t>
  </si>
  <si>
    <t>Elektroinstalace - silnoproud</t>
  </si>
  <si>
    <t>741110061</t>
  </si>
  <si>
    <t>Montáž trubek elektroinstalačních s nasunutím nebo našroubováním do krabic plastových ohebných, uložených pod omítku, vnější D přes 11 do 23 mm</t>
  </si>
  <si>
    <t>1478245679</t>
  </si>
  <si>
    <t>99921011075</t>
  </si>
  <si>
    <t>trubka ohebná 1423/1-K100 monoflex</t>
  </si>
  <si>
    <t>1706988057</t>
  </si>
  <si>
    <t>741110511</t>
  </si>
  <si>
    <t>Montáž lišt a kanálků elektroinstalačních se spojkami, ohyby a rohy a s nasunutím do krabic vkládacích s víčkem, šířky do 60 mm</t>
  </si>
  <si>
    <t>896171502</t>
  </si>
  <si>
    <t>345718210</t>
  </si>
  <si>
    <t>lišta elektroinstalační hranatá 60 x 40</t>
  </si>
  <si>
    <t>1380774433</t>
  </si>
  <si>
    <t>741124603</t>
  </si>
  <si>
    <t>Montáž kabelů měděných topných bez ukončení volné délky, uložených na konstrukci</t>
  </si>
  <si>
    <t>-1896357127</t>
  </si>
  <si>
    <t>Poznámka k položce:
Poznámka k položce: uložení na potrubí</t>
  </si>
  <si>
    <t>M107</t>
  </si>
  <si>
    <t>Topný kabel na potrubí, trubky - 230 V samoregulační</t>
  </si>
  <si>
    <t>-1050730663</t>
  </si>
  <si>
    <t>741124683</t>
  </si>
  <si>
    <t>Montáž kabelů měděných topných bez ukončení doplňkových prvků přechodové spojky</t>
  </si>
  <si>
    <t>-2061690687</t>
  </si>
  <si>
    <t>741124731</t>
  </si>
  <si>
    <t>Montáž kabelů měděných ovládacích bez ukončení uložených pevně stíněných ovládacích s plným jádrem počtu a průměru žil 2 až 19x0,8 mm2</t>
  </si>
  <si>
    <t>333985441</t>
  </si>
  <si>
    <t>340+385+95</t>
  </si>
  <si>
    <t>99905000085</t>
  </si>
  <si>
    <t>kabel JYTY-O 4x1</t>
  </si>
  <si>
    <t>1545649800</t>
  </si>
  <si>
    <t>99905000055</t>
  </si>
  <si>
    <t>kabel JYTY-O 2x1</t>
  </si>
  <si>
    <t>-2008473623</t>
  </si>
  <si>
    <t>1136414</t>
  </si>
  <si>
    <t xml:space="preserve">Kabely a vodiče Kabely sdělovací Kabely sděl. Ost. KABEL LAM </t>
  </si>
  <si>
    <t>-219042039</t>
  </si>
  <si>
    <t>741210005</t>
  </si>
  <si>
    <t>Montáž rozvodnic oceloplechových nebo plastových bez zapojení vodičů běžných, hmotnosti do 200 kg</t>
  </si>
  <si>
    <t>-1618864006</t>
  </si>
  <si>
    <t>M057</t>
  </si>
  <si>
    <t>Rozvaděč R-MaR s montážním panelem a 100mm soklem (2100x800x400mm), vč. příslušenství, IP43/IP20</t>
  </si>
  <si>
    <t>-1533693910</t>
  </si>
  <si>
    <t>M058</t>
  </si>
  <si>
    <t>Kombinovaný I/O modul s řídící deskou PowerPC 88 I/O, ARM, bez displeje, 2x RS232, 2x RS485, Merbon IDE - mark MX</t>
  </si>
  <si>
    <t>-1370698762</t>
  </si>
  <si>
    <t>M059</t>
  </si>
  <si>
    <t>Procesní stanice s kapacitním dotykovým displejem 7“, 800x480, ARM, 256MB RAM, Ethernet, mikroSD (není součástí dodávky), Linux, 9-36Vss, bez zdroje HT200</t>
  </si>
  <si>
    <t>1585640415</t>
  </si>
  <si>
    <t>M060</t>
  </si>
  <si>
    <t>Switch 5port</t>
  </si>
  <si>
    <t>871981460</t>
  </si>
  <si>
    <t>M061</t>
  </si>
  <si>
    <t>Kabel UTP Cat5.e 1,5m</t>
  </si>
  <si>
    <t>2072634446</t>
  </si>
  <si>
    <t>M062</t>
  </si>
  <si>
    <t>Přepěťová ochrana 3P+N / III.stupeň</t>
  </si>
  <si>
    <t>938503351</t>
  </si>
  <si>
    <t>M063</t>
  </si>
  <si>
    <t>Vypínač 3P/40A</t>
  </si>
  <si>
    <t>-898731861</t>
  </si>
  <si>
    <t>M064</t>
  </si>
  <si>
    <t>Chráníč 40A/4P/003</t>
  </si>
  <si>
    <t>603660538</t>
  </si>
  <si>
    <t>M065</t>
  </si>
  <si>
    <t>Jistič 10kA 1P/16A/B</t>
  </si>
  <si>
    <t>-1727193174</t>
  </si>
  <si>
    <t>M066</t>
  </si>
  <si>
    <t>Jistič 10kA 1P/10A/B</t>
  </si>
  <si>
    <t>-1083938016</t>
  </si>
  <si>
    <t>M067</t>
  </si>
  <si>
    <t>Jistič 10kA 1P/6A/B</t>
  </si>
  <si>
    <t>-156212883</t>
  </si>
  <si>
    <t>M068</t>
  </si>
  <si>
    <t>Jistič 10kA 1P/6A/C</t>
  </si>
  <si>
    <t>-1102737703</t>
  </si>
  <si>
    <t>M069</t>
  </si>
  <si>
    <t>Pomocný materíál kontakt jističe 1/1</t>
  </si>
  <si>
    <t>-1837728641</t>
  </si>
  <si>
    <t>M070</t>
  </si>
  <si>
    <t>Zásuvka na DIN lištu 1P/16A/230Vac</t>
  </si>
  <si>
    <t>-971750746</t>
  </si>
  <si>
    <t>M071</t>
  </si>
  <si>
    <t>Pojistkový odpojovač 3P do 25A 22x58</t>
  </si>
  <si>
    <t>-595881390</t>
  </si>
  <si>
    <t>M072</t>
  </si>
  <si>
    <t>Pojistky výlcové 22x58 / 25gG</t>
  </si>
  <si>
    <t>1158897103</t>
  </si>
  <si>
    <t>M073</t>
  </si>
  <si>
    <t>Stykač 4P/40A/230dc</t>
  </si>
  <si>
    <t>1890165291</t>
  </si>
  <si>
    <t>M074</t>
  </si>
  <si>
    <t>Relé včetně paticce 4P/6A/24Vdc</t>
  </si>
  <si>
    <t>-1903773875</t>
  </si>
  <si>
    <t>M075</t>
  </si>
  <si>
    <t>Relé včetně paticce 2P/6A/12Vdc</t>
  </si>
  <si>
    <t>512823569</t>
  </si>
  <si>
    <t>M076</t>
  </si>
  <si>
    <t>Relé hladinové HRH-5/UNI</t>
  </si>
  <si>
    <t>1086856480</t>
  </si>
  <si>
    <t>M077</t>
  </si>
  <si>
    <t>Pojistka trubičková 0,5A</t>
  </si>
  <si>
    <t>-590049439</t>
  </si>
  <si>
    <t>M078</t>
  </si>
  <si>
    <t>Pojistka trubičková 0,25A</t>
  </si>
  <si>
    <t>1037907612</t>
  </si>
  <si>
    <t>M079</t>
  </si>
  <si>
    <t>Pojistka trubičková 0,2A</t>
  </si>
  <si>
    <t>1529263009</t>
  </si>
  <si>
    <t>M080</t>
  </si>
  <si>
    <t>Svorka pojistková ASK1</t>
  </si>
  <si>
    <t>1466193343</t>
  </si>
  <si>
    <t>M081</t>
  </si>
  <si>
    <t>Zdroj 230Vac/24Vdc-5A - AXSZ02ST.02</t>
  </si>
  <si>
    <t>-1303635675</t>
  </si>
  <si>
    <t>M082</t>
  </si>
  <si>
    <t>Zdroj 230Vac/12Vdc-0,8A - NZ23</t>
  </si>
  <si>
    <t>881045121</t>
  </si>
  <si>
    <t>M083</t>
  </si>
  <si>
    <t>Průchodka Pg7</t>
  </si>
  <si>
    <t>245005038</t>
  </si>
  <si>
    <t>M084</t>
  </si>
  <si>
    <t>Průchodka Pg13,5</t>
  </si>
  <si>
    <t>-1127915710</t>
  </si>
  <si>
    <t>M085</t>
  </si>
  <si>
    <t>Průchodka Pg21</t>
  </si>
  <si>
    <t>-1205899180</t>
  </si>
  <si>
    <t>M086</t>
  </si>
  <si>
    <t>Průchodka Pg29</t>
  </si>
  <si>
    <t>-1675588177</t>
  </si>
  <si>
    <t>M087</t>
  </si>
  <si>
    <t>Svorka řadová L O6 mm</t>
  </si>
  <si>
    <t>874302059</t>
  </si>
  <si>
    <t>M088</t>
  </si>
  <si>
    <t>Svorka řadová N O6 mm</t>
  </si>
  <si>
    <t>-1023189525</t>
  </si>
  <si>
    <t>M089</t>
  </si>
  <si>
    <t>Svorka řadová PE O6 mm</t>
  </si>
  <si>
    <t>-525404513</t>
  </si>
  <si>
    <t>M090</t>
  </si>
  <si>
    <t>Svorka řadová L O2,5 mm</t>
  </si>
  <si>
    <t>-1573504695</t>
  </si>
  <si>
    <t>M091</t>
  </si>
  <si>
    <t>Svorka řadová N O2,5 mm</t>
  </si>
  <si>
    <t>-397684260</t>
  </si>
  <si>
    <t>M092</t>
  </si>
  <si>
    <t>Svorka řadová PE O2,5 mm</t>
  </si>
  <si>
    <t>2131140191</t>
  </si>
  <si>
    <t>M093</t>
  </si>
  <si>
    <t>Pomocný materíál rozvaděče korýtka, vodiče, propojovací lišty</t>
  </si>
  <si>
    <t>-1831471081</t>
  </si>
  <si>
    <t>M108</t>
  </si>
  <si>
    <t>Runtime Rc-Vision pro 4500 datových bodů, pouze s I/O moduly Domat</t>
  </si>
  <si>
    <t>-1943741893</t>
  </si>
  <si>
    <t>741310041</t>
  </si>
  <si>
    <t>Montáž spínačů jedno nebo dvoupólových nástěnných se zapojením vodičů, pro prostředí venkovní nebo mokré přepínačů, řazení 5-sériových</t>
  </si>
  <si>
    <t>-1941849181</t>
  </si>
  <si>
    <t>99950111009</t>
  </si>
  <si>
    <t>spínač č.5 3558N-C05510 B Variant bílá IP54</t>
  </si>
  <si>
    <t>-760086409</t>
  </si>
  <si>
    <t>741313082</t>
  </si>
  <si>
    <t>Montáž zásuvek domovních se zapojením vodičů šroubové připojení venkovní nebo mokré, provedení 2P + PE</t>
  </si>
  <si>
    <t>115707412</t>
  </si>
  <si>
    <t>99950117373</t>
  </si>
  <si>
    <t>zásuvka 5518N-C02542 B Variant bílá popis. IP54</t>
  </si>
  <si>
    <t>-265602220</t>
  </si>
  <si>
    <t>741330371</t>
  </si>
  <si>
    <t>Montáž ovladačů tlačítkových ve skříni se zapojením vodičů 1 tlačítkových</t>
  </si>
  <si>
    <t>1397089146</t>
  </si>
  <si>
    <t>Poznámka k položce:
Poznámka k položce: všeobecná položka pro montáže různých zařízení (neobsažené v ceníku)</t>
  </si>
  <si>
    <t>M094</t>
  </si>
  <si>
    <t>Detektor zemního plynu</t>
  </si>
  <si>
    <t>-617159237</t>
  </si>
  <si>
    <t>Poznámka k položce:
Poznámka k položce: DHP 4 - přídavný snímač IP 20</t>
  </si>
  <si>
    <t>M095</t>
  </si>
  <si>
    <t>Detektor úniku oxidu uhelnatého</t>
  </si>
  <si>
    <t>1192801198</t>
  </si>
  <si>
    <t>Poznámka k položce:
Poznámka k položce: DHP 4 CO - přídavný snímač IP 20</t>
  </si>
  <si>
    <t>M096</t>
  </si>
  <si>
    <t>Ústředna pro snímače plynů</t>
  </si>
  <si>
    <t>-16963751</t>
  </si>
  <si>
    <t>Poznámka k položce:
Poznámka k položce: DHP 1 K 4 - pro 4 snímače</t>
  </si>
  <si>
    <t>M097</t>
  </si>
  <si>
    <t>Sonda zaplavení</t>
  </si>
  <si>
    <t>121886973</t>
  </si>
  <si>
    <t>Poznámka k položce:
Poznámka k položce: SHR-2</t>
  </si>
  <si>
    <t>M098</t>
  </si>
  <si>
    <t>Havarijní tlačítko</t>
  </si>
  <si>
    <t>409743343</t>
  </si>
  <si>
    <t>Poznámka k položce:
Poznámka k položce: XAL-K174E</t>
  </si>
  <si>
    <t>M099</t>
  </si>
  <si>
    <t>Modul pro měření a hlášení, 1 x DI bezpot. kontakt, 1x AI pro externí čidlo Pt1000, 1x DO 24 V st / 0.5 A, 1x vysokosvítivá LED, 1x sirénka, Modbus / RS485 galv. odd.</t>
  </si>
  <si>
    <t>-1592764706</t>
  </si>
  <si>
    <t>Poznámka k položce:
Poznámka k položce: UI410</t>
  </si>
  <si>
    <t>M100</t>
  </si>
  <si>
    <t>Ponorné čidlo teploty, -35 … +180, 2.8s, 6bar, 150mm jímka, IP65</t>
  </si>
  <si>
    <t>214083273</t>
  </si>
  <si>
    <t>Poznámka k položce:
Poznámka k položce: ETF7</t>
  </si>
  <si>
    <t>M101</t>
  </si>
  <si>
    <t>Venkovní teplotní čidlo Pt1000</t>
  </si>
  <si>
    <t>-1354787633</t>
  </si>
  <si>
    <t>Poznámka k položce:
Poznámka k položce: ATF1 Pt1000</t>
  </si>
  <si>
    <t>M102</t>
  </si>
  <si>
    <t>Příložné teplotní čidlo Pt1000, IP65</t>
  </si>
  <si>
    <t>-96623324</t>
  </si>
  <si>
    <t>Poznámka k položce:
Poznámka k položce: ALTF2 Pt1000</t>
  </si>
  <si>
    <t>M103</t>
  </si>
  <si>
    <t>Čidlo tlaku pro kapaliny a plyny / 0…6bar, 0-10V</t>
  </si>
  <si>
    <t>344752913</t>
  </si>
  <si>
    <t>Poznámka k položce:
Poznámka k položce: SHD-U 6</t>
  </si>
  <si>
    <t>M104</t>
  </si>
  <si>
    <t>Regulátor chlazení, komunikativní, displej, otoč. knoflík s tlačítkem, měření teploty, nastav. hodnot, hodiny, přepínání a indikace stavů, 2 x DI (přítomnost, okno), 2 x DO triak 24 V st pro term. ventily (topení, chlazení), kom. Ethernet, Modbus / IP</t>
  </si>
  <si>
    <t>-1622483165</t>
  </si>
  <si>
    <t>Poznámka k položce:
Poznámka k položce: UC250</t>
  </si>
  <si>
    <t>741371104</t>
  </si>
  <si>
    <t>Montáž svítidel zářivkových se zapojením vodičů průmyslových stropních přisazených 2 zdroje s krytem</t>
  </si>
  <si>
    <t>-717520424</t>
  </si>
  <si>
    <t>99963020170</t>
  </si>
  <si>
    <t>svítidlo VIPET-I-PS-236 2x36W IP66 průmyslové</t>
  </si>
  <si>
    <t>32058728</t>
  </si>
  <si>
    <t>99968121570</t>
  </si>
  <si>
    <t>zářivka 36W TL-D 36W/840 G13 lineární chladná bílá</t>
  </si>
  <si>
    <t>1148894462</t>
  </si>
  <si>
    <t>4*2</t>
  </si>
  <si>
    <t>99966660003</t>
  </si>
  <si>
    <t>recyklace za svítidla 8,40</t>
  </si>
  <si>
    <t>-494198742</t>
  </si>
  <si>
    <t>99966660006</t>
  </si>
  <si>
    <t>recyklace za světelné zdroje 2,50</t>
  </si>
  <si>
    <t>-424949127</t>
  </si>
  <si>
    <t>741410072</t>
  </si>
  <si>
    <t>Montáž uzemňovacího vedení s upevněním, propojením a připojením pomocí svorek doplňků ostatních konstrukcí vodičem průřezu do 16 mm2, uloženým pevně</t>
  </si>
  <si>
    <t>-268477892</t>
  </si>
  <si>
    <t>60+15</t>
  </si>
  <si>
    <t>99900000750</t>
  </si>
  <si>
    <t>vodič H07V-U 6 zelenožlutý (CY)</t>
  </si>
  <si>
    <t>-1008241387</t>
  </si>
  <si>
    <t>99900000630</t>
  </si>
  <si>
    <t>vodič H07V-U 4 zelenožlutý (CY)</t>
  </si>
  <si>
    <t>-779721710</t>
  </si>
  <si>
    <t>741811022</t>
  </si>
  <si>
    <t>Zkoušky a prohlídky rozvodných zařízení oživení jednoho pole rozváděče zhotoveného subdodavatelem v podmínkách externí montáže s velmi složitou výstrojí</t>
  </si>
  <si>
    <t>-599152352</t>
  </si>
  <si>
    <t>741-R</t>
  </si>
  <si>
    <t>Montáž servopohonu s regulací</t>
  </si>
  <si>
    <t>78683406</t>
  </si>
  <si>
    <t>M105</t>
  </si>
  <si>
    <t>Servopohon napájení 24Vdc, řízení 0-10V</t>
  </si>
  <si>
    <t>-500493226</t>
  </si>
  <si>
    <t>Poznámka k položce:
Poznámka k položce: uchycení dle ÚT</t>
  </si>
  <si>
    <t>741-R.1</t>
  </si>
  <si>
    <t>Montáž ventilu</t>
  </si>
  <si>
    <t>-2058651009</t>
  </si>
  <si>
    <t>M106</t>
  </si>
  <si>
    <t>solenoidový ventil přímo ovládaný 230Vac, 90VA; IP54</t>
  </si>
  <si>
    <t>1803258791</t>
  </si>
  <si>
    <t>741-R.2</t>
  </si>
  <si>
    <t>Zapojení prvků ÚT</t>
  </si>
  <si>
    <t>1028524762</t>
  </si>
  <si>
    <t>998741203</t>
  </si>
  <si>
    <t>Přesun hmot pro silnoproud stanovený procentní sazbou (%) z ceny vodorovná dopravní vzdálenost do 50 m v objektech výšky přes 12 do 24 m</t>
  </si>
  <si>
    <t>-813178735</t>
  </si>
  <si>
    <t>998741293</t>
  </si>
  <si>
    <t>Přesun hmot pro silnoproud stanovený procentní sazbou (%) z ceny Příplatek k cenám za zvětšený přesun přes vymezenou největší dopravní vzdálenost do 500 m</t>
  </si>
  <si>
    <t>1450162839</t>
  </si>
  <si>
    <t>998741300</t>
  </si>
  <si>
    <t>Podružný materiál</t>
  </si>
  <si>
    <t>-981655321</t>
  </si>
  <si>
    <t>Práce a dodávky M</t>
  </si>
  <si>
    <t>21-M</t>
  </si>
  <si>
    <t>Elektromontáže</t>
  </si>
  <si>
    <t>210802338</t>
  </si>
  <si>
    <t>Montáž izolovaných kabelů měděných bez ukončení do 1 kV uložených pevně CYSY, HO5-F, HO5 VVH2-F, HO7RN do 1 kV, počtu a průřezu žil 3 x 1,50 mm2</t>
  </si>
  <si>
    <t>1290092423</t>
  </si>
  <si>
    <t>99907000250</t>
  </si>
  <si>
    <t>kabel H05VV-F 3Gx1,5 (CYSY)</t>
  </si>
  <si>
    <t>-718009468</t>
  </si>
  <si>
    <t>210802339</t>
  </si>
  <si>
    <t>Montáž izolovaných kabelů měděných bez ukončení do 1 kV uložených pevně CYSY, HO5-F, HO5 VVH2-F, HO7RN do 1 kV, počtu a průřezu žil 3 x 2,50 mm2</t>
  </si>
  <si>
    <t>634600772</t>
  </si>
  <si>
    <t>99907000260</t>
  </si>
  <si>
    <t>kabel H05VV-F 3Gx2,5 (CYSY)</t>
  </si>
  <si>
    <t>281483487</t>
  </si>
  <si>
    <t>210802348</t>
  </si>
  <si>
    <t>Montáž izolovaných kabelů měděných bez ukončení do 1 kV uložených pevně CYSY, HO5-F, HO5 VVH2-F, HO7RN do 1 kV, počtu a průřezu žil 5 x 1,50 mm2</t>
  </si>
  <si>
    <t>1862428240</t>
  </si>
  <si>
    <t>99907000335</t>
  </si>
  <si>
    <t>kabel H05VV-F 5Gx1,5 (CYSY)</t>
  </si>
  <si>
    <t>1866177672</t>
  </si>
  <si>
    <t>PM</t>
  </si>
  <si>
    <t>Přidružený materiál</t>
  </si>
  <si>
    <t>539446266</t>
  </si>
  <si>
    <t>PPV</t>
  </si>
  <si>
    <t>Podíl přidružených výkonů</t>
  </si>
  <si>
    <t>-16339686</t>
  </si>
  <si>
    <t>HZS</t>
  </si>
  <si>
    <t>Hodinové zúčtovací sazby</t>
  </si>
  <si>
    <t>091003000</t>
  </si>
  <si>
    <t>Ostatní náklady související s objektem bez rozlišení</t>
  </si>
  <si>
    <t>-474962230</t>
  </si>
  <si>
    <t>Poznámka k položce:
Poznámka k položce: Zapojení prvků v rozvaděči</t>
  </si>
  <si>
    <t>091003006</t>
  </si>
  <si>
    <t>Ostatní náklady související s objektem bez rozlišení - práce nespecifikované ceníkem</t>
  </si>
  <si>
    <t>-51920009</t>
  </si>
  <si>
    <t>091003007</t>
  </si>
  <si>
    <t>Ostatní náklady související s objektem bez rozlišení - úklid pracoviště</t>
  </si>
  <si>
    <t>-948473645</t>
  </si>
  <si>
    <t>091003030</t>
  </si>
  <si>
    <t>1804699875</t>
  </si>
  <si>
    <t>Poznámka k položce:
Poznámka k položce: Práce spojená s mapováním stávajícího MaR</t>
  </si>
  <si>
    <t>VRN</t>
  </si>
  <si>
    <t>Vedlejší rozpočtové náklady</t>
  </si>
  <si>
    <t>Text</t>
  </si>
  <si>
    <t>VRN1</t>
  </si>
  <si>
    <t>Průzkumné, geodetické a projektové práce</t>
  </si>
  <si>
    <t>013254000</t>
  </si>
  <si>
    <t>Průzkumné, geodetické a projektové práce projektové práce dokumentace stavby (výkresová a textová) skutečného provedení stavby</t>
  </si>
  <si>
    <t>307095411</t>
  </si>
  <si>
    <t>VRN9</t>
  </si>
  <si>
    <t>091704003</t>
  </si>
  <si>
    <t>Ostatní náklady související s objektem Ekologická likvidace odpadu (doprava + poplatky za uskladnění)</t>
  </si>
  <si>
    <t>-1722383684</t>
  </si>
  <si>
    <t>091704004</t>
  </si>
  <si>
    <t>Ostatní náklady související s objektem Ověření návrhu rozvaděče, dle ČSN EN 61439-1, ed. 2 z 05/2012 + opr.1 07/2015 - Rozváděče nízkého napětí - část 1: Všeobecná ustanovení a souvisejících v platném znění</t>
  </si>
  <si>
    <t>1826168663</t>
  </si>
  <si>
    <t>092103001</t>
  </si>
  <si>
    <t>Ostatní náklady související s provozem náklady na zkušební provoz</t>
  </si>
  <si>
    <t>687712964</t>
  </si>
  <si>
    <t>092203000</t>
  </si>
  <si>
    <t>Ostatní náklady související s provozem náklady na zaškolení</t>
  </si>
  <si>
    <t>1321874037</t>
  </si>
  <si>
    <t>D1.47 - D.1.47   Silnoproudá elektronika</t>
  </si>
  <si>
    <t>41.00</t>
  </si>
  <si>
    <t>HSV - Práce a dodávky HSV</t>
  </si>
  <si>
    <t xml:space="preserve">    9 - Ostatní konstrukce a práce, bourání</t>
  </si>
  <si>
    <t xml:space="preserve">    750 - Elektromontáže - rozvaděče</t>
  </si>
  <si>
    <t xml:space="preserve">    742 - Elektroinstalace - slaboproud</t>
  </si>
  <si>
    <t xml:space="preserve">    748 - Elektromontáže - osvětlovací zařízení a svítidla</t>
  </si>
  <si>
    <t xml:space="preserve">    46-M - Zemní práce při extr.mont.pracích</t>
  </si>
  <si>
    <t xml:space="preserve">    VRN6 - Územní vlivy</t>
  </si>
  <si>
    <t xml:space="preserve">    VRN8 - Přesun stavebních kapacit</t>
  </si>
  <si>
    <t>Práce a dodávky HSV</t>
  </si>
  <si>
    <t>Ostatní konstrukce a práce, bourání</t>
  </si>
  <si>
    <t>946111112</t>
  </si>
  <si>
    <t>Montáž pojízdných věží trubkových/dílcových š do 0,9 m dl do 3,2 m v do 2,5 m</t>
  </si>
  <si>
    <t>1784403867</t>
  </si>
  <si>
    <t>946111212</t>
  </si>
  <si>
    <t>Příplatek k pojízdným věžím š do 0,9 m dl do 3,2 m v do 2,5 m za první a ZKD den použití</t>
  </si>
  <si>
    <t>-1488450328</t>
  </si>
  <si>
    <t>2*60</t>
  </si>
  <si>
    <t>946111812</t>
  </si>
  <si>
    <t>Demontáž pojízdných věží trubkových/dílcových š do 0,9 m dl do 3,2 m v do 2,5 m</t>
  </si>
  <si>
    <t>2108614636</t>
  </si>
  <si>
    <t>750</t>
  </si>
  <si>
    <t>Elektromontáže - rozvaděče</t>
  </si>
  <si>
    <t>rozv. RH</t>
  </si>
  <si>
    <t>rozvodnice RH</t>
  </si>
  <si>
    <t>1404326551</t>
  </si>
  <si>
    <t>Poznámka k položce:
rozvaděč ocep. Samostatně stojívćí 2100/60/40 ks 1 vyp s podpěťovou spoští 80A                                 ks 1 svodič přepětí 1+2 ks 1 stakač 40A/3 ks 1 jistič 2/B/1 ks 1 jistič 10/c/1 ks 3 jistič 10/c/3 ks 2 jistič 13/C/3 ks 1 jistič 16/B/1 ks 2 jistič 16/C/3 ks 1 jistič 25/B/3 ks 1 jistič 30/B/3 ks 2 jistič 32/D/3 ks 1 jistič 40/B/3 ks 8 chrničojistič 16B/1N/003 ks 1 časový spínač (CRM-91H / UNI) ks 1</t>
  </si>
  <si>
    <t>M005R01</t>
  </si>
  <si>
    <t>Montáž rozvodnice (sestavení, drátování, odzkoušení)</t>
  </si>
  <si>
    <t>-854259516</t>
  </si>
  <si>
    <t>rozv. RL1</t>
  </si>
  <si>
    <t>rozvodnice RL1</t>
  </si>
  <si>
    <t>2130452284</t>
  </si>
  <si>
    <t>Poznámka k položce:
rozvaděč ocep. 600/600/250 ks 1 vypínač 40/3 ks 1 stykač 40/3 ks 1 jistič 10/B/1 ks 1 PLF-16B/1N/003 ks 17</t>
  </si>
  <si>
    <t>M005R02</t>
  </si>
  <si>
    <t>-52209869</t>
  </si>
  <si>
    <t>rozv. R03</t>
  </si>
  <si>
    <t>rozvodnice R03</t>
  </si>
  <si>
    <t>1921386599</t>
  </si>
  <si>
    <t>Poznámka k položce:
rozvaděč ocep. 1000/600/250 - EI 30 DP1 ks 1 vypínač 40/3 ks 1 stykač 40/3 ks 1 PLF-10B/1N/003 ks 7 PLF-16B/1N/003 ks 26 týdenní hodiny na DIN ks 1</t>
  </si>
  <si>
    <t>M005R03</t>
  </si>
  <si>
    <t>937660929</t>
  </si>
  <si>
    <t>rozv. R04</t>
  </si>
  <si>
    <t>rozvodnice R04</t>
  </si>
  <si>
    <t>1234157712</t>
  </si>
  <si>
    <t>M005R04</t>
  </si>
  <si>
    <t>-996079345</t>
  </si>
  <si>
    <t>rozv. R05</t>
  </si>
  <si>
    <t>rozvodnice R05</t>
  </si>
  <si>
    <t>676566953</t>
  </si>
  <si>
    <t>Poznámka k položce:
rozvaděč ocep. 1000/600/250 - EI 30 DP1 ks 1 vypínač 40/3 ks 1 stykač 40/3 ks 1 PLF-10B/1N/003 ks 7 PLF-16B/1N/003 ks 11 týdenní hodiny na DIN ks 1 jednotka pro výhřev okapových svodů kpl ks 1</t>
  </si>
  <si>
    <t>M005R05</t>
  </si>
  <si>
    <t>-1525691724</t>
  </si>
  <si>
    <t>999HOP</t>
  </si>
  <si>
    <t>skříň hlavního ochranného pospojování, vč. svorkovnice - komplet</t>
  </si>
  <si>
    <t>-783990634</t>
  </si>
  <si>
    <t>999POP</t>
  </si>
  <si>
    <t>skříň pomocného ochranného pospojování, vč. svorkovnice - komplet</t>
  </si>
  <si>
    <t>-1126297440</t>
  </si>
  <si>
    <t>M005RH</t>
  </si>
  <si>
    <t>-326609373</t>
  </si>
  <si>
    <t>rozv. RS</t>
  </si>
  <si>
    <t>rozvodnice RS</t>
  </si>
  <si>
    <t>-1725590576</t>
  </si>
  <si>
    <t>Poznámka k položce:
rozvaděč ocep. 600/600/250 - EI 30 DP1 ks 1 vypínač 40/3 ks 1 stykač 40/3 ks 1 PLF-10B/1N/003 ks 6 PLF-16B/1N/003 ks 6</t>
  </si>
  <si>
    <t>M005RL1</t>
  </si>
  <si>
    <t>-1924391104</t>
  </si>
  <si>
    <t>rozv. R02</t>
  </si>
  <si>
    <t>rozvodnice R02</t>
  </si>
  <si>
    <t>1456095316</t>
  </si>
  <si>
    <t>Poznámka k položce:
rozvaděč ocep. 1000/600/250 - EI 30 DP1 ks 1 vypínač 40/3 ks 1 stykač 40/3 ks 1 PLF-10B/1N/003 ks 7 PLF-16B/1N/003 ks 20 týdenní hodiny na DIN ks 1</t>
  </si>
  <si>
    <t>M005RLO</t>
  </si>
  <si>
    <t>-125560314</t>
  </si>
  <si>
    <t>rozv. RP</t>
  </si>
  <si>
    <t>rozvodnice RP</t>
  </si>
  <si>
    <t>-835658961</t>
  </si>
  <si>
    <t>Poznámka k položce:
rozvaděč ocep. 400/600/250 ks 1 vypínač 40/3 ks 1 stykač 40/3 ks 1 jistič 10/B/1 ks 1 jistič 16/B/1 ks 5 chránič 40/4/003 ks 2 jistič 25/B/3 ks 2</t>
  </si>
  <si>
    <t>M005RP</t>
  </si>
  <si>
    <t>-1857153070</t>
  </si>
  <si>
    <t>rozv. R01</t>
  </si>
  <si>
    <t>rozvodnice R01</t>
  </si>
  <si>
    <t>-974607869</t>
  </si>
  <si>
    <t>Poznámka k položce:
rozvaděč ocep. 600/600/250 - EI 30 DP1 ks 1 vypínač 40/3 ks 1 stykač 40/3 ks 1 PLF-10B/1N/003 ks 7 PLF-16B/1N/003 ks 13 mRB-16B/3N/003 ks 2 týdenní hodiny na DIN ks 1</t>
  </si>
  <si>
    <t>M005RS</t>
  </si>
  <si>
    <t>106625986</t>
  </si>
  <si>
    <t>rozv. RLO</t>
  </si>
  <si>
    <t>rozvodnice RL0</t>
  </si>
  <si>
    <t>1695541102</t>
  </si>
  <si>
    <t>Poznámka k položce:
rozvaděč ocep. 600/600/250 ks 1 vypínač 40/3 ks 1 stykač 40/3 ks 1 jistič 10/B/1 ks 1 PLF-16B/1N/003 ks 11</t>
  </si>
  <si>
    <t>741810003</t>
  </si>
  <si>
    <t>Celková prohlídka elektrického rozvodu a zařízení do 1 milionu Kč</t>
  </si>
  <si>
    <t>-998957054</t>
  </si>
  <si>
    <t>Poznámka k položce:
celková prohlídka a vyhotovení revizní zprávy pro objem montážních prací přes 500 do 1000 tis. Kč</t>
  </si>
  <si>
    <t>741110302</t>
  </si>
  <si>
    <t>Montáž trubka ochranná do krabic plastová tuhá D přes 40 do 90 mm uložená pevně</t>
  </si>
  <si>
    <t>-1569136705</t>
  </si>
  <si>
    <t>345713520</t>
  </si>
  <si>
    <t>trubka elektroinstalační ohebná Kopoflex, HDPE+LDPE KF 09063</t>
  </si>
  <si>
    <t>-1643996479</t>
  </si>
  <si>
    <t>741112001</t>
  </si>
  <si>
    <t>Montáž krabice zapuštěná plastová kruhová</t>
  </si>
  <si>
    <t>1913219271</t>
  </si>
  <si>
    <t>99924010030</t>
  </si>
  <si>
    <t>krabice KU 68-1902-KA</t>
  </si>
  <si>
    <t>-1362984834</t>
  </si>
  <si>
    <t>741112061</t>
  </si>
  <si>
    <t>Montáž krabice přístrojová zapuštěná plastová kruhová</t>
  </si>
  <si>
    <t>-1578068220</t>
  </si>
  <si>
    <t>99924010020</t>
  </si>
  <si>
    <t>krabice KU 68-1901-KA</t>
  </si>
  <si>
    <t>1493824360</t>
  </si>
  <si>
    <t>741112111</t>
  </si>
  <si>
    <t>Montáž rozvodka nástěnná plastová čtyřhranná vodič D do 4mm2</t>
  </si>
  <si>
    <t>1702640950</t>
  </si>
  <si>
    <t>99924020240</t>
  </si>
  <si>
    <t>krabice 6455-11 P/S rozvodná šedá 5pól</t>
  </si>
  <si>
    <t>46619641</t>
  </si>
  <si>
    <t>741122611</t>
  </si>
  <si>
    <t>Montáž kabel Cu plný kulatý žíla 3x1,5 až 6 mm2 uložený pevně (CYKY)</t>
  </si>
  <si>
    <t>389894953</t>
  </si>
  <si>
    <t>99995258207</t>
  </si>
  <si>
    <t>kabel NOPOVIC 1-CXKH-R-J 3x1,5 B2s1d0 nehořlavý</t>
  </si>
  <si>
    <t>1374621026</t>
  </si>
  <si>
    <t>141161431</t>
  </si>
  <si>
    <t>99995258212</t>
  </si>
  <si>
    <t>kabel NOPOVIC 1-CXKH-R-J 3x2,5 B2s1d0 nehořlavý</t>
  </si>
  <si>
    <t>-636666638</t>
  </si>
  <si>
    <t>741122641</t>
  </si>
  <si>
    <t>Montáž kabel Cu plný kulatý žíla 5x1,5 až 2,5 mm2 uložený pevně (CYKY)</t>
  </si>
  <si>
    <t>-660247868</t>
  </si>
  <si>
    <t>99995258215</t>
  </si>
  <si>
    <t>kabel NOPOVIC 1-CXKH-R-J 5x2,5 B2s1d0 nehořlavý</t>
  </si>
  <si>
    <t>-1479258807</t>
  </si>
  <si>
    <t>-158730556</t>
  </si>
  <si>
    <t>99995258213</t>
  </si>
  <si>
    <t>kabel NOPOVIC 1-CXKH-R-J 5x1,5 B2s1d0 nehořlavý</t>
  </si>
  <si>
    <t>-415640311</t>
  </si>
  <si>
    <t>741122642</t>
  </si>
  <si>
    <t>Montáž kabel Cu plný kulatý žíla 5x4 až 6 mm2 uložený pevně (CYKY)</t>
  </si>
  <si>
    <t>2126604056</t>
  </si>
  <si>
    <t>99995285587</t>
  </si>
  <si>
    <t>kabel NOPOVIC 1-CXKH-R  5X4 RE B2s1d0 nehořlavý</t>
  </si>
  <si>
    <t>-840792540</t>
  </si>
  <si>
    <t>1369981902</t>
  </si>
  <si>
    <t>99995283876</t>
  </si>
  <si>
    <t>kabel NOPOVIC 1-CXKH-R-J 5X6 RE B2s1d0  M nehořlavý</t>
  </si>
  <si>
    <t>771008508</t>
  </si>
  <si>
    <t>741122643</t>
  </si>
  <si>
    <t>Montáž kabel Cu plný kulatý žíla 5x10 mm2 uložený pevně (CYKY)</t>
  </si>
  <si>
    <t>-1862933563</t>
  </si>
  <si>
    <t>99995258770</t>
  </si>
  <si>
    <t>kabel NOPOVIC 1-CXKH-R-J 5X10 B2s1d0 nehořlavý</t>
  </si>
  <si>
    <t>445204501</t>
  </si>
  <si>
    <t>741122644</t>
  </si>
  <si>
    <t>Montáž kabel Cu plný kulatý žíla 5x16 mm2 uložený pevně (CYKY)</t>
  </si>
  <si>
    <t>-275921844</t>
  </si>
  <si>
    <t>Poznámka k položce:
Kabel 1-CXKH-R 5x25</t>
  </si>
  <si>
    <t>99995283878</t>
  </si>
  <si>
    <t>kabel 1-CXKH-R-J 5X25 RMV B2s1d0  M nehořlavý</t>
  </si>
  <si>
    <t>-1017651845</t>
  </si>
  <si>
    <t>-1488133316</t>
  </si>
  <si>
    <t>99995244525</t>
  </si>
  <si>
    <t>kabel NOPOVIC 1-CXKH-R-J 5x16 RE  FE180/P60-R  B2s1d0 nehořlavý</t>
  </si>
  <si>
    <t>644932419</t>
  </si>
  <si>
    <t>741210001</t>
  </si>
  <si>
    <t>Montáž rozvodnice oceloplechová nebo plastová běžná do 20 kg</t>
  </si>
  <si>
    <t>-495033794</t>
  </si>
  <si>
    <t>Poznámka k položce:
HOP/POP</t>
  </si>
  <si>
    <t>Montáž rozvodnice oceloplechová nebo plastová běžná do 200 kg</t>
  </si>
  <si>
    <t>-1849137448</t>
  </si>
  <si>
    <t>741210203</t>
  </si>
  <si>
    <t>Montáž rozváděč skříňový nebo panelový dělitelný pole do 400 kg</t>
  </si>
  <si>
    <t>-402389284</t>
  </si>
  <si>
    <t>741310101</t>
  </si>
  <si>
    <t>Montáž vypínač (polo)zapuštěný bezšroubové připojení 1-jednopólový</t>
  </si>
  <si>
    <t>1259350312</t>
  </si>
  <si>
    <t>345354020</t>
  </si>
  <si>
    <t>přístroj spínače jednopólového 10A 3559-A01345 bezšroubový</t>
  </si>
  <si>
    <t>-945824122</t>
  </si>
  <si>
    <t>741310121</t>
  </si>
  <si>
    <t>Montáž přepínač (polo)zapuštěný bezšroubové připojení 5-seriový</t>
  </si>
  <si>
    <t>422782382</t>
  </si>
  <si>
    <t>345354040</t>
  </si>
  <si>
    <t>přístroj přepínače sériového 10A 3559-A05345 bezšroubový</t>
  </si>
  <si>
    <t>-986676570</t>
  </si>
  <si>
    <t>741310122</t>
  </si>
  <si>
    <t>Montáž přepínač (polo)zapuštěný bezšroubové připojení 6-střídavý</t>
  </si>
  <si>
    <t>-2000472901</t>
  </si>
  <si>
    <t>345354080</t>
  </si>
  <si>
    <t>přístroj přepínače střídavého 10A 3559-A06345 bezšroubový</t>
  </si>
  <si>
    <t>1222703422</t>
  </si>
  <si>
    <t>741310125</t>
  </si>
  <si>
    <t>Montáž přepínač (polo)zapuštěný bezšroubové připojení 6+6-dvojitý střídavý</t>
  </si>
  <si>
    <t>1875843341</t>
  </si>
  <si>
    <t>345354250</t>
  </si>
  <si>
    <t>přístroj přepínače dvojitého střídavého 10ATANGO 3558-A52340</t>
  </si>
  <si>
    <t>732362804</t>
  </si>
  <si>
    <t>741310126</t>
  </si>
  <si>
    <t>Montáž přepínač (polo)zapuštěný bezšroubové připojení 7-křížový</t>
  </si>
  <si>
    <t>-1316021391</t>
  </si>
  <si>
    <t>345354090</t>
  </si>
  <si>
    <t>přístroj přepínače křížového 10A 3559-A07345 bezšroubový</t>
  </si>
  <si>
    <t>1245477628</t>
  </si>
  <si>
    <t>741310201</t>
  </si>
  <si>
    <t>Montáž vypínač (polo)zapuštěný šroubové připojení 1-jednopólový</t>
  </si>
  <si>
    <t>-725097892</t>
  </si>
  <si>
    <t>99950117001</t>
  </si>
  <si>
    <t>spínač č.6 3558A-06940 B Tango bílá IP44</t>
  </si>
  <si>
    <t>1988532525</t>
  </si>
  <si>
    <t>741310221</t>
  </si>
  <si>
    <t>Montáž spínač (polo)zapuštěný šroubové připojení řazení 2-pro žaluzie</t>
  </si>
  <si>
    <t>-2033307470</t>
  </si>
  <si>
    <t>99995282724</t>
  </si>
  <si>
    <t>přístroj spínače žaluziového 6410-0-0390 otočný</t>
  </si>
  <si>
    <t>-1658154463</t>
  </si>
  <si>
    <t>99950010640</t>
  </si>
  <si>
    <t>doutnavka 3916-12221 orient.oranž. světlo</t>
  </si>
  <si>
    <t>1903061006</t>
  </si>
  <si>
    <t>99950012006</t>
  </si>
  <si>
    <t>kryt 3558A-A651 N Tango černá</t>
  </si>
  <si>
    <t>1575640570</t>
  </si>
  <si>
    <t>99950012016</t>
  </si>
  <si>
    <t>kryt dělený 3558A-A652 N Tango černá</t>
  </si>
  <si>
    <t>-888986218</t>
  </si>
  <si>
    <t>99950012036</t>
  </si>
  <si>
    <t>kryt 3558A-A653 N průzor Tango černá</t>
  </si>
  <si>
    <t>-602418704</t>
  </si>
  <si>
    <t>99950012206</t>
  </si>
  <si>
    <t>rámeček 3901A-B10 N Tango černá</t>
  </si>
  <si>
    <t>138766849</t>
  </si>
  <si>
    <t>99950012216</t>
  </si>
  <si>
    <t>rámeček dvoj. 3901A-B20 N Tango černá</t>
  </si>
  <si>
    <t>-1028985356</t>
  </si>
  <si>
    <t>99950012226</t>
  </si>
  <si>
    <t>rámeček troj. 3901A-B30 N Tango černá</t>
  </si>
  <si>
    <t>-1792797971</t>
  </si>
  <si>
    <t>99950012238</t>
  </si>
  <si>
    <t>rámeček čtyř. 3901A-B40 N Tango černá</t>
  </si>
  <si>
    <t>-66543747</t>
  </si>
  <si>
    <t>99950012247</t>
  </si>
  <si>
    <t>rámeček pět. 3901A-B50 N Tango černá</t>
  </si>
  <si>
    <t>48679058</t>
  </si>
  <si>
    <t>741310412</t>
  </si>
  <si>
    <t>Montáž spínač tří/čtyřpólový nástěnný do 25 A venkovní nebo mokré</t>
  </si>
  <si>
    <t>-2013280599</t>
  </si>
  <si>
    <t>99995205356</t>
  </si>
  <si>
    <t>spínač 3p. BW 325 TPN 2CMA142403R1000</t>
  </si>
  <si>
    <t>-1897873861</t>
  </si>
  <si>
    <t>741311021</t>
  </si>
  <si>
    <t>Montáž přípojka sporáková s doutnavkou se zapojením vodičů</t>
  </si>
  <si>
    <t>1480139280</t>
  </si>
  <si>
    <t>99995211207</t>
  </si>
  <si>
    <t>spínač stiskací 3536N-C03252 11 Pressto zapuštěný bí/ bí</t>
  </si>
  <si>
    <t>530853422</t>
  </si>
  <si>
    <t>741313002</t>
  </si>
  <si>
    <t>Montáž zásuvka (polo)zapuštěná bezšroubové připojení 2P+PE dvojí zapojení - průběžná</t>
  </si>
  <si>
    <t>-1808987114</t>
  </si>
  <si>
    <t>99952012266</t>
  </si>
  <si>
    <t>zásuvka 5519A-A02357 N clonky Tango černá</t>
  </si>
  <si>
    <t>-944330828</t>
  </si>
  <si>
    <t>741313002PO</t>
  </si>
  <si>
    <t>Montáž zásuvka (polo)zapuštěná bezšroubové připojení 2P+PE s ochranou proti přepětí T3 (D)</t>
  </si>
  <si>
    <t>690295438</t>
  </si>
  <si>
    <t>99995397406</t>
  </si>
  <si>
    <t>zásuvka 5589A-A02357 R2 přep.akust. Tango vřesová</t>
  </si>
  <si>
    <t>-178837350</t>
  </si>
  <si>
    <t>741313042</t>
  </si>
  <si>
    <t>Montáž zásuvka (polo)zapuštěná šroubové připojení 2P+PE dvojí zapojení - průběžná</t>
  </si>
  <si>
    <t>-999862976</t>
  </si>
  <si>
    <t>99952117011</t>
  </si>
  <si>
    <t>zásuvka 5518A-2999 B Tango bílá vest.IP44</t>
  </si>
  <si>
    <t>425054966</t>
  </si>
  <si>
    <t>Montáž ovladač tlačítkový ve skříni1 tlačítkový</t>
  </si>
  <si>
    <t>-1589551273</t>
  </si>
  <si>
    <t>M004</t>
  </si>
  <si>
    <t>CENTRAL STOP ve skříni se sklíčkem, barva červená</t>
  </si>
  <si>
    <t>1528766848</t>
  </si>
  <si>
    <t>Montáž pospojování ochranné konstrukce ostatní vodičem do 16 mm2 uloženým pevně</t>
  </si>
  <si>
    <t>-1244257128</t>
  </si>
  <si>
    <t>320+196+291</t>
  </si>
  <si>
    <t>-1033915801</t>
  </si>
  <si>
    <t>-1599773175</t>
  </si>
  <si>
    <t>99901001160</t>
  </si>
  <si>
    <t>vodič H07V-K 25 zelenožlutý (CYA)</t>
  </si>
  <si>
    <t>-1396700221</t>
  </si>
  <si>
    <t>741420031</t>
  </si>
  <si>
    <t>Montáž svorka hromosvodná na potrubí D do 200 mm se zhotovením</t>
  </si>
  <si>
    <t>702174521</t>
  </si>
  <si>
    <t>99914090410</t>
  </si>
  <si>
    <t>svorka zemnící ZSA 16 l131307 (BERNARD)</t>
  </si>
  <si>
    <t>-750007753</t>
  </si>
  <si>
    <t>99914090415</t>
  </si>
  <si>
    <t>páska Cu k ZSA 16 (50cm)</t>
  </si>
  <si>
    <t>-735695179</t>
  </si>
  <si>
    <t>99914090405</t>
  </si>
  <si>
    <t>svorka zemnící ZS 4</t>
  </si>
  <si>
    <t>-562455158</t>
  </si>
  <si>
    <t>741811011</t>
  </si>
  <si>
    <t>Kontrola rozvaděč nn silový hmotnosti do 200 kg</t>
  </si>
  <si>
    <t>2022537828</t>
  </si>
  <si>
    <t>741811021</t>
  </si>
  <si>
    <t>Oživení rozvaděče se složitou výstrojí</t>
  </si>
  <si>
    <t>-1146256330</t>
  </si>
  <si>
    <t>Poznámka k položce:
zapojení a popis rozvaděčů</t>
  </si>
  <si>
    <t>741811023</t>
  </si>
  <si>
    <t>Zapojení skříně HOP/POP</t>
  </si>
  <si>
    <t>-2131678062</t>
  </si>
  <si>
    <t>741910412</t>
  </si>
  <si>
    <t>Montáž žlab kovový šířky do 100 mm bez víka</t>
  </si>
  <si>
    <t>-457309060</t>
  </si>
  <si>
    <t>80+40</t>
  </si>
  <si>
    <t>M005</t>
  </si>
  <si>
    <t>kabeloý rošt kovový / žlab 50x60 vč. kotevního příslušenství</t>
  </si>
  <si>
    <t>-1928012870</t>
  </si>
  <si>
    <t>M006</t>
  </si>
  <si>
    <t>kabeloý rošt kovový / žlab 100x60 vč. kotevního příslušenství</t>
  </si>
  <si>
    <t>829291498</t>
  </si>
  <si>
    <t>741920051</t>
  </si>
  <si>
    <t>Montáž se zhotovením přepážka z desek nebo omítek do 150 mm ve stěně</t>
  </si>
  <si>
    <t>-101954305</t>
  </si>
  <si>
    <t>732*0,025</t>
  </si>
  <si>
    <t>998741202</t>
  </si>
  <si>
    <t>Přesun hmot procentní pro silnoproud v objektech v do 12 m</t>
  </si>
  <si>
    <t>-460972908</t>
  </si>
  <si>
    <t>Příplatek k přesunu hmot procentní 741 za zvětšený přesun do 500 m</t>
  </si>
  <si>
    <t>1092452425</t>
  </si>
  <si>
    <t>-1436319979</t>
  </si>
  <si>
    <t>K003</t>
  </si>
  <si>
    <t>Technologický vývod 400V bez určení zdroje</t>
  </si>
  <si>
    <t>478308881</t>
  </si>
  <si>
    <t>Poznámka k položce:
pouze montáž</t>
  </si>
  <si>
    <t>742</t>
  </si>
  <si>
    <t>Elektroinstalace - slaboproud</t>
  </si>
  <si>
    <t>742110013</t>
  </si>
  <si>
    <t>Montáž trubek pro slaboproud plastových tuhých pro vnitřní rozvody pro optická vlákna</t>
  </si>
  <si>
    <t>-623507841</t>
  </si>
  <si>
    <t>99995262744</t>
  </si>
  <si>
    <t>trubka HDPE 06025-KS100 sv.šedá</t>
  </si>
  <si>
    <t>1483584453</t>
  </si>
  <si>
    <t>742350001</t>
  </si>
  <si>
    <t>Montáž signalizačního světla s elektronikou a akustickou signalizací k zařízení pro ZTP</t>
  </si>
  <si>
    <t>-409466752</t>
  </si>
  <si>
    <t>742350002</t>
  </si>
  <si>
    <t>Montáž potvrzovacího tlačítka k zařízení pro ZTP</t>
  </si>
  <si>
    <t>1520332073</t>
  </si>
  <si>
    <t>742350003</t>
  </si>
  <si>
    <t>Montáž volacího tlačítka do výšky 900 mm a táhla do výšky 150 mm k zařízení pro ZTP</t>
  </si>
  <si>
    <t>-397511338</t>
  </si>
  <si>
    <t>742350004</t>
  </si>
  <si>
    <t>Montáž napájecího zdroje 24 V k zařízení pro ZTP</t>
  </si>
  <si>
    <t>-521519472</t>
  </si>
  <si>
    <t>742350006</t>
  </si>
  <si>
    <t>Montáž instalační krabice pro DHM</t>
  </si>
  <si>
    <t>-535423551</t>
  </si>
  <si>
    <t>99995386238</t>
  </si>
  <si>
    <t>sada pro nouzovou signalizaci 3280B-C10001 B Reflex SI</t>
  </si>
  <si>
    <t>ba</t>
  </si>
  <si>
    <t>2002265134</t>
  </si>
  <si>
    <t>998742202</t>
  </si>
  <si>
    <t>Přesun hmot procentní pro slaboproud v objektech v do 12 m</t>
  </si>
  <si>
    <t>-53546228</t>
  </si>
  <si>
    <t>998742293</t>
  </si>
  <si>
    <t>Příplatek k přesunu hmot procentní 742 za zvětšený přesun do 500 m</t>
  </si>
  <si>
    <t>870774122</t>
  </si>
  <si>
    <t>998742300</t>
  </si>
  <si>
    <t>-463405620</t>
  </si>
  <si>
    <t>748</t>
  </si>
  <si>
    <t>Elektromontáže - osvětlovací zařízení a svítidla</t>
  </si>
  <si>
    <t>741372042</t>
  </si>
  <si>
    <t>Montáž svítidlo LED bytové přisazené stropní páskové lištové</t>
  </si>
  <si>
    <t>-1052036775</t>
  </si>
  <si>
    <t>SV34</t>
  </si>
  <si>
    <t>LED pásek 60x5050SMD, 230V, 10W/m, IP67</t>
  </si>
  <si>
    <t>-1661217409</t>
  </si>
  <si>
    <t>741372112</t>
  </si>
  <si>
    <t>Montáž svítidlo LED bytové vestavné podhledové čtvercové do 0,36 m2</t>
  </si>
  <si>
    <t>-614072598</t>
  </si>
  <si>
    <t>Poznámka k položce:
platí pro montáž svítidel LED všeobecně</t>
  </si>
  <si>
    <t>1+60+2+113+14+4+31+2+4+4+2+9+14+25+13+47+17+2+1</t>
  </si>
  <si>
    <t>SV01</t>
  </si>
  <si>
    <t>vestavné puzdro</t>
  </si>
  <si>
    <t>1468206044</t>
  </si>
  <si>
    <t>SV02</t>
  </si>
  <si>
    <t>záves</t>
  </si>
  <si>
    <t>-1825726083</t>
  </si>
  <si>
    <t>SV03</t>
  </si>
  <si>
    <t>A1.1</t>
  </si>
  <si>
    <t>-1115292353</t>
  </si>
  <si>
    <t>SV04</t>
  </si>
  <si>
    <t>A2</t>
  </si>
  <si>
    <t>-1253037410</t>
  </si>
  <si>
    <t>SV05</t>
  </si>
  <si>
    <t>A3</t>
  </si>
  <si>
    <t>477973269</t>
  </si>
  <si>
    <t>SV06</t>
  </si>
  <si>
    <t>B.1</t>
  </si>
  <si>
    <t>421312283</t>
  </si>
  <si>
    <t>SV07</t>
  </si>
  <si>
    <t>C.1</t>
  </si>
  <si>
    <t>1126842004</t>
  </si>
  <si>
    <t>SV08</t>
  </si>
  <si>
    <t>D.1</t>
  </si>
  <si>
    <t>-868169847</t>
  </si>
  <si>
    <t>SV09</t>
  </si>
  <si>
    <t>E.1</t>
  </si>
  <si>
    <t>111639200</t>
  </si>
  <si>
    <t>SV10</t>
  </si>
  <si>
    <t>D1.1</t>
  </si>
  <si>
    <t>84761756</t>
  </si>
  <si>
    <t>SV11</t>
  </si>
  <si>
    <t>D2.1</t>
  </si>
  <si>
    <t>1974444237</t>
  </si>
  <si>
    <t>SV12</t>
  </si>
  <si>
    <t>G.1</t>
  </si>
  <si>
    <t>-78981678</t>
  </si>
  <si>
    <t>SV13</t>
  </si>
  <si>
    <t>nastavba.1</t>
  </si>
  <si>
    <t>-956748331</t>
  </si>
  <si>
    <t>SV14</t>
  </si>
  <si>
    <t>krytí IP54.1</t>
  </si>
  <si>
    <t>-690698993</t>
  </si>
  <si>
    <t>SV15</t>
  </si>
  <si>
    <t>J.1</t>
  </si>
  <si>
    <t>1676849537</t>
  </si>
  <si>
    <t>SV16</t>
  </si>
  <si>
    <t>K.1</t>
  </si>
  <si>
    <t>234591350</t>
  </si>
  <si>
    <t>SV17</t>
  </si>
  <si>
    <t>N.1</t>
  </si>
  <si>
    <t>2054196548</t>
  </si>
  <si>
    <t>SV18</t>
  </si>
  <si>
    <t>M012</t>
  </si>
  <si>
    <t>656063462</t>
  </si>
  <si>
    <t>SV19</t>
  </si>
  <si>
    <t>N1.1</t>
  </si>
  <si>
    <t>-1375872192</t>
  </si>
  <si>
    <t>SV20</t>
  </si>
  <si>
    <t>LEVÝ.1</t>
  </si>
  <si>
    <t>1115753099</t>
  </si>
  <si>
    <t>SV21</t>
  </si>
  <si>
    <t>PRAVÝ.1</t>
  </si>
  <si>
    <t>-103856902</t>
  </si>
  <si>
    <t>SV22</t>
  </si>
  <si>
    <t>DOLŮ.3</t>
  </si>
  <si>
    <t>2053620400</t>
  </si>
  <si>
    <t>SV23</t>
  </si>
  <si>
    <t>N2.1</t>
  </si>
  <si>
    <t>604652051</t>
  </si>
  <si>
    <t>SV24</t>
  </si>
  <si>
    <t>DOLŮ.4</t>
  </si>
  <si>
    <t>-1491934972</t>
  </si>
  <si>
    <t>SV25</t>
  </si>
  <si>
    <t>N4.1</t>
  </si>
  <si>
    <t>230130899</t>
  </si>
  <si>
    <t>SV26</t>
  </si>
  <si>
    <t>N5.1</t>
  </si>
  <si>
    <t>-170631749</t>
  </si>
  <si>
    <t>SV27</t>
  </si>
  <si>
    <t>DOLŮ.5</t>
  </si>
  <si>
    <t>-47462279</t>
  </si>
  <si>
    <t>SV28</t>
  </si>
  <si>
    <t>UCHYT.2</t>
  </si>
  <si>
    <t>-1289986478</t>
  </si>
  <si>
    <t>741375001</t>
  </si>
  <si>
    <t>Montáž modulový osvětlovací systém - nosná soustava stropní přisazená</t>
  </si>
  <si>
    <t>1333423018</t>
  </si>
  <si>
    <t>3*4+2*3</t>
  </si>
  <si>
    <t>SV29</t>
  </si>
  <si>
    <t>LIŠTA 4 M</t>
  </si>
  <si>
    <t>-1521245089</t>
  </si>
  <si>
    <t>SV30</t>
  </si>
  <si>
    <t>LIŠTA 3 M</t>
  </si>
  <si>
    <t>-917631918</t>
  </si>
  <si>
    <t>SV31</t>
  </si>
  <si>
    <t>SPOJKA.1</t>
  </si>
  <si>
    <t>-1999453160</t>
  </si>
  <si>
    <t>SV32</t>
  </si>
  <si>
    <t>UCHYT.3</t>
  </si>
  <si>
    <t>-479762429</t>
  </si>
  <si>
    <t>741375041</t>
  </si>
  <si>
    <t>Montáž modulový osvětlovací systém - transformátor</t>
  </si>
  <si>
    <t>1214186277</t>
  </si>
  <si>
    <t>SV33</t>
  </si>
  <si>
    <t>NAPAJAČ</t>
  </si>
  <si>
    <t>-470793695</t>
  </si>
  <si>
    <t>741-R01</t>
  </si>
  <si>
    <t>Montáž příslušenství osvětlovacích těles</t>
  </si>
  <si>
    <t>-719165867</t>
  </si>
  <si>
    <t>741-R02</t>
  </si>
  <si>
    <t>Montáž svítidlo LED bytové přisazené stropní páskové lištové - MTZ Al profilu</t>
  </si>
  <si>
    <t>2146813515</t>
  </si>
  <si>
    <t>SV35</t>
  </si>
  <si>
    <t>Al profil pro LED pásek</t>
  </si>
  <si>
    <t>1334159081</t>
  </si>
  <si>
    <t>K001</t>
  </si>
  <si>
    <t>LED svítidlo (pásek) pod linku / dodávka investor, nebo kuchyňář /</t>
  </si>
  <si>
    <t>-604418107</t>
  </si>
  <si>
    <t>K002</t>
  </si>
  <si>
    <t>Světelný vývod 230V bez určení zdroje</t>
  </si>
  <si>
    <t>549118363</t>
  </si>
  <si>
    <t>210191515</t>
  </si>
  <si>
    <t>Montáž skříní pojistkových tenkocementových rozpojovacích v pilíři SR 2.1, 6.1</t>
  </si>
  <si>
    <t>2072075702</t>
  </si>
  <si>
    <t>M007</t>
  </si>
  <si>
    <t>pilíř pro elektroměrové rozvodnice + el.měr. Rozvodnice</t>
  </si>
  <si>
    <t>-1589976739</t>
  </si>
  <si>
    <t>475793018</t>
  </si>
  <si>
    <t>-524448739</t>
  </si>
  <si>
    <t>ZV</t>
  </si>
  <si>
    <t>Zednické výpomoci</t>
  </si>
  <si>
    <t>-135906172</t>
  </si>
  <si>
    <t>46-M</t>
  </si>
  <si>
    <t>Zemní práce při extr.mont.pracích</t>
  </si>
  <si>
    <t>460680182</t>
  </si>
  <si>
    <t>Vybourání otvorů ve zdivu cihelném plochy do 0,25 m2, tloušťky do 30 cm</t>
  </si>
  <si>
    <t>586099794</t>
  </si>
  <si>
    <t>460680186</t>
  </si>
  <si>
    <t>Vybourání otvorů ve zdivu cihelném plochy do 0,25 m2, tloušťky do 90 cm</t>
  </si>
  <si>
    <t>2105517231</t>
  </si>
  <si>
    <t>460680222</t>
  </si>
  <si>
    <t>Vybourání otvorů ve zdivu betonovém plochy do 0,25 m2, tloušťky do 30 cm</t>
  </si>
  <si>
    <t>9679340</t>
  </si>
  <si>
    <t>460680452</t>
  </si>
  <si>
    <t>Vysekání kapes a výklenků ve zdivu cihelném pro krabice 10x10x8 cm</t>
  </si>
  <si>
    <t>1408497882</t>
  </si>
  <si>
    <t>460680501</t>
  </si>
  <si>
    <t>Vysekání rýh pro montáž trubek a kabelů ve zdivu betonovém hloubky do 3 cm a šířky do 3 cm</t>
  </si>
  <si>
    <t>267999488</t>
  </si>
  <si>
    <t>460680592</t>
  </si>
  <si>
    <t>Vysekání rýh pro montáž trubek a kabelů v cihelných zdech hloubky do 5 cm a šířky do 5 cm</t>
  </si>
  <si>
    <t>-306874122</t>
  </si>
  <si>
    <t>460710031</t>
  </si>
  <si>
    <t>Vyplnění a omítnutí rýh ve stěnách hloubky do 3 cm a šířky do 3 cm</t>
  </si>
  <si>
    <t>1879379097</t>
  </si>
  <si>
    <t>460710032</t>
  </si>
  <si>
    <t>Vyplnění a omítnutí rýh ve stěnách hloubky do 3 cm a šířky do 5 cm</t>
  </si>
  <si>
    <t>1757010903</t>
  </si>
  <si>
    <t>-2020958930</t>
  </si>
  <si>
    <t>822716667</t>
  </si>
  <si>
    <t>091003001</t>
  </si>
  <si>
    <t>Bez rozlišení - demontáže stávající elektroinstalace</t>
  </si>
  <si>
    <t>-249736948</t>
  </si>
  <si>
    <t>6*2*8</t>
  </si>
  <si>
    <t>091003004</t>
  </si>
  <si>
    <t>Bez rozlišení - spolupráce s revizním technikem při revizi</t>
  </si>
  <si>
    <t>600966058</t>
  </si>
  <si>
    <t>091003005</t>
  </si>
  <si>
    <t>Bez rozlišení - spolupráce s ostatními profesemi, koordinace na stavbě</t>
  </si>
  <si>
    <t>1814522410</t>
  </si>
  <si>
    <t>Bez rozlišení - práce nespecifikované ceníkem</t>
  </si>
  <si>
    <t>404912444</t>
  </si>
  <si>
    <t>Bez rozlišení - úklid pracoviště</t>
  </si>
  <si>
    <t>203226014</t>
  </si>
  <si>
    <t>011464000</t>
  </si>
  <si>
    <t>Měření (monitoring) úrovně osvětlení</t>
  </si>
  <si>
    <t>1867042203</t>
  </si>
  <si>
    <t>Dokumentace skutečného provedení stavby</t>
  </si>
  <si>
    <t>1253239444</t>
  </si>
  <si>
    <t>013324000</t>
  </si>
  <si>
    <t>Nabídkový rozpočet</t>
  </si>
  <si>
    <t>1178537410</t>
  </si>
  <si>
    <t>013354000</t>
  </si>
  <si>
    <t>Rozpočet skutečného provedení stavby</t>
  </si>
  <si>
    <t>1936594368</t>
  </si>
  <si>
    <t>VRN6</t>
  </si>
  <si>
    <t>Územní vlivy</t>
  </si>
  <si>
    <t>065002000</t>
  </si>
  <si>
    <t>Mimostaveništní doprava materiálů</t>
  </si>
  <si>
    <t>1597128096</t>
  </si>
  <si>
    <t>VRN8</t>
  </si>
  <si>
    <t>Přesun stavebních kapacit</t>
  </si>
  <si>
    <t>081103000</t>
  </si>
  <si>
    <t>Denní doprava pracovníků na pracoviště</t>
  </si>
  <si>
    <t>den</t>
  </si>
  <si>
    <t>-1223711620</t>
  </si>
  <si>
    <t>091704002</t>
  </si>
  <si>
    <t>Přezkoumání protokolu o určení vnějších vlivů dle ČSN 33 2000-5-51 ed. 3 před uvedením do provozu</t>
  </si>
  <si>
    <t>-1632845648</t>
  </si>
  <si>
    <t>Ekologická likvidace odpadu (doprava + poplatky za uskladnění)</t>
  </si>
  <si>
    <t>-1211856344</t>
  </si>
  <si>
    <t>Ověření návrhu rozvaděče, dle ČSN EN 61439-1, ed. 2 z 05/2012 + opr.1 07/2015 - Rozváděče nízkého napětí - část 1: Všeobecná ustanovení a souvisejících v platném znění</t>
  </si>
  <si>
    <t>-1101677908</t>
  </si>
  <si>
    <t>D1.47-. - D.1.47-.Uzemnění ochrana před bleskem</t>
  </si>
  <si>
    <t>Celková prohlídka elektrického rozvodu a zařízení do 500 000,- Kč</t>
  </si>
  <si>
    <t>-1443351679</t>
  </si>
  <si>
    <t>Poznámka k položce:
celková prohlídka a vyhotovení revizní zprávy pro objem montážních prací přes 100 do 500 tis. Kč</t>
  </si>
  <si>
    <t>741410021</t>
  </si>
  <si>
    <t>Montáž vodič uzemňovací pásek průřezu do 120 mm2 v městské zástavbě v zemi</t>
  </si>
  <si>
    <t>-908006786</t>
  </si>
  <si>
    <t>99916011180</t>
  </si>
  <si>
    <t>pásek FeZn 30x4 zemnící (0,95kg/m)</t>
  </si>
  <si>
    <t>-1233012815</t>
  </si>
  <si>
    <t>80*0,95</t>
  </si>
  <si>
    <t>741420001</t>
  </si>
  <si>
    <t>Montáž drát nebo lano hromosvodné svodové D do 10 mm s podpěrou</t>
  </si>
  <si>
    <t>1775158666</t>
  </si>
  <si>
    <t>99916013140</t>
  </si>
  <si>
    <t>drát Cu 8mm T/2 polotvrdý (0,45kg/m)</t>
  </si>
  <si>
    <t>1782202152</t>
  </si>
  <si>
    <t>315*0,45</t>
  </si>
  <si>
    <t>M008</t>
  </si>
  <si>
    <t>podpěra na šikmou střechu</t>
  </si>
  <si>
    <t>-1510918295</t>
  </si>
  <si>
    <t>M009</t>
  </si>
  <si>
    <t>podpěta na hřeben střechy</t>
  </si>
  <si>
    <t>-68445668</t>
  </si>
  <si>
    <t>99916010390</t>
  </si>
  <si>
    <t>podpěra PV 1a-25  250mm s hrotem</t>
  </si>
  <si>
    <t>1300780487</t>
  </si>
  <si>
    <t>60872788</t>
  </si>
  <si>
    <t>99995330494</t>
  </si>
  <si>
    <t>drát 8mm - AlMgSi/ PVC (0,20kg/m)</t>
  </si>
  <si>
    <t>-1459925264</t>
  </si>
  <si>
    <t>35*0,2</t>
  </si>
  <si>
    <t>-1744895939</t>
  </si>
  <si>
    <t>1775637611</t>
  </si>
  <si>
    <t>741420021</t>
  </si>
  <si>
    <t>Montáž svorka hromosvodná se 2 šrouby</t>
  </si>
  <si>
    <t>1666637605</t>
  </si>
  <si>
    <t>99916010180</t>
  </si>
  <si>
    <t>svorka ST na okapové svody</t>
  </si>
  <si>
    <t>-1914200860</t>
  </si>
  <si>
    <t>444741813</t>
  </si>
  <si>
    <t>99916010040</t>
  </si>
  <si>
    <t>svorka SS spojovací</t>
  </si>
  <si>
    <t>1438239964</t>
  </si>
  <si>
    <t>1046955773</t>
  </si>
  <si>
    <t>99916010150</t>
  </si>
  <si>
    <t>svorka SOa okapová</t>
  </si>
  <si>
    <t>687590069</t>
  </si>
  <si>
    <t>741420022</t>
  </si>
  <si>
    <t>Montáž svorka hromosvodná se 3 šrouby</t>
  </si>
  <si>
    <t>-1758961643</t>
  </si>
  <si>
    <t>99916010100</t>
  </si>
  <si>
    <t>svorka SK křížová</t>
  </si>
  <si>
    <t>1321147635</t>
  </si>
  <si>
    <t>1432800348</t>
  </si>
  <si>
    <t>99916010340</t>
  </si>
  <si>
    <t>svorka SR xx</t>
  </si>
  <si>
    <t>-1942206145</t>
  </si>
  <si>
    <t>-1883126169</t>
  </si>
  <si>
    <t>99916010070</t>
  </si>
  <si>
    <t>svorka SZb zkušební</t>
  </si>
  <si>
    <t>162162135</t>
  </si>
  <si>
    <t>741420051</t>
  </si>
  <si>
    <t>Montáž vedení hromosvodné-úhelník nebo trubka s držáky do zdiva</t>
  </si>
  <si>
    <t>2137986627</t>
  </si>
  <si>
    <t>99916010880</t>
  </si>
  <si>
    <t>úhelník OU 1,7 ochranný</t>
  </si>
  <si>
    <t>877141434</t>
  </si>
  <si>
    <t>99916010740</t>
  </si>
  <si>
    <t>držák DOUa-25 ochr. úhelníku</t>
  </si>
  <si>
    <t>-1577819378</t>
  </si>
  <si>
    <t>741420054</t>
  </si>
  <si>
    <t>Montáž vedení hromosvodné-tvarování prvku</t>
  </si>
  <si>
    <t>2101780511</t>
  </si>
  <si>
    <t>741420083</t>
  </si>
  <si>
    <t>Montáž vedení hromosvodné-štítek k označení svodu</t>
  </si>
  <si>
    <t>1652904335</t>
  </si>
  <si>
    <t>99916011305</t>
  </si>
  <si>
    <t>štítek označení 0-9</t>
  </si>
  <si>
    <t>-877868631</t>
  </si>
  <si>
    <t>99916011340</t>
  </si>
  <si>
    <t>štítek označení - uzemnění</t>
  </si>
  <si>
    <t>797182639</t>
  </si>
  <si>
    <t>741430004</t>
  </si>
  <si>
    <t>Montáž tyč jímací délky do 3 m na střešní hřeben</t>
  </si>
  <si>
    <t>-1413062557</t>
  </si>
  <si>
    <t>3+3</t>
  </si>
  <si>
    <t>M010</t>
  </si>
  <si>
    <t>jímací tyč 1500</t>
  </si>
  <si>
    <t>907697503</t>
  </si>
  <si>
    <t>Poznámka k položce:
kompletní sestava</t>
  </si>
  <si>
    <t>M011</t>
  </si>
  <si>
    <t>jímací tyč 3000</t>
  </si>
  <si>
    <t>704338166</t>
  </si>
  <si>
    <t>741820001</t>
  </si>
  <si>
    <t>Měření zemních odporů zemniče</t>
  </si>
  <si>
    <t>-1153114451</t>
  </si>
  <si>
    <t>741820011</t>
  </si>
  <si>
    <t>Měření zemnící síť délky pásku do 100 m</t>
  </si>
  <si>
    <t>-731657247</t>
  </si>
  <si>
    <t>1885476243</t>
  </si>
  <si>
    <t>586569380</t>
  </si>
  <si>
    <t>-1482313911</t>
  </si>
  <si>
    <t>K004</t>
  </si>
  <si>
    <t>OK pro přichycení na helmici</t>
  </si>
  <si>
    <t>-1643775452</t>
  </si>
  <si>
    <t>460150164</t>
  </si>
  <si>
    <t>Hloubení kabelových zapažených i nezapažených rýh ručně š 35 cm, hl 80 cm, v hornině tř 4</t>
  </si>
  <si>
    <t>CU URS 2016 01</t>
  </si>
  <si>
    <t>1667142631</t>
  </si>
  <si>
    <t>460560164</t>
  </si>
  <si>
    <t>Zásyp rýh ručně šířky 35 cm, hloubky 80 cm, z horniny třídy 4</t>
  </si>
  <si>
    <t>-2069587644</t>
  </si>
  <si>
    <t>460620014</t>
  </si>
  <si>
    <t>Provizorní úprava terénu se zhutněním, v hornině tř 4</t>
  </si>
  <si>
    <t>-503401664</t>
  </si>
  <si>
    <t>-162955158</t>
  </si>
  <si>
    <t>-1551293096</t>
  </si>
  <si>
    <t>091003002</t>
  </si>
  <si>
    <t>Bez rozlišení - stavební přípomoci</t>
  </si>
  <si>
    <t>-536595987</t>
  </si>
  <si>
    <t>38652364</t>
  </si>
  <si>
    <t>1390937860</t>
  </si>
  <si>
    <t>-533958969</t>
  </si>
  <si>
    <t>D1.44 - D1.44 zdravotně technické zařízení</t>
  </si>
  <si>
    <t>13 - Hloubené vykopávky</t>
  </si>
  <si>
    <t>17 - Konstrukce ze zemin</t>
  </si>
  <si>
    <t>61 - Úprava povrchů vnitřní</t>
  </si>
  <si>
    <t>721 - Vnitřní kanalizace</t>
  </si>
  <si>
    <t>722 - Vnitřní vodovod</t>
  </si>
  <si>
    <t>724 - Strojní vybavení</t>
  </si>
  <si>
    <t>725 - Zařizovací předměty</t>
  </si>
  <si>
    <t>726 - Instalační prefabrikáty</t>
  </si>
  <si>
    <t>87 - Potrubí z trub plastických, skleněných a čedičových</t>
  </si>
  <si>
    <t>89 - Ostatní konstrukce a práce na trubním vedení</t>
  </si>
  <si>
    <t>97 - Prorážení otvorů a ostatní bourací práce</t>
  </si>
  <si>
    <t>H99 - Ostatní přesuny hmot - práce HSV</t>
  </si>
  <si>
    <t>S - Přesuny sutí</t>
  </si>
  <si>
    <t>Hloubené vykopávky</t>
  </si>
  <si>
    <t>132201110R00</t>
  </si>
  <si>
    <t>Hloubení rýh š.do 60 cm v hor.3 do 50 m3, STROJNĚ</t>
  </si>
  <si>
    <t>1112629205</t>
  </si>
  <si>
    <t>132201119R00</t>
  </si>
  <si>
    <t>Příplatek za lepivost - hloubení rýh 60 cm v hor.3</t>
  </si>
  <si>
    <t>-344161785</t>
  </si>
  <si>
    <t>Konstrukce ze zemin</t>
  </si>
  <si>
    <t>175101101RT2</t>
  </si>
  <si>
    <t>Obsyp potrubí bez prohození sypaniny</t>
  </si>
  <si>
    <t>876197414</t>
  </si>
  <si>
    <t>Poznámka k položce:
s dodáním štěrkopísku frakce 0 - 22 mm</t>
  </si>
  <si>
    <t>Úprava povrchů vnitřní</t>
  </si>
  <si>
    <t>612403388R00</t>
  </si>
  <si>
    <t>Hrubá výplň rýh ve stěnách do 15x15cm maltou z SMS</t>
  </si>
  <si>
    <t>-1379286779</t>
  </si>
  <si>
    <t>Vnitřní kanalizace</t>
  </si>
  <si>
    <t>721231179RT1</t>
  </si>
  <si>
    <t>Šachta pro zelené střechy (ke vtoku)</t>
  </si>
  <si>
    <t>-100620166</t>
  </si>
  <si>
    <t>Poznámka k položce:
Revizní plastová šachta rozměru 300x300x1230 mm s kryí platovou mřížkou., Materiál: šachtové dílce - tvrdý UV plast (polyamid) víko masivní polypropylen</t>
  </si>
  <si>
    <t>721211520RT1</t>
  </si>
  <si>
    <t>Vpusť dvorní, klapka, lapač - položka VP2</t>
  </si>
  <si>
    <t>977890316</t>
  </si>
  <si>
    <t>Poznámka k položce:
litinová mřížka 226 x 226 D 110, 160 mm</t>
  </si>
  <si>
    <t>721211510-1R00</t>
  </si>
  <si>
    <t>Vpusť terasová, balkónová s mřížkou vyhřívaná - položka VP4</t>
  </si>
  <si>
    <t>-1226460669</t>
  </si>
  <si>
    <t>Poznámka k položce:
dodávka a montáž podlahové terasové vpusti s integrovanou PVC manžetou, se suchou plastovou zápachovou uzávěrkou, vyhřívaná</t>
  </si>
  <si>
    <t>721211510-2R00</t>
  </si>
  <si>
    <t>Bezpečnostní vpusť s mřížkou - položka VP3</t>
  </si>
  <si>
    <t>2069751867</t>
  </si>
  <si>
    <t>Poznámka k položce:
dod a mtž  bezpečnostní vpusť boční Dn50 sloužící pro odvod znadbytečné zadržené vody v zahradním květináči opatřená suchou zápachovou uzávěrkou, výškové nastavitelné hrdlo</t>
  </si>
  <si>
    <t>721273150RT1</t>
  </si>
  <si>
    <t>Hlavice ventilační přivětrávací</t>
  </si>
  <si>
    <t>-1664006586</t>
  </si>
  <si>
    <t>Poznámka k položce:
přivzdušňovací ventil HL900, D 50/75/110 mm</t>
  </si>
  <si>
    <t>721273200RT3</t>
  </si>
  <si>
    <t>Souprava ventilační střešní - položka HL4</t>
  </si>
  <si>
    <t>444459434</t>
  </si>
  <si>
    <t>Poznámka k položce:
souprava větrací hlavice PP   D 110 mm</t>
  </si>
  <si>
    <t>7212732-1R00</t>
  </si>
  <si>
    <t>Souprava větrací komínek DN110 - položka HL3</t>
  </si>
  <si>
    <t>1890701356</t>
  </si>
  <si>
    <t>Poznámka k položce:
Větrací komínek DN110 ze stabilního plastu, stavitelný kloub umožňuje kolmé usazení ve sklonu od 13°do 45°</t>
  </si>
  <si>
    <t>721176101R00</t>
  </si>
  <si>
    <t>Potrubí HT připojovací D 32 x 1,8 mm</t>
  </si>
  <si>
    <t>1417989590</t>
  </si>
  <si>
    <t>721176102R00</t>
  </si>
  <si>
    <t>Potrubí HT připojovací D 40 x 1,8 mm</t>
  </si>
  <si>
    <t>1341719451</t>
  </si>
  <si>
    <t>721176103R00</t>
  </si>
  <si>
    <t>Potrubí HT připojovací D 50 x 1,8 mm</t>
  </si>
  <si>
    <t>-1802428378</t>
  </si>
  <si>
    <t>721176104R00</t>
  </si>
  <si>
    <t>Potrubí HT připojovací D 75 x 1,9 mm</t>
  </si>
  <si>
    <t>-272893838</t>
  </si>
  <si>
    <t>721176113R00</t>
  </si>
  <si>
    <t>Potrubí HT odpadní svislé D 50 x 1,8 mm</t>
  </si>
  <si>
    <t>-1567293071</t>
  </si>
  <si>
    <t>721176114R00</t>
  </si>
  <si>
    <t>Potrubí HT odpadní svislé D 75 x 1,9 mm</t>
  </si>
  <si>
    <t>-516938131</t>
  </si>
  <si>
    <t>721176115R00</t>
  </si>
  <si>
    <t>Potrubí HT odpadní svislé D 110 x 2,7 mm</t>
  </si>
  <si>
    <t>1413362751</t>
  </si>
  <si>
    <t>721176222R00</t>
  </si>
  <si>
    <t>Potrubí KG svodné (ležaté) v zemi D 110 x 3,2 mm</t>
  </si>
  <si>
    <t>1668787143</t>
  </si>
  <si>
    <t>721176223R00</t>
  </si>
  <si>
    <t>Potrubí KG svodné (ležaté) v zemi D 125 x 3,2 mm</t>
  </si>
  <si>
    <t>-1468922739</t>
  </si>
  <si>
    <t>721176224R00</t>
  </si>
  <si>
    <t>Potrubí KG svodné (ležaté) v zemi D 160 x 4,0 mm</t>
  </si>
  <si>
    <t>1248330362</t>
  </si>
  <si>
    <t>721290111R00</t>
  </si>
  <si>
    <t>Zkouška těsnosti kanalizace vodou DN 125</t>
  </si>
  <si>
    <t>-595519108</t>
  </si>
  <si>
    <t>721290112R00</t>
  </si>
  <si>
    <t>Zkouška těsnosti kanalizace vodou DN 200</t>
  </si>
  <si>
    <t>-961901907</t>
  </si>
  <si>
    <t>7212-1spec</t>
  </si>
  <si>
    <t>potrubí PE tlakové DN 32</t>
  </si>
  <si>
    <t>-616228689</t>
  </si>
  <si>
    <t>7212-2spec</t>
  </si>
  <si>
    <t>potrubí PE tlakové DN50</t>
  </si>
  <si>
    <t>-2044790755</t>
  </si>
  <si>
    <t>721177715R00</t>
  </si>
  <si>
    <t>Potrubí plast akustické odpadní svislé D 110 x 3,6mm</t>
  </si>
  <si>
    <t>256755389</t>
  </si>
  <si>
    <t>721177703R00</t>
  </si>
  <si>
    <t>Potrubí plast akustické připojovací D 50 x 2,1 mm</t>
  </si>
  <si>
    <t>-57375729</t>
  </si>
  <si>
    <t>721177702R00</t>
  </si>
  <si>
    <t>Potrubí plast akustické připojovací D 40 x 2,0 mm</t>
  </si>
  <si>
    <t>1972857682</t>
  </si>
  <si>
    <t>998721103R00</t>
  </si>
  <si>
    <t>Přesun hmot pro vnitřní kanalizaci, výšky do 24 m</t>
  </si>
  <si>
    <t>-1643985243</t>
  </si>
  <si>
    <t>Vnitřní vodovod</t>
  </si>
  <si>
    <t>722130235R00</t>
  </si>
  <si>
    <t>Potrubí z trub.závit.pozink.svařovan. 11343,DN 40 - požární vodovov</t>
  </si>
  <si>
    <t>-768835797</t>
  </si>
  <si>
    <t>722130233R00</t>
  </si>
  <si>
    <t>Potrubí z trub.závit.pozink.svařovan. 11343,DN 25 - požární vodovod</t>
  </si>
  <si>
    <t>-1305768772</t>
  </si>
  <si>
    <t>722181211RV9</t>
  </si>
  <si>
    <t>Izolace návleková MIRELON PRO tl. stěny 6 mm - požární vodovod</t>
  </si>
  <si>
    <t>596269806</t>
  </si>
  <si>
    <t>Poznámka k položce:
vnitřní průměr 40 mm</t>
  </si>
  <si>
    <t>722181211RT8</t>
  </si>
  <si>
    <t>1637040090</t>
  </si>
  <si>
    <t>Poznámka k položce:
vnitřní průměr 25 mm</t>
  </si>
  <si>
    <t>722249102R00</t>
  </si>
  <si>
    <t>Montáž armatury požární - hydrant G 1</t>
  </si>
  <si>
    <t>-2074686037</t>
  </si>
  <si>
    <t>44982602.A</t>
  </si>
  <si>
    <t>Hydrantový systém D25 prům. 25/30</t>
  </si>
  <si>
    <t>1649603391</t>
  </si>
  <si>
    <t>722290226R00</t>
  </si>
  <si>
    <t>Zkouška tlaku potrubí závitového DN 50 - požární vodovod</t>
  </si>
  <si>
    <t>551731669</t>
  </si>
  <si>
    <t>722236145R00</t>
  </si>
  <si>
    <t>Kohout kulový s vypouš.vnitř.-vnitř.z. HERZ DN 40 - požární vodovod</t>
  </si>
  <si>
    <t>1396313303</t>
  </si>
  <si>
    <t>722236214R00</t>
  </si>
  <si>
    <t>Kohout kulový,vnitřní-vnitřní z. HERZ DN 25 - požární vodovod</t>
  </si>
  <si>
    <t>210815326</t>
  </si>
  <si>
    <t>722236216R00</t>
  </si>
  <si>
    <t>Kohout kulový,vnitřní-vnitřní z. HERZ DN 40 - požární vodovod</t>
  </si>
  <si>
    <t>-620134921</t>
  </si>
  <si>
    <t>722235655R00</t>
  </si>
  <si>
    <t>Ventil zpětný DN 40 - potrubní oddělovač - požární vodovod</t>
  </si>
  <si>
    <t>686033354</t>
  </si>
  <si>
    <t>722229103R00</t>
  </si>
  <si>
    <t>Montáž vodovodních armatur,1závit, G 1 - požární vodovod</t>
  </si>
  <si>
    <t>-1249567585</t>
  </si>
  <si>
    <t>422122711</t>
  </si>
  <si>
    <t>Ventil odvzdušňovací závitový plastový, DN 25</t>
  </si>
  <si>
    <t>-1314579405</t>
  </si>
  <si>
    <t>722265116R00</t>
  </si>
  <si>
    <t>Vodoměr domovní DN25x260mm, Qn 6,0 - položka V2</t>
  </si>
  <si>
    <t>-1650321109</t>
  </si>
  <si>
    <t>7222662-1R00</t>
  </si>
  <si>
    <t>Vodoměr domovní DN 50x300mm,Qn 15 - položka V1</t>
  </si>
  <si>
    <t>2044021836</t>
  </si>
  <si>
    <t>722229102R00</t>
  </si>
  <si>
    <t>Montáž vodovodních armatur,1závit, G 3/4 - zahradní venil</t>
  </si>
  <si>
    <t>-1282167586</t>
  </si>
  <si>
    <t>55111-1</t>
  </si>
  <si>
    <t>Zahradní ventil - položka Z</t>
  </si>
  <si>
    <t>90239855</t>
  </si>
  <si>
    <t>722172310R00</t>
  </si>
  <si>
    <t>Potrubí z PPR, studená, D 16x2,2 mm, vč.zed.výpom.</t>
  </si>
  <si>
    <t>-13732878</t>
  </si>
  <si>
    <t>722172311R00</t>
  </si>
  <si>
    <t>Potrubí z PPR, studená, D 20x2,8 mm, vč.zed.výpom.</t>
  </si>
  <si>
    <t>1224477726</t>
  </si>
  <si>
    <t>722172312R00</t>
  </si>
  <si>
    <t>Potrubí z PPR, studená, D 25x3,5 mm, vč.zed.výpom.</t>
  </si>
  <si>
    <t>-2126789161</t>
  </si>
  <si>
    <t>722172313R00</t>
  </si>
  <si>
    <t>Potrubí z PPR, studená, D 32x4,4 mm, vč.zed.výpom.</t>
  </si>
  <si>
    <t>R položlka</t>
  </si>
  <si>
    <t>-1921523459</t>
  </si>
  <si>
    <t>722172314R00</t>
  </si>
  <si>
    <t>Potrubí z PPR, studená, D 40x5,5 mm, vč.zed.výpom.</t>
  </si>
  <si>
    <t>72593370</t>
  </si>
  <si>
    <t>722172315R00</t>
  </si>
  <si>
    <t>Potrubí z PPR, studená, D 50x6,9 mm, vč.zed.výpom.</t>
  </si>
  <si>
    <t>1573429413</t>
  </si>
  <si>
    <t>722172330R00</t>
  </si>
  <si>
    <t>Potrubí z PPR, teplá, D 16x2,7 mm, vč. zed. výpom.</t>
  </si>
  <si>
    <t>2138687120</t>
  </si>
  <si>
    <t>722172331R00</t>
  </si>
  <si>
    <t>Potrubí z PPR, teplá, D 20x3,4 mm, vč. zed. výpom.</t>
  </si>
  <si>
    <t>481041135</t>
  </si>
  <si>
    <t>722172332R00</t>
  </si>
  <si>
    <t>Potrubí z PPR, teplá, D 25x4,2 mm, vč. zed. výpom.</t>
  </si>
  <si>
    <t>-1966661321</t>
  </si>
  <si>
    <t>722172333R00</t>
  </si>
  <si>
    <t>Potrubí z PPR, teplá, D 32x5,4 mm, vč. zed. výpom.</t>
  </si>
  <si>
    <t>1160865328</t>
  </si>
  <si>
    <t>722172334R00</t>
  </si>
  <si>
    <t>Potrubí z PPR, teplá, D 40x6,7 mm, vč. zed. výpom.</t>
  </si>
  <si>
    <t>1224308585</t>
  </si>
  <si>
    <t>722172360R00</t>
  </si>
  <si>
    <t>Smyčka kompenzační z PPR, D 16 x 2,7 mm, PN 20</t>
  </si>
  <si>
    <t>1887526948</t>
  </si>
  <si>
    <t>722172361R00</t>
  </si>
  <si>
    <t>Smyčka kompenzační z PPR, D 20 x 3,4 mm, PN 20</t>
  </si>
  <si>
    <t>-444828906</t>
  </si>
  <si>
    <t>722172362R00</t>
  </si>
  <si>
    <t>Smyčka kompenzační z PPR, D 25 x 4,2 mm, PN 20</t>
  </si>
  <si>
    <t>1189088721</t>
  </si>
  <si>
    <t>722172363R00</t>
  </si>
  <si>
    <t>Smyčka kompenzační z PPR, D 32 x 5,4 mm, PN 20</t>
  </si>
  <si>
    <t>-195054062</t>
  </si>
  <si>
    <t>722172364R00</t>
  </si>
  <si>
    <t>Smyčka kompenzační z PPR, D 40 x 6,7 mm, PN 20</t>
  </si>
  <si>
    <t>509313879</t>
  </si>
  <si>
    <t>722202412R00</t>
  </si>
  <si>
    <t>Kohout kulový nerozebíratelný PP-R D 20</t>
  </si>
  <si>
    <t>2032193331</t>
  </si>
  <si>
    <t>722202413R00</t>
  </si>
  <si>
    <t>Kohout kulový nerozebíratelný PP-R D 25</t>
  </si>
  <si>
    <t>-1604322917</t>
  </si>
  <si>
    <t>722202414R00</t>
  </si>
  <si>
    <t>Kohout kulový nerozebíratelný PP-R D 32</t>
  </si>
  <si>
    <t>-604508710</t>
  </si>
  <si>
    <t>722202415R00</t>
  </si>
  <si>
    <t>Kohout kulový nerozebíratelný PP-R D 40</t>
  </si>
  <si>
    <t>-910849415</t>
  </si>
  <si>
    <t>722202416R00</t>
  </si>
  <si>
    <t>Kohout kulový nerozebíratelný PP-R D 50</t>
  </si>
  <si>
    <t>2062896767</t>
  </si>
  <si>
    <t>722202212R00</t>
  </si>
  <si>
    <t>Nástěnka MZD PP-R D 16xR1/2</t>
  </si>
  <si>
    <t>725387143</t>
  </si>
  <si>
    <t>722202213R00</t>
  </si>
  <si>
    <t>Nástěnka MZD PP-R D 20xR1/2</t>
  </si>
  <si>
    <t>-43377011</t>
  </si>
  <si>
    <t>722202216R00</t>
  </si>
  <si>
    <t>Nástěnka MZD PP-R D 25xR1/2</t>
  </si>
  <si>
    <t>141242355</t>
  </si>
  <si>
    <t>722290234R00</t>
  </si>
  <si>
    <t>Proplach a dezinfekce vodovod.potrubí do DN 80</t>
  </si>
  <si>
    <t>1103526001</t>
  </si>
  <si>
    <t>722229101R00</t>
  </si>
  <si>
    <t>Montáž vodovodních armatur,1závit, G 1/2</t>
  </si>
  <si>
    <t>153844482</t>
  </si>
  <si>
    <t>55141106</t>
  </si>
  <si>
    <t>Ventil rohový 1/2"</t>
  </si>
  <si>
    <t>716706838</t>
  </si>
  <si>
    <t>722229103R00.1</t>
  </si>
  <si>
    <t>Montáž vodovodních armatur,1závit, G 1</t>
  </si>
  <si>
    <t>-233365706</t>
  </si>
  <si>
    <t>55111433</t>
  </si>
  <si>
    <t>K-1039 zpětný ventil Standard DN25</t>
  </si>
  <si>
    <t>-100089584</t>
  </si>
  <si>
    <t>722229105R00</t>
  </si>
  <si>
    <t>Montáž vodovodních armatur,1závit, G 6/4</t>
  </si>
  <si>
    <t>521386969</t>
  </si>
  <si>
    <t>55111435</t>
  </si>
  <si>
    <t>K-1039 zpětný ventil Standard DN40</t>
  </si>
  <si>
    <t>-908163109</t>
  </si>
  <si>
    <t>722229106R00</t>
  </si>
  <si>
    <t>Montáž vodovodních armatur,1závit, G 2</t>
  </si>
  <si>
    <t>149728004</t>
  </si>
  <si>
    <t>55111436</t>
  </si>
  <si>
    <t>K-1039 zpětný ventil Standard DN50</t>
  </si>
  <si>
    <t>-181566100</t>
  </si>
  <si>
    <t>722181212RT6</t>
  </si>
  <si>
    <t>Izolace návleková MIRELON PRO tl. stěny 9 mm</t>
  </si>
  <si>
    <t>1329322557</t>
  </si>
  <si>
    <t>Poznámka k položce:
vnitřní průměr 18 mm</t>
  </si>
  <si>
    <t>vnitřní průměr 18 mm</t>
  </si>
  <si>
    <t>722181212RT7</t>
  </si>
  <si>
    <t xml:space="preserve">Izolace návleková MIRELON PRO tl. stěny 9 mm </t>
  </si>
  <si>
    <t>511671052</t>
  </si>
  <si>
    <t>Poznámka k položce:
vnitřní průměr 22 mm</t>
  </si>
  <si>
    <t>722181212RT9</t>
  </si>
  <si>
    <t>1495667537</t>
  </si>
  <si>
    <t>Poznámka k položce:
vnitřní průměr 28 mm</t>
  </si>
  <si>
    <t>722181212RU2</t>
  </si>
  <si>
    <t>-174502569</t>
  </si>
  <si>
    <t>Poznámka k položce:
vnitřní průměr 35 mm</t>
  </si>
  <si>
    <t>722181212RW2</t>
  </si>
  <si>
    <t>1343349069</t>
  </si>
  <si>
    <t>Poznámka k položce:
vnitřní průměr 45 mm</t>
  </si>
  <si>
    <t>722181212RW8</t>
  </si>
  <si>
    <t>-82311019</t>
  </si>
  <si>
    <t>Poznámka k položce:
vnitřní průměr 54 mm</t>
  </si>
  <si>
    <t>722181215RT9</t>
  </si>
  <si>
    <t>Izolace návleková MIRELON PRO tl. stěny 25 mm</t>
  </si>
  <si>
    <t>-722934136</t>
  </si>
  <si>
    <t>722181215RT7</t>
  </si>
  <si>
    <t>597177560</t>
  </si>
  <si>
    <t>722181215RW2</t>
  </si>
  <si>
    <t>1364300596</t>
  </si>
  <si>
    <t>722181214RT6</t>
  </si>
  <si>
    <t>Izolace návleková MIRELON PRO tl. stěny 20 mm</t>
  </si>
  <si>
    <t>-450899788</t>
  </si>
  <si>
    <t>722181113R00</t>
  </si>
  <si>
    <t>Ochrana potrubí plstěnými pásy DN 25</t>
  </si>
  <si>
    <t>2145470843</t>
  </si>
  <si>
    <t>Poznámka k položce:
tl. izolace 30mm</t>
  </si>
  <si>
    <t>722181114R00</t>
  </si>
  <si>
    <t>Ochrana potrubí plstěnými pásy DN 32</t>
  </si>
  <si>
    <t>517443803</t>
  </si>
  <si>
    <t>Poznámka k položce:
tloušťka izolace 40mm</t>
  </si>
  <si>
    <t>998722103R00</t>
  </si>
  <si>
    <t>Přesun hmot pro vnitřní vodovod, výšky do 24 m</t>
  </si>
  <si>
    <t>1507955143</t>
  </si>
  <si>
    <t>722290215</t>
  </si>
  <si>
    <t>Zkoušky, tlakové pro vnitřní vodovod do DN 100 mm</t>
  </si>
  <si>
    <t>CS ÚRS 2019 01</t>
  </si>
  <si>
    <t>206493312</t>
  </si>
  <si>
    <t xml:space="preserve">"vodovodní potrubí DN 40 mm "77,5  </t>
  </si>
  <si>
    <t>"vodovodní potrubí DN 32 mm "107,5</t>
  </si>
  <si>
    <t>"vodovodní potrubí DN 50 "13</t>
  </si>
  <si>
    <t>Strojní vybavení</t>
  </si>
  <si>
    <t>724319-spec</t>
  </si>
  <si>
    <t>Expanzní nádoba (25-35l) pro pitnou vodu - položka EX</t>
  </si>
  <si>
    <t>-1082786823</t>
  </si>
  <si>
    <t>Poznámka k položce:
expanzní nádoba o jmenovitém objemu 25-35l,pro rozvod pitné vody, prvozní tlak 10 bar, přípustná teplota 70°C</t>
  </si>
  <si>
    <t>724139101R00</t>
  </si>
  <si>
    <t>Montáž čerpadel křídlových pístových bez potrubí</t>
  </si>
  <si>
    <t>1976292326</t>
  </si>
  <si>
    <t>551spec</t>
  </si>
  <si>
    <t>čerpadlo cirkulace TV 0,9m3/hod - položka Č1</t>
  </si>
  <si>
    <t>619650704</t>
  </si>
  <si>
    <t>426spec</t>
  </si>
  <si>
    <t>Čerpadlo s lovákem - položka HJ</t>
  </si>
  <si>
    <t>1645355906</t>
  </si>
  <si>
    <t>998724103R00</t>
  </si>
  <si>
    <t>Přesun hmot pro strojní vybavení, výšky do 24 m</t>
  </si>
  <si>
    <t>129272475</t>
  </si>
  <si>
    <t>725</t>
  </si>
  <si>
    <t>Zařizovací předměty</t>
  </si>
  <si>
    <t>725291123R00</t>
  </si>
  <si>
    <t>Madlo rovné nerez dl. 500 mm</t>
  </si>
  <si>
    <t>745482585</t>
  </si>
  <si>
    <t>Poznámka k položce:
označení MB1</t>
  </si>
  <si>
    <t>725291124R00</t>
  </si>
  <si>
    <t>Madlo rovné nerez dl. 600 mm</t>
  </si>
  <si>
    <t>443490042</t>
  </si>
  <si>
    <t>Poznámka k položce:
Označení MB2</t>
  </si>
  <si>
    <t>725291146R00</t>
  </si>
  <si>
    <t>Madlo dvojité sklopné nerez dl. 830 mm</t>
  </si>
  <si>
    <t>-104537410</t>
  </si>
  <si>
    <t>Poznámka k položce:
označení MB3</t>
  </si>
  <si>
    <t>725291175R00</t>
  </si>
  <si>
    <t>Sedátko sklopné nerez, nosnost 150kg</t>
  </si>
  <si>
    <t>817832854</t>
  </si>
  <si>
    <t>Poznámka k položce:
označení SB1</t>
  </si>
  <si>
    <t>725299101R00</t>
  </si>
  <si>
    <t>Montáž koupelnových doplňků - systém nouzového volání</t>
  </si>
  <si>
    <t>278353348</t>
  </si>
  <si>
    <t>Poznámka k položce:
označení GB1</t>
  </si>
  <si>
    <t>111VD</t>
  </si>
  <si>
    <t>Ovladač signalizačního systému nouzového volání včetně příslušenství</t>
  </si>
  <si>
    <t>-1225606968</t>
  </si>
  <si>
    <t>725119306R00</t>
  </si>
  <si>
    <t>Montáž klozetu závěsného</t>
  </si>
  <si>
    <t>-255579038</t>
  </si>
  <si>
    <t>Poznámka k položce:
označení WC1, WCB</t>
  </si>
  <si>
    <t>64238-1</t>
  </si>
  <si>
    <t>Klozet závěsný keramický bílý ZTP, označ WCB</t>
  </si>
  <si>
    <t>733560254</t>
  </si>
  <si>
    <t>64286-1</t>
  </si>
  <si>
    <t>Sada instalační pro klozet a bidet s bílou krytkou</t>
  </si>
  <si>
    <t>177347445</t>
  </si>
  <si>
    <t>55167408-1</t>
  </si>
  <si>
    <t>Sedátko klozetové pro těl. postižené bez poklopu, označ WCB-</t>
  </si>
  <si>
    <t>-530034488</t>
  </si>
  <si>
    <t>64238-2</t>
  </si>
  <si>
    <t>Klozet závěsný oválný, hluboké splachování oznč. WC1</t>
  </si>
  <si>
    <t>924798158</t>
  </si>
  <si>
    <t>55167414-1</t>
  </si>
  <si>
    <t>Sedátko klozetové oválné tvrdé, automatické, shora, označ. WC1-1</t>
  </si>
  <si>
    <t>-131775008</t>
  </si>
  <si>
    <t>725129201R00</t>
  </si>
  <si>
    <t>Montáž pisoárového záchodku bez nádrže</t>
  </si>
  <si>
    <t>-1306239375</t>
  </si>
  <si>
    <t>Poznámka k položce:
označení Q</t>
  </si>
  <si>
    <t>64251-1</t>
  </si>
  <si>
    <t>Pisoár keram. s radar splachovačem</t>
  </si>
  <si>
    <t>-1504788682</t>
  </si>
  <si>
    <t>725339101R00</t>
  </si>
  <si>
    <t>Montáž výlevky diturvitové, bez nádrže a armatur</t>
  </si>
  <si>
    <t>-838224222</t>
  </si>
  <si>
    <t>Poznámka k položce:
označení VL</t>
  </si>
  <si>
    <t>64271102-1</t>
  </si>
  <si>
    <t>Výlevka závěsná MIRA se sklop. plast. mřížkou,bílá</t>
  </si>
  <si>
    <t>162806479</t>
  </si>
  <si>
    <t>725219401R00</t>
  </si>
  <si>
    <t>Montáž umyvadel na šrouby do zdiva nebo instalačnímu modulu</t>
  </si>
  <si>
    <t>1018631572</t>
  </si>
  <si>
    <t>Poznámka k položce:
označení U1, UB</t>
  </si>
  <si>
    <t>64215-1</t>
  </si>
  <si>
    <t>Umyvadlo bílé keramické označení U1</t>
  </si>
  <si>
    <t>1926575919</t>
  </si>
  <si>
    <t>55162-1</t>
  </si>
  <si>
    <t>Sifon umyvadlový d 40 mm označ. X01</t>
  </si>
  <si>
    <t>-2035605139</t>
  </si>
  <si>
    <t>64215-2</t>
  </si>
  <si>
    <t>Umyvadlo otv.bat.přepad 550x550 zdravotní</t>
  </si>
  <si>
    <t>-1033076448</t>
  </si>
  <si>
    <t>55162-2</t>
  </si>
  <si>
    <t>Sifon podomítkoví, nerez označení Y01</t>
  </si>
  <si>
    <t>-438811300</t>
  </si>
  <si>
    <t>725219503R00</t>
  </si>
  <si>
    <t>Montáž krytu sifonu umyvadel U1</t>
  </si>
  <si>
    <t>541134481</t>
  </si>
  <si>
    <t>Poznámka k položce:
označení U1-1</t>
  </si>
  <si>
    <t>6429-1</t>
  </si>
  <si>
    <t>Polosloup pro umyvadla 50,55 a 60 cm</t>
  </si>
  <si>
    <t>-258073569</t>
  </si>
  <si>
    <t>72597-spec</t>
  </si>
  <si>
    <t>Montáž tlačítka splachovadla</t>
  </si>
  <si>
    <t>544418832</t>
  </si>
  <si>
    <t>Poznámka k položce:
stěnového instalačního prefabrikátu (WC)</t>
  </si>
  <si>
    <t>111-spec</t>
  </si>
  <si>
    <t>Dvoučinné mechanické splachovací tlačítko</t>
  </si>
  <si>
    <t>-350275230</t>
  </si>
  <si>
    <t>725319101R00</t>
  </si>
  <si>
    <t>Montáž dřezů jednoduchých</t>
  </si>
  <si>
    <t>-322377949</t>
  </si>
  <si>
    <t>55231-1</t>
  </si>
  <si>
    <t>Granitový kuchyňský dřez s odkapem, vestavný - položka DZ2</t>
  </si>
  <si>
    <t>-663691044</t>
  </si>
  <si>
    <t>55231-2</t>
  </si>
  <si>
    <t>Kuchyňský dřez úzký bez odkapu - položka DZ1</t>
  </si>
  <si>
    <t>-1874655921</t>
  </si>
  <si>
    <t>72521920-1</t>
  </si>
  <si>
    <t>Montáž zápustného umyvadla</t>
  </si>
  <si>
    <t>1251171659</t>
  </si>
  <si>
    <t>642153-spec</t>
  </si>
  <si>
    <t>Umyvadlo bílé zápustné - položka U2</t>
  </si>
  <si>
    <t>861267861</t>
  </si>
  <si>
    <t>725989101R00</t>
  </si>
  <si>
    <t>Montáž dvířek kovových i z PH</t>
  </si>
  <si>
    <t>1908806412</t>
  </si>
  <si>
    <t>55347627</t>
  </si>
  <si>
    <t>Dvířka revizní plast bílá se síťkou 250x250 mm - položka X21</t>
  </si>
  <si>
    <t>-697574415</t>
  </si>
  <si>
    <t>55347620</t>
  </si>
  <si>
    <t>Dvířka revizní plast bílá 150x200 mm - položka X20</t>
  </si>
  <si>
    <t>1781181715</t>
  </si>
  <si>
    <t>55347621</t>
  </si>
  <si>
    <t>Dvířka revizní plast bílá 150x150 mm - položka X19</t>
  </si>
  <si>
    <t>1241656485</t>
  </si>
  <si>
    <t>55347623</t>
  </si>
  <si>
    <t>Dvířka revizní se plast bílá 250x250 mm - položka X18</t>
  </si>
  <si>
    <t>718445298</t>
  </si>
  <si>
    <t>55347622</t>
  </si>
  <si>
    <t>Dvířka revizní se nerez 250x250 mm - položka X17</t>
  </si>
  <si>
    <t>421390457</t>
  </si>
  <si>
    <t>725299101R00.1</t>
  </si>
  <si>
    <t>Montáž koupelnových doplňků - mýdelníků, držáků, sprchových zástěn.úpd-</t>
  </si>
  <si>
    <t>-1638839842</t>
  </si>
  <si>
    <t>1112-5VD</t>
  </si>
  <si>
    <t>Sprchový závěs bílý - položka X16</t>
  </si>
  <si>
    <t>-1928980756</t>
  </si>
  <si>
    <t>1112-4VD</t>
  </si>
  <si>
    <t>podpěra spech závěsu - položka X15</t>
  </si>
  <si>
    <t>560268549</t>
  </si>
  <si>
    <t>1112-3VD</t>
  </si>
  <si>
    <t>tyč pro sprch, závěs rohová - položka X14</t>
  </si>
  <si>
    <t>-1657525114</t>
  </si>
  <si>
    <t>1112-2VD</t>
  </si>
  <si>
    <t>Tyč pro zavěs. sprch závěsu rohová - položka X13</t>
  </si>
  <si>
    <t>-1949639900</t>
  </si>
  <si>
    <t>1112-1VD</t>
  </si>
  <si>
    <t>Teleskopická tyč pro sprch, závěs - položka X12</t>
  </si>
  <si>
    <t>82463764</t>
  </si>
  <si>
    <t>725829301R00</t>
  </si>
  <si>
    <t>Montáž baterie umyv.a dřezové stojánkové</t>
  </si>
  <si>
    <t>-42269867</t>
  </si>
  <si>
    <t>1113-2VD</t>
  </si>
  <si>
    <t>Umyvadlová,s tojánková, imobil - položka Y03</t>
  </si>
  <si>
    <t>-1374890824</t>
  </si>
  <si>
    <t>1113-1VD</t>
  </si>
  <si>
    <t>Baterie dřezová stojánková - položka X07</t>
  </si>
  <si>
    <t>-418540036</t>
  </si>
  <si>
    <t>1113-3VD</t>
  </si>
  <si>
    <t>Baterie umyvadlová, stojánková - položka X06</t>
  </si>
  <si>
    <t>248417566</t>
  </si>
  <si>
    <t>725829202R00</t>
  </si>
  <si>
    <t>Montáž baterie umyv.a dřezové nástěnné</t>
  </si>
  <si>
    <t>-1529514815</t>
  </si>
  <si>
    <t>1113-5VD</t>
  </si>
  <si>
    <t>nástěnná páková baterie - položka X08</t>
  </si>
  <si>
    <t>1146195618</t>
  </si>
  <si>
    <t>725849205R00</t>
  </si>
  <si>
    <t>Montáž baterie sprchové podomítkové</t>
  </si>
  <si>
    <t>-1980911370</t>
  </si>
  <si>
    <t>1113-6VD</t>
  </si>
  <si>
    <t>baterie sprchová podomítková - položka X09</t>
  </si>
  <si>
    <t>-1815085084</t>
  </si>
  <si>
    <t>725849202R00</t>
  </si>
  <si>
    <t>Montáž baterií sprchových termostatických</t>
  </si>
  <si>
    <t>-1417871504</t>
  </si>
  <si>
    <t>1113-4VD</t>
  </si>
  <si>
    <t>Baterie sprchová podomítková imobil - položka Y04</t>
  </si>
  <si>
    <t>-1648570712</t>
  </si>
  <si>
    <t>725829201R00</t>
  </si>
  <si>
    <t>Montáž baterie dřezové podomítkové nástěnné</t>
  </si>
  <si>
    <t>-188431730</t>
  </si>
  <si>
    <t>1113-7VD</t>
  </si>
  <si>
    <t>Dřezová nástěnná podomítková baterie - položka X10</t>
  </si>
  <si>
    <t>12835272</t>
  </si>
  <si>
    <t>725810402R00</t>
  </si>
  <si>
    <t>Ventil rohový bez přípoj. trubičky TE 66 G 1/2</t>
  </si>
  <si>
    <t>-168739129</t>
  </si>
  <si>
    <t>725860169R00</t>
  </si>
  <si>
    <t>Zápachová uzávěrka pro pisoáry, D 40,50 mm</t>
  </si>
  <si>
    <t>-1487546716</t>
  </si>
  <si>
    <t>725860201R00</t>
  </si>
  <si>
    <t>Sifon dřezový, přípoj myčka, pračka</t>
  </si>
  <si>
    <t>1745221507</t>
  </si>
  <si>
    <t>725860202R00</t>
  </si>
  <si>
    <t>Sifon dřezový, D 40, 50 mm, 6/4"</t>
  </si>
  <si>
    <t>-1294860445</t>
  </si>
  <si>
    <t>725860213R00</t>
  </si>
  <si>
    <t>Sifon umyvadlový, D 32, 40 mm</t>
  </si>
  <si>
    <t>1747674535</t>
  </si>
  <si>
    <t>725849302R00</t>
  </si>
  <si>
    <t>Montáž držáku sprchy</t>
  </si>
  <si>
    <t>10323446</t>
  </si>
  <si>
    <t>1113-9VD</t>
  </si>
  <si>
    <t>sprchová souprava - položka Y05</t>
  </si>
  <si>
    <t>1910596655</t>
  </si>
  <si>
    <t>1113-8VD</t>
  </si>
  <si>
    <t>hlavová sprcha - položka X11</t>
  </si>
  <si>
    <t>75975043</t>
  </si>
  <si>
    <t>725534223R00</t>
  </si>
  <si>
    <t>Ohřívač elek. zásob. závěsný</t>
  </si>
  <si>
    <t>1619426854</t>
  </si>
  <si>
    <t>Poznámka k položce:
tlakový elektrický ohřívač vody se smaltovanou ocelovou nádrží o objemu 80l, opatřen hořčikovou ochrannou anodou, regulací teploty do 75°C, indikací zahřívání, teploměrem, příkon ohřívače 2200 W (PE-n-400V/50Hz), průměrnou tloušťkou PU izolace 40mm, integrovaná pojistná sestava, napojení přepadu z pojistné armatury je provedeno přes SF1, včetně připojovacích armatur</t>
  </si>
  <si>
    <t>725869213R00</t>
  </si>
  <si>
    <t>Montáž uzávěrek zápach.podomítkových D 32</t>
  </si>
  <si>
    <t>1318936474</t>
  </si>
  <si>
    <t>5516214-1</t>
  </si>
  <si>
    <t>Sifon kondenzační podomítkový - položka SF1</t>
  </si>
  <si>
    <t>-203899967</t>
  </si>
  <si>
    <t>7253spec</t>
  </si>
  <si>
    <t>dod + mtž vestavná myčka - položka M</t>
  </si>
  <si>
    <t>-743975036</t>
  </si>
  <si>
    <t>Poznámka k položce:
vestavná myčka do kuchyňské linky</t>
  </si>
  <si>
    <t>998725103R00</t>
  </si>
  <si>
    <t>Přesun hmot pro zařizovací předměty, výšky do 24 m</t>
  </si>
  <si>
    <t>787988742</t>
  </si>
  <si>
    <t>726</t>
  </si>
  <si>
    <t>Instalační prefabrikáty</t>
  </si>
  <si>
    <t>726211313R00</t>
  </si>
  <si>
    <t>Modul-umyvadlo instalační modul pro suchou výstavbu, h 112 cm</t>
  </si>
  <si>
    <t>-507121788</t>
  </si>
  <si>
    <t>Poznámka k položce:
označení IU</t>
  </si>
  <si>
    <t>726211121R00</t>
  </si>
  <si>
    <t>Modul-WC instalační modul pro zděné příčky, UP320, h 108 cm</t>
  </si>
  <si>
    <t>-746665215</t>
  </si>
  <si>
    <t>Poznámka k položce:
označení IXCa</t>
  </si>
  <si>
    <t>726211321R00</t>
  </si>
  <si>
    <t>Modul-WC instalační modul pro suchou výstavbu, h 112 cm</t>
  </si>
  <si>
    <t>1692315196</t>
  </si>
  <si>
    <t>Poznámka k položce:
označení IWCb</t>
  </si>
  <si>
    <t>726211363R00</t>
  </si>
  <si>
    <t>Modul-bidet instalační modul pro suchou výstavbu, h 112 cm</t>
  </si>
  <si>
    <t>174498797</t>
  </si>
  <si>
    <t>Poznámka k položce:
označení IQ</t>
  </si>
  <si>
    <t>726211332R00</t>
  </si>
  <si>
    <t>Modul-WC instalační modul Special, ZTP, h 112 cm</t>
  </si>
  <si>
    <t>1782471548</t>
  </si>
  <si>
    <t>Poznámka k položce:
označení IWCc</t>
  </si>
  <si>
    <t>998726123R00</t>
  </si>
  <si>
    <t>Přesun hmot pro předstěnové systémy, výšky do 24 m</t>
  </si>
  <si>
    <t>-1560490281</t>
  </si>
  <si>
    <t>Potrubí z trub plastických, skleněných a čedičových</t>
  </si>
  <si>
    <t>871311111R00</t>
  </si>
  <si>
    <t>Montáž trubek z tvrdého PVC ve výkopu d 160 mm</t>
  </si>
  <si>
    <t>-1579566883</t>
  </si>
  <si>
    <t>28611152.A</t>
  </si>
  <si>
    <t>Trubka kanalizační KGEM SN 4 PVC 160x4,0x2000</t>
  </si>
  <si>
    <t>1516563450</t>
  </si>
  <si>
    <t>28611151.A</t>
  </si>
  <si>
    <t>Trubka kanalizační KGEM SN 4 PVC 160x4,0x1000</t>
  </si>
  <si>
    <t>-1310886509</t>
  </si>
  <si>
    <t>28611148.A</t>
  </si>
  <si>
    <t>Trubka kanalizační KGEM SN 4 PVC 125x3,2x3000</t>
  </si>
  <si>
    <t>227037349</t>
  </si>
  <si>
    <t>28611147.A</t>
  </si>
  <si>
    <t>Trubka kanalizační KGEM SN 4 PVC 125x3,2x2000</t>
  </si>
  <si>
    <t>-108749429</t>
  </si>
  <si>
    <t>28611146.A</t>
  </si>
  <si>
    <t>Trubka kanalizační KGEM SN 4 PVC 125x3,2x1000</t>
  </si>
  <si>
    <t>-2136115379</t>
  </si>
  <si>
    <t>28651702.A</t>
  </si>
  <si>
    <t>Odbočka kanalizační KGEA 125/ 125/45° PVC</t>
  </si>
  <si>
    <t>-1904059597</t>
  </si>
  <si>
    <t>28651704.A</t>
  </si>
  <si>
    <t>Odbočka kanalizační KGEA 160/ 125/45° PVC</t>
  </si>
  <si>
    <t>-1079108734</t>
  </si>
  <si>
    <t>28651657.A</t>
  </si>
  <si>
    <t>Koleno kanalizační KGB 125/ 45° PVC</t>
  </si>
  <si>
    <t>-1706086310</t>
  </si>
  <si>
    <t>28651662.A</t>
  </si>
  <si>
    <t>Koleno kanalizační KGB 160/ 45° PVC</t>
  </si>
  <si>
    <t>722248881</t>
  </si>
  <si>
    <t>28651858.A</t>
  </si>
  <si>
    <t>Přechod kamenina-PVC kanalizační KGUS 160 PVC</t>
  </si>
  <si>
    <t>-329741956</t>
  </si>
  <si>
    <t>Ostatní konstrukce a práce na trubním vedení</t>
  </si>
  <si>
    <t>894432111R00</t>
  </si>
  <si>
    <t>Osazení plastové šachty revizní prům.315 mm, Wavin</t>
  </si>
  <si>
    <t>546934622</t>
  </si>
  <si>
    <t>55241700</t>
  </si>
  <si>
    <t>Poklop litina 315/1,5 t do šachtové roury Wavin</t>
  </si>
  <si>
    <t>247993042</t>
  </si>
  <si>
    <t>28697065.A</t>
  </si>
  <si>
    <t>Kus prodlužovací DN 315 délka 1000 mm</t>
  </si>
  <si>
    <t>1758834397</t>
  </si>
  <si>
    <t>28697047.A</t>
  </si>
  <si>
    <t>Dno šachtové DN 315 přímý průtok DN 160</t>
  </si>
  <si>
    <t>927835245</t>
  </si>
  <si>
    <t>894431112R00</t>
  </si>
  <si>
    <t>Osazení plastové šachty z dílů prům.600 mm, Wavin</t>
  </si>
  <si>
    <t>48202758</t>
  </si>
  <si>
    <t>55241710</t>
  </si>
  <si>
    <t>Poklop litina 600/100 A15</t>
  </si>
  <si>
    <t>58954938</t>
  </si>
  <si>
    <t>28697166</t>
  </si>
  <si>
    <t>Adaptér teleskopický PP 600</t>
  </si>
  <si>
    <t>1448199157</t>
  </si>
  <si>
    <t>28695901</t>
  </si>
  <si>
    <t>Dno šachtové DN 600 GD přímý průtok DN 160</t>
  </si>
  <si>
    <t>1354981956</t>
  </si>
  <si>
    <t>Prorážení otvorů a ostatní bourací práce</t>
  </si>
  <si>
    <t>974031154R00</t>
  </si>
  <si>
    <t>Vysekání rýh ve zdi cihelné 10 x 15 cm</t>
  </si>
  <si>
    <t>1800239599</t>
  </si>
  <si>
    <t>974031165R00</t>
  </si>
  <si>
    <t>Vysekání rýh ve zdi cihelné 15 x 20 cm</t>
  </si>
  <si>
    <t>2049869919</t>
  </si>
  <si>
    <t>971033341R00</t>
  </si>
  <si>
    <t>Vybourání otv. zeď cihel. pl.0,09 m2, tl.30cm, MVC</t>
  </si>
  <si>
    <t>1535331980</t>
  </si>
  <si>
    <t>971033361R00</t>
  </si>
  <si>
    <t>Vybourání otv. zeď cihel. pl.0,09 m2, tl.60cm, MVC</t>
  </si>
  <si>
    <t>-80068759</t>
  </si>
  <si>
    <t>971033381R00</t>
  </si>
  <si>
    <t>Vybourání otv. zeď cihel. pl.0,09 m2, tl.90cm, MVC</t>
  </si>
  <si>
    <t>-1146468197</t>
  </si>
  <si>
    <t>971033461R00</t>
  </si>
  <si>
    <t>Vybourání otv. zeď cihel. pl.0,25 m2, tl.60cm, MVC</t>
  </si>
  <si>
    <t>2105959009</t>
  </si>
  <si>
    <t>972033261R00</t>
  </si>
  <si>
    <t>Vybourání otvorů cih.klenba pl. 0,09 m2, tl. 30 cm</t>
  </si>
  <si>
    <t>89326727</t>
  </si>
  <si>
    <t>972044351R00</t>
  </si>
  <si>
    <t>Vybourání otv.strop duté tvár.0,25 m2, tl.nad 10cm</t>
  </si>
  <si>
    <t>1250553992</t>
  </si>
  <si>
    <t>974031153R00</t>
  </si>
  <si>
    <t>Vysekání rýh ve zdi cihelné 10 x 10 cm</t>
  </si>
  <si>
    <t>-640108974</t>
  </si>
  <si>
    <t>H99</t>
  </si>
  <si>
    <t>Ostatní přesuny hmot - práce HSV</t>
  </si>
  <si>
    <t>999281111R00</t>
  </si>
  <si>
    <t>Přesun hmot pro opravy a údržbu do výšky 25 m</t>
  </si>
  <si>
    <t>1258120917</t>
  </si>
  <si>
    <t>S</t>
  </si>
  <si>
    <t>Přesuny sutí</t>
  </si>
  <si>
    <t>979011111R00</t>
  </si>
  <si>
    <t>Svislá doprava suti a vybour. hmot za 2.NP a 1.PP</t>
  </si>
  <si>
    <t>1235250787</t>
  </si>
  <si>
    <t>979011121R00</t>
  </si>
  <si>
    <t>Příplatek za každé další podlaží</t>
  </si>
  <si>
    <t>2072451461</t>
  </si>
  <si>
    <t>979087311R00</t>
  </si>
  <si>
    <t>Vodorovné přemístění suti nošením do 10 m</t>
  </si>
  <si>
    <t>124838663</t>
  </si>
  <si>
    <t>979087391R00</t>
  </si>
  <si>
    <t>Příplatek za nošení suti každých dalších 10 m</t>
  </si>
  <si>
    <t>247471598</t>
  </si>
  <si>
    <t>979087112R00</t>
  </si>
  <si>
    <t>Nakládání suti na dopravní prostředky</t>
  </si>
  <si>
    <t>-66418813</t>
  </si>
  <si>
    <t>979093111R00</t>
  </si>
  <si>
    <t>Uložení suti na skládku bez zhutnění</t>
  </si>
  <si>
    <t>580363607</t>
  </si>
  <si>
    <t>979082111R00</t>
  </si>
  <si>
    <t>Vnitrostaveništní doprava suti do 10 m</t>
  </si>
  <si>
    <t>-1199893203</t>
  </si>
  <si>
    <t>979081111R00</t>
  </si>
  <si>
    <t>Odvoz suti a vybour. hmot na skládku do 1 km</t>
  </si>
  <si>
    <t>-42304830</t>
  </si>
  <si>
    <t>979081121R00</t>
  </si>
  <si>
    <t>Příplatek k odvozu za každý další 1 km</t>
  </si>
  <si>
    <t>1774073720</t>
  </si>
  <si>
    <t>979990001R00</t>
  </si>
  <si>
    <t>Poplatek za skládku stavební suti</t>
  </si>
  <si>
    <t>-2126370954</t>
  </si>
  <si>
    <t>D1.48 - D.48 slaboproud</t>
  </si>
  <si>
    <t>Zkoušky a prohlídky elektrických rozvodů a zařízení celková prohlídka a vyhotovení revizní zprávy pro objem montážních prací přes 500 do 1000 tis. Kč</t>
  </si>
  <si>
    <t>1406370253</t>
  </si>
  <si>
    <t>-940292899</t>
  </si>
  <si>
    <t>392630226</t>
  </si>
  <si>
    <t>741910414</t>
  </si>
  <si>
    <t>Montáž žlabů bez stojiny a výložníků kovových s podpěrkami a příslušenstvím bez víka, šířky do 250 mm</t>
  </si>
  <si>
    <t>2059424949</t>
  </si>
  <si>
    <t>M056</t>
  </si>
  <si>
    <t>Kabelová lávka, pozinkovaná v.54 š.200 mm - kompletní</t>
  </si>
  <si>
    <t>681465869</t>
  </si>
  <si>
    <t>119376043</t>
  </si>
  <si>
    <t>1086199923</t>
  </si>
  <si>
    <t>283958585</t>
  </si>
  <si>
    <t>742110001</t>
  </si>
  <si>
    <t>Montáž trubek elektroinstalačních plastových ohebných uložených pod omítku včetně zasekání</t>
  </si>
  <si>
    <t>-186629862</t>
  </si>
  <si>
    <t>40+1250</t>
  </si>
  <si>
    <t>345713610</t>
  </si>
  <si>
    <t>trubka elektroinstalační tuhá dvouplášťová korugovaná D 41/50 mm, HDPE</t>
  </si>
  <si>
    <t xml:space="preserve"> R položka</t>
  </si>
  <si>
    <t>-1496067762</t>
  </si>
  <si>
    <t>40*1,05 "Přepočtené koeficientem množství</t>
  </si>
  <si>
    <t>99921011125</t>
  </si>
  <si>
    <t>trubka ohebná 1216E-L50D super monoflex s drátem</t>
  </si>
  <si>
    <t>70198702</t>
  </si>
  <si>
    <t>1250*1,05 "Přepočtené koeficientem množství</t>
  </si>
  <si>
    <t>742110041</t>
  </si>
  <si>
    <t>Montáž lišt elektroinstalačních vkládacích</t>
  </si>
  <si>
    <t>-454101510</t>
  </si>
  <si>
    <t>99920010168</t>
  </si>
  <si>
    <t>lišta LH 60x40-HD 2m</t>
  </si>
  <si>
    <t>2119910792</t>
  </si>
  <si>
    <t>742110501</t>
  </si>
  <si>
    <t>Montáž krabic elektroinstalačních s víčkem zapuštěných plastových včetně zasekání odbočných kruhových</t>
  </si>
  <si>
    <t>2102175547</t>
  </si>
  <si>
    <t>134+75</t>
  </si>
  <si>
    <t>-1707413880</t>
  </si>
  <si>
    <t>792256195</t>
  </si>
  <si>
    <t>742121001</t>
  </si>
  <si>
    <t>Montáž kabelů sdělovacích pro vnitřní rozvody počtu žil do 15</t>
  </si>
  <si>
    <t>1639915028</t>
  </si>
  <si>
    <t>150+11323+120+30+30</t>
  </si>
  <si>
    <t>M051</t>
  </si>
  <si>
    <t>Kabel optický  FO 50/125, 8c</t>
  </si>
  <si>
    <t>-536165103</t>
  </si>
  <si>
    <t>M052</t>
  </si>
  <si>
    <t>Bezhalogenový kabel dvakrát stíněný - UTP Cat.6, LSOH</t>
  </si>
  <si>
    <t>1440727272</t>
  </si>
  <si>
    <t>M053</t>
  </si>
  <si>
    <t>Reproduktorová dvoulinka Cu 2×4 mm2</t>
  </si>
  <si>
    <t>1525317244</t>
  </si>
  <si>
    <t>M054</t>
  </si>
  <si>
    <t>Kabel HDMI</t>
  </si>
  <si>
    <t>1393531714</t>
  </si>
  <si>
    <t>M055</t>
  </si>
  <si>
    <t>Kabel USB</t>
  </si>
  <si>
    <t>255342589</t>
  </si>
  <si>
    <t>742210061</t>
  </si>
  <si>
    <t>Montáž ovládacího panelu požární ochrany</t>
  </si>
  <si>
    <t>-1372989779</t>
  </si>
  <si>
    <t>M032</t>
  </si>
  <si>
    <t>Ovládací a programovací LCD klávesnice, 2 řádkový displej, 16 znaků na řádek, česká verze.</t>
  </si>
  <si>
    <t>-1498419421</t>
  </si>
  <si>
    <t>742210121</t>
  </si>
  <si>
    <t>Montáž hlásiče automatického bodového</t>
  </si>
  <si>
    <t>150158694</t>
  </si>
  <si>
    <t>M035</t>
  </si>
  <si>
    <t>Digitální infrapasivní QUAD detektor s dosahem 12m</t>
  </si>
  <si>
    <t>33450174</t>
  </si>
  <si>
    <t>742210124</t>
  </si>
  <si>
    <t>Montáž hlásiče kouřového lineárního s odrazkou</t>
  </si>
  <si>
    <t>2076189691</t>
  </si>
  <si>
    <t>M033</t>
  </si>
  <si>
    <t>Hlásič kouře interaktivní</t>
  </si>
  <si>
    <t>1961821107</t>
  </si>
  <si>
    <t>742210131</t>
  </si>
  <si>
    <t>Montáž soklu hlásiče nebo patice</t>
  </si>
  <si>
    <t>-111199093</t>
  </si>
  <si>
    <t>M034</t>
  </si>
  <si>
    <t>Univerzální držák kloubový</t>
  </si>
  <si>
    <t>882653732</t>
  </si>
  <si>
    <t>742210401</t>
  </si>
  <si>
    <t>Nastavení a oživení EPS programování základních parametrů ústředny</t>
  </si>
  <si>
    <t>-1438003027</t>
  </si>
  <si>
    <t>742210421</t>
  </si>
  <si>
    <t>Nastavení a oživení EPS oživení systému na jeden detektor</t>
  </si>
  <si>
    <t>-1712566422</t>
  </si>
  <si>
    <t>742210501</t>
  </si>
  <si>
    <t>Zkoušky a revize EPS zkoušky TIČR</t>
  </si>
  <si>
    <t>1412099938</t>
  </si>
  <si>
    <t>742210503</t>
  </si>
  <si>
    <t>Zkoušky a revize EPS zkoušky koordinační funkční EPS</t>
  </si>
  <si>
    <t>-1931173329</t>
  </si>
  <si>
    <t>742210521</t>
  </si>
  <si>
    <t>Zkoušky a revize EPS revize výchozí systému EPS na jeden detektor</t>
  </si>
  <si>
    <t>-478635427</t>
  </si>
  <si>
    <t>742220002</t>
  </si>
  <si>
    <t>Montáž ústředny PZTS s komunikátorem na PCO a zdrojem přes 16 do 48 zón a 8 podsystémů</t>
  </si>
  <si>
    <t>-1136056660</t>
  </si>
  <si>
    <t>M037</t>
  </si>
  <si>
    <t>EZS ústředna - 8 podsystémů; 192 zón. drátové zóny Komunikace je možná přes IP (internet) nebo GSM (mobil).</t>
  </si>
  <si>
    <t>1143232699</t>
  </si>
  <si>
    <t>742220031</t>
  </si>
  <si>
    <t>Montáž koncentrátoru nebo expanderu pro PZTS</t>
  </si>
  <si>
    <t>-693787001</t>
  </si>
  <si>
    <t>M031</t>
  </si>
  <si>
    <t>Koncentrátor 8 zón + 4 PGM výstupy v kovovém krytu se sabotážním kontaktem pro ústředny</t>
  </si>
  <si>
    <t>-1090362827</t>
  </si>
  <si>
    <t>742220236</t>
  </si>
  <si>
    <t>Montáž příslušenství pro PZTS magnetický kontakt závrtný čtyřdrátový</t>
  </si>
  <si>
    <t>-1886290135</t>
  </si>
  <si>
    <t>M036</t>
  </si>
  <si>
    <t>Magnetický kontakt zápustní s kabelem</t>
  </si>
  <si>
    <t>928776284</t>
  </si>
  <si>
    <t>742220401</t>
  </si>
  <si>
    <t>Nastavení a oživení PZTS programování základních parametrů ústředny</t>
  </si>
  <si>
    <t>-1625226153</t>
  </si>
  <si>
    <t>742220421</t>
  </si>
  <si>
    <t>Nastavení a oživení PZTS instalace přístupového SW</t>
  </si>
  <si>
    <t>-377673211</t>
  </si>
  <si>
    <t>742220501</t>
  </si>
  <si>
    <t>Zkoušky a revize PZTS zkoušky TIČR</t>
  </si>
  <si>
    <t>1961866256</t>
  </si>
  <si>
    <t>742220511</t>
  </si>
  <si>
    <t>Zkoušky a revize PZTS revize výchozí systému PZTS</t>
  </si>
  <si>
    <t>740110708</t>
  </si>
  <si>
    <t>742230001</t>
  </si>
  <si>
    <t>Montáž kamerového systému DVR nebo NAS, nahrávacího zařízení pro kamery</t>
  </si>
  <si>
    <t>-1826216342</t>
  </si>
  <si>
    <t>M023</t>
  </si>
  <si>
    <t>"DVR HD+ pro 16 kamer. rozlišení HD 1080p, HDD 6TB, + možnost doplnitnění o 2 HDD. Formát komprese  H.264 USB  2 x USB 2.0 port Výstup pro monitor  1 x VGA, 1 x HDMI, 2 x BNC Ethernet  ano, rychlost přenosu až 64 Mb/s Poplachový vstup / výstup  4 / 1 česk</t>
  </si>
  <si>
    <t>-1509565522</t>
  </si>
  <si>
    <t>742230003</t>
  </si>
  <si>
    <t>Montáž kamerového systému venkovní kamery</t>
  </si>
  <si>
    <t>2112548584</t>
  </si>
  <si>
    <t>M029</t>
  </si>
  <si>
    <t>IP kamera 2MPx; Napájení (PoE); VoIP; SIP, 2 hlasové kanály; Audio kodeky, G.711 PCM, 64 kbps, Video kodeky;H.264, 64 – 2048 kbit/s, Ethernet - rychlost 10/100 BASE-T</t>
  </si>
  <si>
    <t>75621566</t>
  </si>
  <si>
    <t>742230009</t>
  </si>
  <si>
    <t>Montáž kamerového systému samolepky "Střeženo kamerovým systémem"</t>
  </si>
  <si>
    <t>427817288</t>
  </si>
  <si>
    <t>742310006</t>
  </si>
  <si>
    <t>Montáž domovního telefonu nástěnného audio/video telefonu</t>
  </si>
  <si>
    <t>672030225</t>
  </si>
  <si>
    <t>M030</t>
  </si>
  <si>
    <t>CDV-70P, Commax barevný videotelefon s 7'' LCD a dotykovými tlačítky napájení 12V</t>
  </si>
  <si>
    <t>-1299287370</t>
  </si>
  <si>
    <t>217097576</t>
  </si>
  <si>
    <t>M040</t>
  </si>
  <si>
    <t>VoIP telefon  Ethernet: 2x 10/100 Mb/s Síťové služby: Fixed IP, DHCP, PPPoE  VoIP standardy: SIPv2 Kodeky: G.722, G.711µ/A, G.723, G.726, G.729, iLBC  Displej: černobílý, nepodsvícený LCD grafický 132x64 pixelů  v.č. zdroje</t>
  </si>
  <si>
    <t>-1476249494</t>
  </si>
  <si>
    <t>742320001</t>
  </si>
  <si>
    <t>Montáž elektricky ovládaných zámků s mechanickým přepínačem otevřeno/zavřeno do zárubně</t>
  </si>
  <si>
    <t>-2079954388</t>
  </si>
  <si>
    <t>M038</t>
  </si>
  <si>
    <t>Elektrický zámek nízkoodběrový 12V dc</t>
  </si>
  <si>
    <t>-1967133797</t>
  </si>
  <si>
    <t>742320033</t>
  </si>
  <si>
    <t>Montáž elektricky ovládaných zámků ostatní prvky nerezové lišty k elektrickému zámku</t>
  </si>
  <si>
    <t>1880009274</t>
  </si>
  <si>
    <t>M039</t>
  </si>
  <si>
    <t>Instalační plech pro zámek</t>
  </si>
  <si>
    <t>-282275858</t>
  </si>
  <si>
    <t>742320051</t>
  </si>
  <si>
    <t>Montáž elektricky ovládaných zámků komunikačního tabla dveřního</t>
  </si>
  <si>
    <t>462887666</t>
  </si>
  <si>
    <t>M027</t>
  </si>
  <si>
    <t>IP barevná dveřní kamerová jednotka s tlačítky</t>
  </si>
  <si>
    <t>2094504503</t>
  </si>
  <si>
    <t>742320052</t>
  </si>
  <si>
    <t>Montáž elektricky ovládaných zámků komunikačního tabla instalační krabice s krytem</t>
  </si>
  <si>
    <t>-942436303</t>
  </si>
  <si>
    <t>742330001</t>
  </si>
  <si>
    <t>Montáž strukturované kabeláže rozvaděče nástěnného</t>
  </si>
  <si>
    <t>-1162926746</t>
  </si>
  <si>
    <t>M024</t>
  </si>
  <si>
    <t>"IP telefonní ústředna - GSM/UMTS brána 1 GSM / 3G kanály; 2 ISDN rozhraní; 32 vnitřních telefonních linek VoIP rozhraní;  Least Cost Routing (LCR) – směrování hovorů Dálkový monitoring a management; Příjem a odesílání SMS Služba CallBack – zpětné vol</t>
  </si>
  <si>
    <t>-1264410251</t>
  </si>
  <si>
    <t>742330002</t>
  </si>
  <si>
    <t>Montáž strukturované kabeláže rozvaděče stojanového</t>
  </si>
  <si>
    <t>918273675</t>
  </si>
  <si>
    <t>M013</t>
  </si>
  <si>
    <t>Rack stojanový velikost 42U - TRITON 19" stojanový rozvaděč 42U/600x800</t>
  </si>
  <si>
    <t>-1690881896</t>
  </si>
  <si>
    <t>742330011</t>
  </si>
  <si>
    <t>Montáž strukturované kabeláže zařízení do rozvaděče switche, UPS, DVR, server bez nastavení</t>
  </si>
  <si>
    <t>-1420711428</t>
  </si>
  <si>
    <t>M022</t>
  </si>
  <si>
    <t>Switche 48port</t>
  </si>
  <si>
    <t>588074987</t>
  </si>
  <si>
    <t>Poznámka k položce:
Poznámka k položce: "Poznámka k položce: UniFi Switch (US-48-1000W), plně gigabitový POE+ switch, osazen 48x Gbit ethernetovými porty, dvěma gigabitovými SFP porty a dvěma SFP+ porty s vysokou propustnost až 70 Gbps, forwarding rate 104,16 Mpps."</t>
  </si>
  <si>
    <t>-1124983181</t>
  </si>
  <si>
    <t>Poznámka k položce:
Poznámka k položce:  paltí pro WIFI Point</t>
  </si>
  <si>
    <t>M028</t>
  </si>
  <si>
    <t>Wifi Acces Point UniFi LongRange, 300 Mbps AP/Hotspot, 2,4 GHz, 802.11n, MIMO 2×2 - vnitřní</t>
  </si>
  <si>
    <t>721198749</t>
  </si>
  <si>
    <t>742330021</t>
  </si>
  <si>
    <t>Montáž strukturované kabeláže příslušenství a ostatní práce k rozvaděčům police</t>
  </si>
  <si>
    <t>-1870793656</t>
  </si>
  <si>
    <t>M014</t>
  </si>
  <si>
    <t>Rack police GA-4-600mm 1U</t>
  </si>
  <si>
    <t>686980779</t>
  </si>
  <si>
    <t>742330022</t>
  </si>
  <si>
    <t>Montáž strukturované kabeláže příslušenství a ostatní práce k rozvaděčům napájecího panelu</t>
  </si>
  <si>
    <t>561810169</t>
  </si>
  <si>
    <t>M015</t>
  </si>
  <si>
    <t>Záložní zdroj RACK - Napájecí jednotka 14x IEC320 C13 + 2x C19 over IP, měření, lišta rack 0U -</t>
  </si>
  <si>
    <t>-954622715</t>
  </si>
  <si>
    <t>742330023</t>
  </si>
  <si>
    <t>Montáž strukturované kabeláže příslušenství a ostatní práce k rozvaděčům vyvazovacíhoho panelu 1U</t>
  </si>
  <si>
    <t>539307693</t>
  </si>
  <si>
    <t>M016</t>
  </si>
  <si>
    <t>19" vyvazovací panel 1U oboustranná plastová lišta</t>
  </si>
  <si>
    <t>1094608665</t>
  </si>
  <si>
    <t>M017</t>
  </si>
  <si>
    <t>Vyvazovací háček D2 (v)40x(š)40 (Central fix / Čelní Gate)</t>
  </si>
  <si>
    <t>-1738854956</t>
  </si>
  <si>
    <t>742330024</t>
  </si>
  <si>
    <t>Montáž strukturované kabeláže příslušenství a ostatní práce k rozvaděčům patch panelu 24 portů UTP/FTP</t>
  </si>
  <si>
    <t>-351573251</t>
  </si>
  <si>
    <t>M018</t>
  </si>
  <si>
    <t>Patch Panel (1U, 24 CAT6 RJ45 portů + úchyt na kabely)</t>
  </si>
  <si>
    <t>-1237542461</t>
  </si>
  <si>
    <t>M019</t>
  </si>
  <si>
    <t>SFP MiniGbic mobuly 1Gbyt</t>
  </si>
  <si>
    <t>1573469361</t>
  </si>
  <si>
    <t>M020</t>
  </si>
  <si>
    <t>Kabely FTP6 různé barvy</t>
  </si>
  <si>
    <t>-1595232415</t>
  </si>
  <si>
    <t>M021</t>
  </si>
  <si>
    <t>Materiál pro ukončení a označování vodičů a kabelů</t>
  </si>
  <si>
    <t>1694956464</t>
  </si>
  <si>
    <t>742330026</t>
  </si>
  <si>
    <t>Montáž strukturované kabeláže příslušenství a ostatní práce k rozvaděčům panelu pro 24 x optický konektor včetně vany</t>
  </si>
  <si>
    <t>-335506831</t>
  </si>
  <si>
    <t>M025</t>
  </si>
  <si>
    <t>Optická vana 16 x LC (8-8) SM PVMax 1U</t>
  </si>
  <si>
    <t>-836843962</t>
  </si>
  <si>
    <t>742330027</t>
  </si>
  <si>
    <t>Montáž strukturované kabeláže příslušenství a ostatní práce k rozvaděčům modulu 6x optický konektor</t>
  </si>
  <si>
    <t>999272025</t>
  </si>
  <si>
    <t>M026</t>
  </si>
  <si>
    <t>Patch optický 2m</t>
  </si>
  <si>
    <t>10619949</t>
  </si>
  <si>
    <t>742330042</t>
  </si>
  <si>
    <t>Montáž strukturované kabeláže zásuvek datových pod omítku, do nábytku, do parapetního žlabu nebo podlahové krabice dvouzásuvky</t>
  </si>
  <si>
    <t>-2017327650</t>
  </si>
  <si>
    <t>M041</t>
  </si>
  <si>
    <t>Maska nosná se dvěmi svorkami -5014A-A03012</t>
  </si>
  <si>
    <t>-401451602</t>
  </si>
  <si>
    <t>M042</t>
  </si>
  <si>
    <t>Maska nosná se čtiřmi svorkami -5014A-A03024</t>
  </si>
  <si>
    <t>407629828</t>
  </si>
  <si>
    <t>M043</t>
  </si>
  <si>
    <t>Zásuvka komunikační USB -0230-0-0420</t>
  </si>
  <si>
    <t>-106448975</t>
  </si>
  <si>
    <t>M044</t>
  </si>
  <si>
    <t>Zásuvka komunikační HDMI -0230-0-0432</t>
  </si>
  <si>
    <t>-958200031</t>
  </si>
  <si>
    <t>M045</t>
  </si>
  <si>
    <t>Maska nosná s 1 otvorem</t>
  </si>
  <si>
    <t>604779814</t>
  </si>
  <si>
    <t>M046</t>
  </si>
  <si>
    <t>Maska nosná s 2 otvory</t>
  </si>
  <si>
    <t>1624089936</t>
  </si>
  <si>
    <t>M047</t>
  </si>
  <si>
    <t>Přístroj zásuvky datové Modular Jack RJ 45-8 Cat. 6 - RJ45C6U</t>
  </si>
  <si>
    <t>-483539436</t>
  </si>
  <si>
    <t>M048</t>
  </si>
  <si>
    <t>Kryt zásuvky komunikační s popisovým polem 5014A-A100 B</t>
  </si>
  <si>
    <t>-717385044</t>
  </si>
  <si>
    <t>M049</t>
  </si>
  <si>
    <t>Kryt zásuvky komunikační přímé - 5014A-A00040 B</t>
  </si>
  <si>
    <t>-1567388084</t>
  </si>
  <si>
    <t>M050</t>
  </si>
  <si>
    <t>Rámeček pro elektroinstalační přístroje, jednonásobný - 3901A-B10 B</t>
  </si>
  <si>
    <t>-977221192</t>
  </si>
  <si>
    <t>742330051</t>
  </si>
  <si>
    <t>Montáž strukturované kabeláže zásuvek datových popis portu zásuvky</t>
  </si>
  <si>
    <t>1929019170</t>
  </si>
  <si>
    <t>16*2+8*4+27+2*71</t>
  </si>
  <si>
    <t>742330052</t>
  </si>
  <si>
    <t>Montáž strukturované kabeláže zásuvek datových popis portů patchpanelu</t>
  </si>
  <si>
    <t>345089133</t>
  </si>
  <si>
    <t>742330101</t>
  </si>
  <si>
    <t>Montáž strukturované kabeláže měření segmentu metalického s vyhotovením protokolu</t>
  </si>
  <si>
    <t>179324318</t>
  </si>
  <si>
    <t>998742203</t>
  </si>
  <si>
    <t>Přesun hmot pro slaboproud stanovený procentní sazbou (%) z ceny vodorovná dopravní vzdálenost do 50 m v objektech výšky přes 12 do 24 m</t>
  </si>
  <si>
    <t>1614959792</t>
  </si>
  <si>
    <t>Přesun hmot pro slaboproud stanovený procentní sazbou (%) z ceny Příplatek k cenám za zvětšený přesun přes vymezenou největší dopravní vzdálenost do 500 m</t>
  </si>
  <si>
    <t>768125121</t>
  </si>
  <si>
    <t>-1165427480</t>
  </si>
  <si>
    <t>Ostatní náklady související s objektem bez rozlišení - spolupráce s revizním technikem při revizi</t>
  </si>
  <si>
    <t>-1895997166</t>
  </si>
  <si>
    <t>-41658614</t>
  </si>
  <si>
    <t>-1660625242</t>
  </si>
  <si>
    <t>-1516185655</t>
  </si>
  <si>
    <t>855156443</t>
  </si>
  <si>
    <t>D1.51 - D1,151 sanace vlhkosti</t>
  </si>
  <si>
    <t>2 - Základy a zvláštní zakládání</t>
  </si>
  <si>
    <t>61 - Úpravy povrchů vnitřní</t>
  </si>
  <si>
    <t>97 - Prorážení otvorů</t>
  </si>
  <si>
    <t>S01 - Sanace zdiva</t>
  </si>
  <si>
    <t>711 - Izolace proti vodě</t>
  </si>
  <si>
    <t>Základy a zvláštní zakládání</t>
  </si>
  <si>
    <t>289902111R00</t>
  </si>
  <si>
    <t>Otlučení nebo odsekání omítek stěn</t>
  </si>
  <si>
    <t>1587383225</t>
  </si>
  <si>
    <t>1233073066</t>
  </si>
  <si>
    <t>-705155456</t>
  </si>
  <si>
    <t>979082121R00</t>
  </si>
  <si>
    <t>Příplatek k vnitrost. dopravě suti za dalších 5 m</t>
  </si>
  <si>
    <t>-1163648563</t>
  </si>
  <si>
    <t>979981104R00</t>
  </si>
  <si>
    <t>Kontejner, suť bez příměsí, odvoz a likvidace, 9 t</t>
  </si>
  <si>
    <t>37997875</t>
  </si>
  <si>
    <t>1703067081</t>
  </si>
  <si>
    <t>Úpravy povrchů vnitřní</t>
  </si>
  <si>
    <t>610411129R00</t>
  </si>
  <si>
    <t>Nástřik roztokem " Esco - Fluat "</t>
  </si>
  <si>
    <t>2038616488</t>
  </si>
  <si>
    <t>-1823876502</t>
  </si>
  <si>
    <t>611401971R00</t>
  </si>
  <si>
    <t>Příplatek za protiplísňovou přísadu do štuk.vrstvy</t>
  </si>
  <si>
    <t>729795054</t>
  </si>
  <si>
    <t>612421637R00</t>
  </si>
  <si>
    <t>Omítka vnitřní zdiva, MVC, štuková</t>
  </si>
  <si>
    <t>338638782</t>
  </si>
  <si>
    <t>612434154RT1</t>
  </si>
  <si>
    <t>Omítkový sanační systém Premix, Z-SAN, 4vrst., vrstvy: Z-SAN K, Z-SAN 30, Z-SAN 20, Z-SAN 10</t>
  </si>
  <si>
    <t>-125000109</t>
  </si>
  <si>
    <t>612451121R00</t>
  </si>
  <si>
    <t>Omítka vnitřní zdiva, cementová (MC), hladká</t>
  </si>
  <si>
    <t>1453729884</t>
  </si>
  <si>
    <t>711212002R00</t>
  </si>
  <si>
    <t>Hydroizolační povlak - nátěr nebo stěrka</t>
  </si>
  <si>
    <t>267919259</t>
  </si>
  <si>
    <t>Prorážení otvorů</t>
  </si>
  <si>
    <t>970031035R00</t>
  </si>
  <si>
    <t>Vrtání jádrové do zdiva cihelného d 35-39 mm, pro katody systému elektroosmózy ( 1ks / 1,0bm )</t>
  </si>
  <si>
    <t>-552929222</t>
  </si>
  <si>
    <t>S01</t>
  </si>
  <si>
    <t>Sanace zdiva</t>
  </si>
  <si>
    <t>914      R00</t>
  </si>
  <si>
    <t>HZS, tarifní třída 4</t>
  </si>
  <si>
    <t>h</t>
  </si>
  <si>
    <t>1822088089</t>
  </si>
  <si>
    <t>R - EL. 1001</t>
  </si>
  <si>
    <t>D+M mírné drátové elektroosmózy - řídící jednotka systému elektroosmózy</t>
  </si>
  <si>
    <t>-1418826441</t>
  </si>
  <si>
    <t>R - EL. 1002</t>
  </si>
  <si>
    <t>D+M mírné drátové elektroosmózy - provedení kladné pásové elektrody ( ANODY )</t>
  </si>
  <si>
    <t>56726357</t>
  </si>
  <si>
    <t>R - EL. 1003</t>
  </si>
  <si>
    <t>D+M mírné drátové elektroosmózy - provedení záporné tyčové elektrody ( KATODY )</t>
  </si>
  <si>
    <t>1976232856</t>
  </si>
  <si>
    <t>R - EL. 1005</t>
  </si>
  <si>
    <t>D+M mírné drátové elektroosmózy - propojovací vedení systému</t>
  </si>
  <si>
    <t>721682601</t>
  </si>
  <si>
    <t>R - EL. 1006</t>
  </si>
  <si>
    <t>Vybudování kontrolních bodů systému mírné drátové elektroosmózy</t>
  </si>
  <si>
    <t>-1838791197</t>
  </si>
  <si>
    <t>R - EL. 1007</t>
  </si>
  <si>
    <t>Kontrolní bod pevné sítě měřičských bodů pro sledování vývoje a změn vlhkosti zdiva, při odvlhčování systémem mírné (drátové) elektroosmózy</t>
  </si>
  <si>
    <t>720440640</t>
  </si>
  <si>
    <t>R - EL. 1008</t>
  </si>
  <si>
    <t>Podomítková nerez skříň pro instalaci řídící jednotky systému elektroosmózy</t>
  </si>
  <si>
    <t>-1028532319</t>
  </si>
  <si>
    <t>Izolace proti vodě</t>
  </si>
  <si>
    <t>281606214.T01</t>
  </si>
  <si>
    <t>Tlaková jednořadá chemická injektáž zdiva, vrty d=18mm osově 100- 120mm, infúzní clona křemičitan alkalického kovu ( silikonát ) spotřeba min. 15kg/m2</t>
  </si>
  <si>
    <t>1966618187</t>
  </si>
  <si>
    <t>2106816938</t>
  </si>
  <si>
    <t>691595869</t>
  </si>
  <si>
    <t>D1.52 - D1.52 zeleň</t>
  </si>
  <si>
    <t>D1 - Exteriérové výsadby - příprava nádob</t>
  </si>
  <si>
    <t>D2 - Výsadba stromů</t>
  </si>
  <si>
    <t>D3 - Výsadba keřů</t>
  </si>
  <si>
    <t>D4 - Výsadba popínavých rostlin</t>
  </si>
  <si>
    <t>D5 - Výsadba trvalek</t>
  </si>
  <si>
    <t>D1</t>
  </si>
  <si>
    <t>Exteriérové výsadby - příprava nádob</t>
  </si>
  <si>
    <t>181301101</t>
  </si>
  <si>
    <t>Rozprostření vegetačního substrátu</t>
  </si>
  <si>
    <t>1111840198</t>
  </si>
  <si>
    <t>213141111</t>
  </si>
  <si>
    <t>Zřízení vrstvy z geotextilie v rovině nebo ve sklonu do 1:5 š do 3 m</t>
  </si>
  <si>
    <t>963318997</t>
  </si>
  <si>
    <t>Pol142</t>
  </si>
  <si>
    <t>Zřízení vrstvy drenáže z říčního štěrku frakce 16/32</t>
  </si>
  <si>
    <t>564589191</t>
  </si>
  <si>
    <t>Pol143</t>
  </si>
  <si>
    <t>říční štěrk pranný 16/32 včetně dovozu</t>
  </si>
  <si>
    <t>890749561</t>
  </si>
  <si>
    <t>R</t>
  </si>
  <si>
    <t>separační geotextilie (300-500g/m2) včetně dovozu</t>
  </si>
  <si>
    <t>2040656288</t>
  </si>
  <si>
    <t>R.1</t>
  </si>
  <si>
    <t>zahradnický vegetační substrát včetně dovozu</t>
  </si>
  <si>
    <t>1961278118</t>
  </si>
  <si>
    <t>R.2</t>
  </si>
  <si>
    <t>exteriérové nádoby pro pěstování rostlin včetně dovozu</t>
  </si>
  <si>
    <t>-59797362</t>
  </si>
  <si>
    <t>Výsadba stromů</t>
  </si>
  <si>
    <t>183101115</t>
  </si>
  <si>
    <t>Jamky pro výsadbu bez výměny půdy horniny tř 1-4 objem do 0,4 m3 v rovině a svahu do 1:5 (stromy 12/14 a KTS)</t>
  </si>
  <si>
    <t>-1747143289</t>
  </si>
  <si>
    <t>184102115</t>
  </si>
  <si>
    <t>Výsadba dřeviny s balem do jamky se zalitím v rovině a svahu do 1:5 D balu do 0,6 m</t>
  </si>
  <si>
    <t>230874150</t>
  </si>
  <si>
    <t>185804311</t>
  </si>
  <si>
    <t>Zalití rostlin vodou plocha do 20 m2 (100l/strom) (stromy s balem)</t>
  </si>
  <si>
    <t>-688726764</t>
  </si>
  <si>
    <t>Betula utilis ´Jacquemontii´</t>
  </si>
  <si>
    <t>-1565808707</t>
  </si>
  <si>
    <t>Poznámka k položce:
Dovoz rostlin + manipulace (25% z ceny každé rostliny)</t>
  </si>
  <si>
    <t>R.3</t>
  </si>
  <si>
    <t>Tablety hnojiva (4 ks/strom) (váha tablety 10g)</t>
  </si>
  <si>
    <t>1053161249</t>
  </si>
  <si>
    <t>R.4</t>
  </si>
  <si>
    <t>Voda pro zálivku (100l/strom) (stromy s balem)</t>
  </si>
  <si>
    <t>-782046129</t>
  </si>
  <si>
    <t>D3</t>
  </si>
  <si>
    <t>Výsadba keřů</t>
  </si>
  <si>
    <t>183101113</t>
  </si>
  <si>
    <t>Jamky pro výsadbu bez výměny půdy horniny tř 1-4 objem do 0,05 m3 v rovině a svahu do 1:5</t>
  </si>
  <si>
    <t>-576871929</t>
  </si>
  <si>
    <t>183205111</t>
  </si>
  <si>
    <t>Založení záhonu v rovině a svahu do 1:5 hornina tř 1 a 2</t>
  </si>
  <si>
    <t>-2013724682</t>
  </si>
  <si>
    <t>184102111</t>
  </si>
  <si>
    <t>Výsadba dřeviny s balem do jamky se zalitím v rovině a svahu do 1:5 D balu do 0,2 m (nižší sazenice)</t>
  </si>
  <si>
    <t>2084654508</t>
  </si>
  <si>
    <t>184911431</t>
  </si>
  <si>
    <t>Mulčování rostlin tl mulče (kamenná drť) do 0,03 m v rovině a svahu do 1:5</t>
  </si>
  <si>
    <t>402644355</t>
  </si>
  <si>
    <t>185804312</t>
  </si>
  <si>
    <t>Zalití rostlin vodou plocha nad 20 m2 (10l / keř)</t>
  </si>
  <si>
    <t>528393726</t>
  </si>
  <si>
    <t>Hydrangea arborescens ´Anabelle´</t>
  </si>
  <si>
    <t>-290068242</t>
  </si>
  <si>
    <t>Prunus laurocerasus ´Otto Luyken´</t>
  </si>
  <si>
    <t>2018335872</t>
  </si>
  <si>
    <t>R.5</t>
  </si>
  <si>
    <t>Tablety hnojiva (2 ks / keř) (váha tablety 10g)</t>
  </si>
  <si>
    <t>-1718751070</t>
  </si>
  <si>
    <t>R.6</t>
  </si>
  <si>
    <t>kamenná drť 4/8</t>
  </si>
  <si>
    <t>364027712</t>
  </si>
  <si>
    <t>R.7</t>
  </si>
  <si>
    <t>Voda pro zálivku rostlin (10l/keř)</t>
  </si>
  <si>
    <t>-1717912350</t>
  </si>
  <si>
    <t>Výsadba popínavých rostlin</t>
  </si>
  <si>
    <t>183101111</t>
  </si>
  <si>
    <t>Jamky pro výsadbu bez výměny půdy horniny tř 1-4 objem do 0,01 m3 v rovině a svahu do 1:5</t>
  </si>
  <si>
    <t>1217594505</t>
  </si>
  <si>
    <t>183211322</t>
  </si>
  <si>
    <t>Výsadba květin hrnkových D květináče 120 mm</t>
  </si>
  <si>
    <t>-424750727</t>
  </si>
  <si>
    <t>185804312.1</t>
  </si>
  <si>
    <t>Zalití rostlin vodou plocha nad 20 m2 (1l / rostlina)</t>
  </si>
  <si>
    <t>1322205646</t>
  </si>
  <si>
    <t>R.8</t>
  </si>
  <si>
    <t>Voda pro zálivku rostlin (1l / rostlina)</t>
  </si>
  <si>
    <t>1113378660</t>
  </si>
  <si>
    <t>Hedera helix</t>
  </si>
  <si>
    <t>168453295</t>
  </si>
  <si>
    <t>Výsadba trvalek</t>
  </si>
  <si>
    <t>624771057</t>
  </si>
  <si>
    <t>741193254</t>
  </si>
  <si>
    <t>1198613177</t>
  </si>
  <si>
    <t>185804312.2</t>
  </si>
  <si>
    <t>Zalití rostlin vodou plocha nad 20 m2</t>
  </si>
  <si>
    <t>1125675742</t>
  </si>
  <si>
    <t>Deschampsia caespitosa ´Palava´</t>
  </si>
  <si>
    <t>941173749</t>
  </si>
  <si>
    <t>Aquilegia caerulea ´Spring Magic White´</t>
  </si>
  <si>
    <t>-721821915</t>
  </si>
  <si>
    <t>Hakonechloa macra´Aureola´</t>
  </si>
  <si>
    <t>-2009015885</t>
  </si>
  <si>
    <t>Astrantia major ´Ruby Cloud´</t>
  </si>
  <si>
    <t>480967943</t>
  </si>
  <si>
    <t>Astrantia major ´Alba´</t>
  </si>
  <si>
    <t>714524837</t>
  </si>
  <si>
    <t>R.9</t>
  </si>
  <si>
    <t>Helleborus niger</t>
  </si>
  <si>
    <t>-480329522</t>
  </si>
  <si>
    <t>R.10</t>
  </si>
  <si>
    <t>Matteucia struthiopteris</t>
  </si>
  <si>
    <t>-61298696</t>
  </si>
  <si>
    <t>R.11</t>
  </si>
  <si>
    <t>Carex morrowii ´Ice Dance´</t>
  </si>
  <si>
    <t>366836090</t>
  </si>
  <si>
    <t>Pol146</t>
  </si>
  <si>
    <t>Výsadba hydrponických rostlin v pěstební nádobě s umístěním vodoznaku</t>
  </si>
  <si>
    <t>-1768354772</t>
  </si>
  <si>
    <t>Pol147</t>
  </si>
  <si>
    <t>Výsadba hydroponických rostlin bez pěstební nádoby do skleněných nádob se zeolitickým substrátem</t>
  </si>
  <si>
    <t>-1030204249</t>
  </si>
  <si>
    <t>Pol148</t>
  </si>
  <si>
    <t>Příprava živného roztoku se zalitím rostlin</t>
  </si>
  <si>
    <t>soub.</t>
  </si>
  <si>
    <t>1409795475</t>
  </si>
  <si>
    <t>Dekorativní závěsný obal pro pěstování rostlin</t>
  </si>
  <si>
    <t>-2037395466</t>
  </si>
  <si>
    <t>-2101038383</t>
  </si>
  <si>
    <t>-1647853514</t>
  </si>
  <si>
    <t>Skleněné nádoby závěsné (bez lanek)</t>
  </si>
  <si>
    <t>-752532944</t>
  </si>
  <si>
    <t>R.12</t>
  </si>
  <si>
    <t>speciální substrát - keramzit 8-16</t>
  </si>
  <si>
    <t>1680594366</t>
  </si>
  <si>
    <t>R.13</t>
  </si>
  <si>
    <t>speciální substrát - zeolitický substrát 4-8 (skleněné nádoby)</t>
  </si>
  <si>
    <t>-1973311106</t>
  </si>
  <si>
    <t>R.14</t>
  </si>
  <si>
    <t>hnojivo pro přípravu živného roztoku</t>
  </si>
  <si>
    <t>l</t>
  </si>
  <si>
    <t>-1974072306</t>
  </si>
  <si>
    <t>R.15</t>
  </si>
  <si>
    <t>voda pro živný roztok</t>
  </si>
  <si>
    <t>-1858162523</t>
  </si>
  <si>
    <t>Scindapsus aureus (Hanging plant)</t>
  </si>
  <si>
    <t>-1430816045</t>
  </si>
  <si>
    <t>Marantha leuconera / Spathiphyllum mont blanc</t>
  </si>
  <si>
    <t>2045228616</t>
  </si>
  <si>
    <t>Nephrolepsis exaltata</t>
  </si>
  <si>
    <t>1809349493</t>
  </si>
  <si>
    <t>Tetrastigma sp.  (vel. 120- 150)</t>
  </si>
  <si>
    <t>-2076541423</t>
  </si>
  <si>
    <t>R.16</t>
  </si>
  <si>
    <t>Tradescantia zebrina /Cissus ellen danica</t>
  </si>
  <si>
    <t>684204547</t>
  </si>
  <si>
    <t>R.17</t>
  </si>
  <si>
    <t>Adianthum raddianum</t>
  </si>
  <si>
    <t>1257939669</t>
  </si>
  <si>
    <t>R.18</t>
  </si>
  <si>
    <t>Fittonia albivensis</t>
  </si>
  <si>
    <t>767784372</t>
  </si>
  <si>
    <t>R.19</t>
  </si>
  <si>
    <t>Ficus repens ´Sunny´ (Hanging plant)</t>
  </si>
  <si>
    <t>-1844446206</t>
  </si>
  <si>
    <t>R.20</t>
  </si>
  <si>
    <t>Hedera Montgomery (Hanging plant)</t>
  </si>
  <si>
    <t>-468361144</t>
  </si>
  <si>
    <t>R.21</t>
  </si>
  <si>
    <t>Pteris ensiformis</t>
  </si>
  <si>
    <t>-214670598</t>
  </si>
  <si>
    <t>R.22</t>
  </si>
  <si>
    <t>Cyperus papyrus / Cyperus alternifolius</t>
  </si>
  <si>
    <t>-155186080</t>
  </si>
  <si>
    <t>Vnitřní pěstební nádoba pro hydroponické pěstování včetně vodoznaku (komplet)</t>
  </si>
  <si>
    <t>1528224709</t>
  </si>
  <si>
    <t>D1.53 - D1.53 Vedlejší náklady</t>
  </si>
  <si>
    <t>VRN -   Vedlejší rozpočtové náklady</t>
  </si>
  <si>
    <t xml:space="preserve">    0 -   Vedlejší rozpočtové náklady</t>
  </si>
  <si>
    <t xml:space="preserve">  Vedlejší rozpočtové náklady</t>
  </si>
  <si>
    <t>030001000</t>
  </si>
  <si>
    <t>Základní rozdělení průvodních činností a nákladů zařízení staveniště</t>
  </si>
  <si>
    <t>Kč</t>
  </si>
  <si>
    <t>1024</t>
  </si>
  <si>
    <t>-579961662</t>
  </si>
  <si>
    <t>Poznámka k položce:
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oplocení 50 bm</t>
  </si>
  <si>
    <t>032203000</t>
  </si>
  <si>
    <t>Zařízení staveniště vybavení staveniště pronájem ploch staveniště</t>
  </si>
  <si>
    <t>-1946529545</t>
  </si>
  <si>
    <t>Poznámka k položce:
Poplatky za zábory veřejných ploch, pokud budou nezbytné při realizaci veřejné zakázky    
Zábor veřejných ploch potřebných ke stavbě100 m2</t>
  </si>
  <si>
    <t>032903000</t>
  </si>
  <si>
    <t>Zařízení staveniště vybavení staveniště náklady na provoz a údržbu vybavení staveniště</t>
  </si>
  <si>
    <t>1652993534</t>
  </si>
  <si>
    <t>Poznámka k položce:
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</si>
  <si>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033002000</t>
  </si>
  <si>
    <t>Hlavní tituly průvodních činností a nákladů zařízení staveniště připojení na inženýrské sítě</t>
  </si>
  <si>
    <t>667621790</t>
  </si>
  <si>
    <t>Poznámka k položce:
Náklady na zřízené staveništních  NN</t>
  </si>
  <si>
    <t>034503000</t>
  </si>
  <si>
    <t>Zařízení staveniště zabezpečení staveniště informační tabule</t>
  </si>
  <si>
    <t>2110200821</t>
  </si>
  <si>
    <t>039002000</t>
  </si>
  <si>
    <t>Hlavní tituly průvodních činností a nákladů zařízení staveniště zrušení zařízení staveniště</t>
  </si>
  <si>
    <t>-378865316</t>
  </si>
  <si>
    <t>Poznámka k položce:
Odstranění objektů zařízení staveniště včetně přípojek energií a jejich odvoz. Položka zahrnuje i náklady na úpravu povrchů po odstranění zařízení staveniště a úklid ploch, na kterých bylo zařízení staveniště provozováno.</t>
  </si>
  <si>
    <t>04900025</t>
  </si>
  <si>
    <t>Dokomuntace skutečného provedení stavby</t>
  </si>
  <si>
    <t>-1966331721</t>
  </si>
  <si>
    <t>049103000</t>
  </si>
  <si>
    <t>Inženýrská činnost zkoušky a ostatní měření inženýrská činnost ostatní náklady vzniklé v souvislosti s realizací stavby</t>
  </si>
  <si>
    <t>-562031679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</si>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</sst>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7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165" fontId="0" fillId="0" borderId="0" xfId="0" applyNumberFormat="1" applyFont="1" applyAlignment="1" applyProtection="1">
      <alignment horizontal="left" vertical="center"/>
      <protection locked="0"/>
    </xf>
    <xf numFmtId="0" fontId="2" fillId="0" borderId="0" xfId="0" applyFont="1" applyAlignment="1">
      <alignment horizontal="left" vertical="top"/>
    </xf>
    <xf numFmtId="0" fontId="0"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4" fontId="2" fillId="0" borderId="0" xfId="0" applyNumberFormat="1" applyFont="1" applyAlignment="1">
      <alignment vertical="center"/>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4" fontId="24" fillId="0" borderId="0" xfId="0" applyNumberFormat="1" applyFont="1" applyAlignment="1" applyProtection="1">
      <alignment vertical="center"/>
      <protection locked="0"/>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 fontId="6" fillId="0" borderId="20" xfId="0" applyNumberFormat="1"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22" fillId="4" borderId="0" xfId="0" applyFont="1" applyFill="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4" fontId="31" fillId="0" borderId="12" xfId="0" applyNumberFormat="1" applyFont="1" applyBorder="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4" fontId="8" fillId="0" borderId="0" xfId="0" applyNumberFormat="1"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2"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0" fontId="33" fillId="0" borderId="22" xfId="0" applyFont="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4" fontId="2" fillId="0" borderId="20" xfId="0" applyNumberFormat="1" applyFont="1" applyBorder="1" applyAlignment="1" applyProtection="1">
      <alignment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167" fontId="0" fillId="2"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6" t="s">
        <v>0</v>
      </c>
      <c r="AZ1" s="16" t="s">
        <v>1</v>
      </c>
      <c r="BA1" s="16" t="s">
        <v>2</v>
      </c>
      <c r="BB1" s="16" t="s">
        <v>3</v>
      </c>
      <c r="BT1" s="16" t="s">
        <v>4</v>
      </c>
      <c r="BU1" s="16" t="s">
        <v>5</v>
      </c>
      <c r="BV1" s="16" t="s">
        <v>6</v>
      </c>
    </row>
    <row r="2" spans="44:72" ht="36.95" customHeight="1">
      <c r="BS2" s="17" t="s">
        <v>7</v>
      </c>
      <c r="BT2" s="17" t="s">
        <v>8</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G4" s="25" t="s">
        <v>12</v>
      </c>
      <c r="BS4" s="17" t="s">
        <v>13</v>
      </c>
    </row>
    <row r="5" spans="2:71" ht="12" customHeight="1">
      <c r="B5" s="21"/>
      <c r="C5" s="22"/>
      <c r="D5" s="26" t="s">
        <v>14</v>
      </c>
      <c r="E5" s="22"/>
      <c r="F5" s="22"/>
      <c r="G5" s="22"/>
      <c r="H5" s="22"/>
      <c r="I5" s="22"/>
      <c r="J5" s="22"/>
      <c r="K5" s="27" t="s">
        <v>15</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G5" s="28" t="s">
        <v>16</v>
      </c>
      <c r="BS5" s="17" t="s">
        <v>7</v>
      </c>
    </row>
    <row r="6" spans="2:71" ht="36.95" customHeight="1">
      <c r="B6" s="21"/>
      <c r="C6" s="22"/>
      <c r="D6" s="29" t="s">
        <v>17</v>
      </c>
      <c r="E6" s="22"/>
      <c r="F6" s="22"/>
      <c r="G6" s="22"/>
      <c r="H6" s="22"/>
      <c r="I6" s="22"/>
      <c r="J6" s="22"/>
      <c r="K6" s="30" t="s">
        <v>18</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G6" s="31"/>
      <c r="BS6" s="17" t="s">
        <v>7</v>
      </c>
    </row>
    <row r="7" spans="2:7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22</v>
      </c>
      <c r="AO7" s="22"/>
      <c r="AP7" s="22"/>
      <c r="AQ7" s="22"/>
      <c r="AR7" s="20"/>
      <c r="BG7" s="31"/>
      <c r="BS7" s="17" t="s">
        <v>7</v>
      </c>
    </row>
    <row r="8" spans="2:71" ht="12" customHeight="1">
      <c r="B8" s="21"/>
      <c r="C8" s="22"/>
      <c r="D8" s="32" t="s">
        <v>23</v>
      </c>
      <c r="E8" s="22"/>
      <c r="F8" s="22"/>
      <c r="G8" s="22"/>
      <c r="H8" s="22"/>
      <c r="I8" s="22"/>
      <c r="J8" s="22"/>
      <c r="K8" s="27"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25</v>
      </c>
      <c r="AL8" s="22"/>
      <c r="AM8" s="22"/>
      <c r="AN8" s="33" t="s">
        <v>26</v>
      </c>
      <c r="AO8" s="22"/>
      <c r="AP8" s="22"/>
      <c r="AQ8" s="22"/>
      <c r="AR8" s="20"/>
      <c r="BG8" s="31"/>
      <c r="BS8" s="17" t="s">
        <v>7</v>
      </c>
    </row>
    <row r="9" spans="2:71" ht="29.25" customHeight="1">
      <c r="B9" s="21"/>
      <c r="C9" s="22"/>
      <c r="D9" s="26" t="s">
        <v>27</v>
      </c>
      <c r="E9" s="22"/>
      <c r="F9" s="22"/>
      <c r="G9" s="22"/>
      <c r="H9" s="22"/>
      <c r="I9" s="22"/>
      <c r="J9" s="22"/>
      <c r="K9" s="34" t="s">
        <v>28</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29</v>
      </c>
      <c r="AL9" s="22"/>
      <c r="AM9" s="22"/>
      <c r="AN9" s="34" t="s">
        <v>30</v>
      </c>
      <c r="AO9" s="22"/>
      <c r="AP9" s="22"/>
      <c r="AQ9" s="22"/>
      <c r="AR9" s="20"/>
      <c r="BG9" s="31"/>
      <c r="BS9" s="17" t="s">
        <v>7</v>
      </c>
    </row>
    <row r="10" spans="2:71" ht="12" customHeight="1">
      <c r="B10" s="21"/>
      <c r="C10" s="22"/>
      <c r="D10" s="32" t="s">
        <v>31</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32</v>
      </c>
      <c r="AL10" s="22"/>
      <c r="AM10" s="22"/>
      <c r="AN10" s="27" t="s">
        <v>33</v>
      </c>
      <c r="AO10" s="22"/>
      <c r="AP10" s="22"/>
      <c r="AQ10" s="22"/>
      <c r="AR10" s="20"/>
      <c r="BG10" s="31"/>
      <c r="BS10" s="17" t="s">
        <v>7</v>
      </c>
    </row>
    <row r="11" spans="2:71" ht="18.45" customHeight="1">
      <c r="B11" s="21"/>
      <c r="C11" s="22"/>
      <c r="D11" s="22"/>
      <c r="E11" s="27" t="s">
        <v>34</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35</v>
      </c>
      <c r="AL11" s="22"/>
      <c r="AM11" s="22"/>
      <c r="AN11" s="27" t="s">
        <v>33</v>
      </c>
      <c r="AO11" s="22"/>
      <c r="AP11" s="22"/>
      <c r="AQ11" s="22"/>
      <c r="AR11" s="20"/>
      <c r="BG11" s="31"/>
      <c r="BS11" s="17" t="s">
        <v>7</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G12" s="31"/>
      <c r="BS12" s="17" t="s">
        <v>7</v>
      </c>
    </row>
    <row r="13" spans="2:71" ht="12" customHeight="1">
      <c r="B13" s="21"/>
      <c r="C13" s="22"/>
      <c r="D13" s="32"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32</v>
      </c>
      <c r="AL13" s="22"/>
      <c r="AM13" s="22"/>
      <c r="AN13" s="35" t="s">
        <v>37</v>
      </c>
      <c r="AO13" s="22"/>
      <c r="AP13" s="22"/>
      <c r="AQ13" s="22"/>
      <c r="AR13" s="20"/>
      <c r="BG13" s="31"/>
      <c r="BS13" s="17" t="s">
        <v>7</v>
      </c>
    </row>
    <row r="14" spans="2:71" ht="12">
      <c r="B14" s="21"/>
      <c r="C14" s="22"/>
      <c r="D14" s="22"/>
      <c r="E14" s="35" t="s">
        <v>37</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35</v>
      </c>
      <c r="AL14" s="22"/>
      <c r="AM14" s="22"/>
      <c r="AN14" s="35" t="s">
        <v>37</v>
      </c>
      <c r="AO14" s="22"/>
      <c r="AP14" s="22"/>
      <c r="AQ14" s="22"/>
      <c r="AR14" s="20"/>
      <c r="BG14" s="31"/>
      <c r="BS14" s="17" t="s">
        <v>7</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G15" s="31"/>
      <c r="BS15" s="17" t="s">
        <v>4</v>
      </c>
    </row>
    <row r="16" spans="2:71" ht="12" customHeight="1">
      <c r="B16" s="21"/>
      <c r="C16" s="22"/>
      <c r="D16" s="32"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32</v>
      </c>
      <c r="AL16" s="22"/>
      <c r="AM16" s="22"/>
      <c r="AN16" s="27" t="s">
        <v>33</v>
      </c>
      <c r="AO16" s="22"/>
      <c r="AP16" s="22"/>
      <c r="AQ16" s="22"/>
      <c r="AR16" s="20"/>
      <c r="BG16" s="31"/>
      <c r="BS16" s="17" t="s">
        <v>4</v>
      </c>
    </row>
    <row r="17" spans="2:71" ht="18.45" customHeight="1">
      <c r="B17" s="21"/>
      <c r="C17" s="22"/>
      <c r="D17" s="22"/>
      <c r="E17" s="27" t="s">
        <v>39</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35</v>
      </c>
      <c r="AL17" s="22"/>
      <c r="AM17" s="22"/>
      <c r="AN17" s="27" t="s">
        <v>33</v>
      </c>
      <c r="AO17" s="22"/>
      <c r="AP17" s="22"/>
      <c r="AQ17" s="22"/>
      <c r="AR17" s="20"/>
      <c r="BG17" s="31"/>
      <c r="BS17" s="17" t="s">
        <v>5</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G18" s="31"/>
      <c r="BS18" s="17" t="s">
        <v>7</v>
      </c>
    </row>
    <row r="19" spans="2:71" ht="12" customHeight="1">
      <c r="B19" s="21"/>
      <c r="C19" s="22"/>
      <c r="D19" s="32"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32</v>
      </c>
      <c r="AL19" s="22"/>
      <c r="AM19" s="22"/>
      <c r="AN19" s="27" t="s">
        <v>33</v>
      </c>
      <c r="AO19" s="22"/>
      <c r="AP19" s="22"/>
      <c r="AQ19" s="22"/>
      <c r="AR19" s="20"/>
      <c r="BG19" s="31"/>
      <c r="BS19" s="17" t="s">
        <v>7</v>
      </c>
    </row>
    <row r="20" spans="2:71" ht="18.45"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35</v>
      </c>
      <c r="AL20" s="22"/>
      <c r="AM20" s="22"/>
      <c r="AN20" s="27" t="s">
        <v>33</v>
      </c>
      <c r="AO20" s="22"/>
      <c r="AP20" s="22"/>
      <c r="AQ20" s="22"/>
      <c r="AR20" s="20"/>
      <c r="BG20" s="31"/>
      <c r="BS20" s="17" t="s">
        <v>4</v>
      </c>
    </row>
    <row r="21" spans="2:59"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G21" s="31"/>
    </row>
    <row r="22" spans="2:59" ht="12" customHeight="1">
      <c r="B22" s="21"/>
      <c r="C22" s="22"/>
      <c r="D22" s="32"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G22" s="31"/>
    </row>
    <row r="23" spans="2:59" ht="45" customHeight="1">
      <c r="B23" s="21"/>
      <c r="C23" s="22"/>
      <c r="D23" s="22"/>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G23" s="31"/>
    </row>
    <row r="24" spans="2:59"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G24" s="31"/>
    </row>
    <row r="25" spans="2:59"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G25" s="31"/>
    </row>
    <row r="26" spans="2:59" s="1" customFormat="1" ht="25.9" customHeight="1">
      <c r="B26" s="39"/>
      <c r="C26" s="40"/>
      <c r="D26" s="41" t="s">
        <v>44</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G26" s="31"/>
    </row>
    <row r="27" spans="2:59" s="1" customFormat="1" ht="6.95"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G27" s="31"/>
    </row>
    <row r="28" spans="2:59" s="1" customFormat="1" ht="12">
      <c r="B28" s="39"/>
      <c r="C28" s="40"/>
      <c r="D28" s="40"/>
      <c r="E28" s="40"/>
      <c r="F28" s="40"/>
      <c r="G28" s="40"/>
      <c r="H28" s="40"/>
      <c r="I28" s="40"/>
      <c r="J28" s="40"/>
      <c r="K28" s="40"/>
      <c r="L28" s="45" t="s">
        <v>45</v>
      </c>
      <c r="M28" s="45"/>
      <c r="N28" s="45"/>
      <c r="O28" s="45"/>
      <c r="P28" s="45"/>
      <c r="Q28" s="40"/>
      <c r="R28" s="40"/>
      <c r="S28" s="40"/>
      <c r="T28" s="40"/>
      <c r="U28" s="40"/>
      <c r="V28" s="40"/>
      <c r="W28" s="45" t="s">
        <v>46</v>
      </c>
      <c r="X28" s="45"/>
      <c r="Y28" s="45"/>
      <c r="Z28" s="45"/>
      <c r="AA28" s="45"/>
      <c r="AB28" s="45"/>
      <c r="AC28" s="45"/>
      <c r="AD28" s="45"/>
      <c r="AE28" s="45"/>
      <c r="AF28" s="40"/>
      <c r="AG28" s="40"/>
      <c r="AH28" s="40"/>
      <c r="AI28" s="40"/>
      <c r="AJ28" s="40"/>
      <c r="AK28" s="45" t="s">
        <v>47</v>
      </c>
      <c r="AL28" s="45"/>
      <c r="AM28" s="45"/>
      <c r="AN28" s="45"/>
      <c r="AO28" s="45"/>
      <c r="AP28" s="40"/>
      <c r="AQ28" s="40"/>
      <c r="AR28" s="44"/>
      <c r="BG28" s="31"/>
    </row>
    <row r="29" spans="2:59" s="2" customFormat="1" ht="14.4" customHeight="1">
      <c r="B29" s="46"/>
      <c r="C29" s="47"/>
      <c r="D29" s="32" t="s">
        <v>48</v>
      </c>
      <c r="E29" s="47"/>
      <c r="F29" s="32" t="s">
        <v>49</v>
      </c>
      <c r="G29" s="47"/>
      <c r="H29" s="47"/>
      <c r="I29" s="47"/>
      <c r="J29" s="47"/>
      <c r="K29" s="47"/>
      <c r="L29" s="48">
        <v>0.21</v>
      </c>
      <c r="M29" s="47"/>
      <c r="N29" s="47"/>
      <c r="O29" s="47"/>
      <c r="P29" s="47"/>
      <c r="Q29" s="47"/>
      <c r="R29" s="47"/>
      <c r="S29" s="47"/>
      <c r="T29" s="47"/>
      <c r="U29" s="47"/>
      <c r="V29" s="47"/>
      <c r="W29" s="49">
        <f>ROUND(BB54,2)</f>
        <v>0</v>
      </c>
      <c r="X29" s="47"/>
      <c r="Y29" s="47"/>
      <c r="Z29" s="47"/>
      <c r="AA29" s="47"/>
      <c r="AB29" s="47"/>
      <c r="AC29" s="47"/>
      <c r="AD29" s="47"/>
      <c r="AE29" s="47"/>
      <c r="AF29" s="47"/>
      <c r="AG29" s="47"/>
      <c r="AH29" s="47"/>
      <c r="AI29" s="47"/>
      <c r="AJ29" s="47"/>
      <c r="AK29" s="49">
        <f>ROUND(AX54,2)</f>
        <v>0</v>
      </c>
      <c r="AL29" s="47"/>
      <c r="AM29" s="47"/>
      <c r="AN29" s="47"/>
      <c r="AO29" s="47"/>
      <c r="AP29" s="47"/>
      <c r="AQ29" s="47"/>
      <c r="AR29" s="50"/>
      <c r="BG29" s="31"/>
    </row>
    <row r="30" spans="2:59" s="2" customFormat="1" ht="14.4" customHeight="1">
      <c r="B30" s="46"/>
      <c r="C30" s="47"/>
      <c r="D30" s="47"/>
      <c r="E30" s="47"/>
      <c r="F30" s="32" t="s">
        <v>50</v>
      </c>
      <c r="G30" s="47"/>
      <c r="H30" s="47"/>
      <c r="I30" s="47"/>
      <c r="J30" s="47"/>
      <c r="K30" s="47"/>
      <c r="L30" s="48">
        <v>0.15</v>
      </c>
      <c r="M30" s="47"/>
      <c r="N30" s="47"/>
      <c r="O30" s="47"/>
      <c r="P30" s="47"/>
      <c r="Q30" s="47"/>
      <c r="R30" s="47"/>
      <c r="S30" s="47"/>
      <c r="T30" s="47"/>
      <c r="U30" s="47"/>
      <c r="V30" s="47"/>
      <c r="W30" s="49">
        <f>ROUND(BC54,2)</f>
        <v>0</v>
      </c>
      <c r="X30" s="47"/>
      <c r="Y30" s="47"/>
      <c r="Z30" s="47"/>
      <c r="AA30" s="47"/>
      <c r="AB30" s="47"/>
      <c r="AC30" s="47"/>
      <c r="AD30" s="47"/>
      <c r="AE30" s="47"/>
      <c r="AF30" s="47"/>
      <c r="AG30" s="47"/>
      <c r="AH30" s="47"/>
      <c r="AI30" s="47"/>
      <c r="AJ30" s="47"/>
      <c r="AK30" s="49">
        <f>ROUND(AY54,2)</f>
        <v>0</v>
      </c>
      <c r="AL30" s="47"/>
      <c r="AM30" s="47"/>
      <c r="AN30" s="47"/>
      <c r="AO30" s="47"/>
      <c r="AP30" s="47"/>
      <c r="AQ30" s="47"/>
      <c r="AR30" s="50"/>
      <c r="BG30" s="31"/>
    </row>
    <row r="31" spans="2:59" s="2" customFormat="1" ht="14.4" customHeight="1" hidden="1">
      <c r="B31" s="46"/>
      <c r="C31" s="47"/>
      <c r="D31" s="47"/>
      <c r="E31" s="47"/>
      <c r="F31" s="32" t="s">
        <v>51</v>
      </c>
      <c r="G31" s="47"/>
      <c r="H31" s="47"/>
      <c r="I31" s="47"/>
      <c r="J31" s="47"/>
      <c r="K31" s="47"/>
      <c r="L31" s="48">
        <v>0.21</v>
      </c>
      <c r="M31" s="47"/>
      <c r="N31" s="47"/>
      <c r="O31" s="47"/>
      <c r="P31" s="47"/>
      <c r="Q31" s="47"/>
      <c r="R31" s="47"/>
      <c r="S31" s="47"/>
      <c r="T31" s="47"/>
      <c r="U31" s="47"/>
      <c r="V31" s="47"/>
      <c r="W31" s="49">
        <f>ROUND(BD54,2)</f>
        <v>0</v>
      </c>
      <c r="X31" s="47"/>
      <c r="Y31" s="47"/>
      <c r="Z31" s="47"/>
      <c r="AA31" s="47"/>
      <c r="AB31" s="47"/>
      <c r="AC31" s="47"/>
      <c r="AD31" s="47"/>
      <c r="AE31" s="47"/>
      <c r="AF31" s="47"/>
      <c r="AG31" s="47"/>
      <c r="AH31" s="47"/>
      <c r="AI31" s="47"/>
      <c r="AJ31" s="47"/>
      <c r="AK31" s="49">
        <v>0</v>
      </c>
      <c r="AL31" s="47"/>
      <c r="AM31" s="47"/>
      <c r="AN31" s="47"/>
      <c r="AO31" s="47"/>
      <c r="AP31" s="47"/>
      <c r="AQ31" s="47"/>
      <c r="AR31" s="50"/>
      <c r="BG31" s="31"/>
    </row>
    <row r="32" spans="2:59" s="2" customFormat="1" ht="14.4" customHeight="1" hidden="1">
      <c r="B32" s="46"/>
      <c r="C32" s="47"/>
      <c r="D32" s="47"/>
      <c r="E32" s="47"/>
      <c r="F32" s="32" t="s">
        <v>52</v>
      </c>
      <c r="G32" s="47"/>
      <c r="H32" s="47"/>
      <c r="I32" s="47"/>
      <c r="J32" s="47"/>
      <c r="K32" s="47"/>
      <c r="L32" s="48">
        <v>0.15</v>
      </c>
      <c r="M32" s="47"/>
      <c r="N32" s="47"/>
      <c r="O32" s="47"/>
      <c r="P32" s="47"/>
      <c r="Q32" s="47"/>
      <c r="R32" s="47"/>
      <c r="S32" s="47"/>
      <c r="T32" s="47"/>
      <c r="U32" s="47"/>
      <c r="V32" s="47"/>
      <c r="W32" s="49">
        <f>ROUND(BE54,2)</f>
        <v>0</v>
      </c>
      <c r="X32" s="47"/>
      <c r="Y32" s="47"/>
      <c r="Z32" s="47"/>
      <c r="AA32" s="47"/>
      <c r="AB32" s="47"/>
      <c r="AC32" s="47"/>
      <c r="AD32" s="47"/>
      <c r="AE32" s="47"/>
      <c r="AF32" s="47"/>
      <c r="AG32" s="47"/>
      <c r="AH32" s="47"/>
      <c r="AI32" s="47"/>
      <c r="AJ32" s="47"/>
      <c r="AK32" s="49">
        <v>0</v>
      </c>
      <c r="AL32" s="47"/>
      <c r="AM32" s="47"/>
      <c r="AN32" s="47"/>
      <c r="AO32" s="47"/>
      <c r="AP32" s="47"/>
      <c r="AQ32" s="47"/>
      <c r="AR32" s="50"/>
      <c r="BG32" s="31"/>
    </row>
    <row r="33" spans="2:44" s="2" customFormat="1" ht="14.4" customHeight="1" hidden="1">
      <c r="B33" s="46"/>
      <c r="C33" s="47"/>
      <c r="D33" s="47"/>
      <c r="E33" s="47"/>
      <c r="F33" s="32" t="s">
        <v>53</v>
      </c>
      <c r="G33" s="47"/>
      <c r="H33" s="47"/>
      <c r="I33" s="47"/>
      <c r="J33" s="47"/>
      <c r="K33" s="47"/>
      <c r="L33" s="48">
        <v>0</v>
      </c>
      <c r="M33" s="47"/>
      <c r="N33" s="47"/>
      <c r="O33" s="47"/>
      <c r="P33" s="47"/>
      <c r="Q33" s="47"/>
      <c r="R33" s="47"/>
      <c r="S33" s="47"/>
      <c r="T33" s="47"/>
      <c r="U33" s="47"/>
      <c r="V33" s="47"/>
      <c r="W33" s="49">
        <f>ROUND(BF54,2)</f>
        <v>0</v>
      </c>
      <c r="X33" s="47"/>
      <c r="Y33" s="47"/>
      <c r="Z33" s="47"/>
      <c r="AA33" s="47"/>
      <c r="AB33" s="47"/>
      <c r="AC33" s="47"/>
      <c r="AD33" s="47"/>
      <c r="AE33" s="47"/>
      <c r="AF33" s="47"/>
      <c r="AG33" s="47"/>
      <c r="AH33" s="47"/>
      <c r="AI33" s="47"/>
      <c r="AJ33" s="47"/>
      <c r="AK33" s="49">
        <v>0</v>
      </c>
      <c r="AL33" s="47"/>
      <c r="AM33" s="47"/>
      <c r="AN33" s="47"/>
      <c r="AO33" s="47"/>
      <c r="AP33" s="47"/>
      <c r="AQ33" s="47"/>
      <c r="AR33" s="50"/>
    </row>
    <row r="34" spans="2:44" s="1" customFormat="1" ht="6.95"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row>
    <row r="35" spans="2:44" s="1" customFormat="1" ht="25.9" customHeight="1">
      <c r="B35" s="39"/>
      <c r="C35" s="51"/>
      <c r="D35" s="52" t="s">
        <v>54</v>
      </c>
      <c r="E35" s="53"/>
      <c r="F35" s="53"/>
      <c r="G35" s="53"/>
      <c r="H35" s="53"/>
      <c r="I35" s="53"/>
      <c r="J35" s="53"/>
      <c r="K35" s="53"/>
      <c r="L35" s="53"/>
      <c r="M35" s="53"/>
      <c r="N35" s="53"/>
      <c r="O35" s="53"/>
      <c r="P35" s="53"/>
      <c r="Q35" s="53"/>
      <c r="R35" s="53"/>
      <c r="S35" s="53"/>
      <c r="T35" s="54" t="s">
        <v>55</v>
      </c>
      <c r="U35" s="53"/>
      <c r="V35" s="53"/>
      <c r="W35" s="53"/>
      <c r="X35" s="55" t="s">
        <v>56</v>
      </c>
      <c r="Y35" s="53"/>
      <c r="Z35" s="53"/>
      <c r="AA35" s="53"/>
      <c r="AB35" s="53"/>
      <c r="AC35" s="53"/>
      <c r="AD35" s="53"/>
      <c r="AE35" s="53"/>
      <c r="AF35" s="53"/>
      <c r="AG35" s="53"/>
      <c r="AH35" s="53"/>
      <c r="AI35" s="53"/>
      <c r="AJ35" s="53"/>
      <c r="AK35" s="56">
        <f>SUM(AK26:AK33)</f>
        <v>0</v>
      </c>
      <c r="AL35" s="53"/>
      <c r="AM35" s="53"/>
      <c r="AN35" s="53"/>
      <c r="AO35" s="57"/>
      <c r="AP35" s="51"/>
      <c r="AQ35" s="51"/>
      <c r="AR35" s="44"/>
    </row>
    <row r="36" spans="2:44" s="1" customFormat="1" ht="6.95"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pans="2:44" s="1" customFormat="1" ht="24.95" customHeight="1">
      <c r="B42" s="39"/>
      <c r="C42" s="23" t="s">
        <v>57</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pans="2:44" s="1" customFormat="1" ht="6.95"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pans="2:44" s="1" customFormat="1" ht="12" customHeight="1">
      <c r="B44" s="39"/>
      <c r="C44" s="32" t="s">
        <v>14</v>
      </c>
      <c r="D44" s="40"/>
      <c r="E44" s="40"/>
      <c r="F44" s="40"/>
      <c r="G44" s="40"/>
      <c r="H44" s="40"/>
      <c r="I44" s="40"/>
      <c r="J44" s="40"/>
      <c r="K44" s="40"/>
      <c r="L44" s="40" t="str">
        <f>K5</f>
        <v>2017-11-3-1(2)</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pans="2:44" s="3" customFormat="1" ht="36.95" customHeight="1">
      <c r="B45" s="62"/>
      <c r="C45" s="63" t="s">
        <v>17</v>
      </c>
      <c r="D45" s="64"/>
      <c r="E45" s="64"/>
      <c r="F45" s="64"/>
      <c r="G45" s="64"/>
      <c r="H45" s="64"/>
      <c r="I45" s="64"/>
      <c r="J45" s="64"/>
      <c r="K45" s="64"/>
      <c r="L45" s="65" t="str">
        <f>K6</f>
        <v>Rekonstrukce objektu Kateřinská 17 pro CMT UP v Olomouci</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pans="2:44" s="1" customFormat="1" ht="6.95"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pans="2:44" s="1" customFormat="1" ht="12" customHeight="1">
      <c r="B47" s="39"/>
      <c r="C47" s="32" t="s">
        <v>23</v>
      </c>
      <c r="D47" s="40"/>
      <c r="E47" s="40"/>
      <c r="F47" s="40"/>
      <c r="G47" s="40"/>
      <c r="H47" s="40"/>
      <c r="I47" s="40"/>
      <c r="J47" s="40"/>
      <c r="K47" s="40"/>
      <c r="L47" s="67" t="str">
        <f>IF(K8="","",K8)</f>
        <v>Olomouc</v>
      </c>
      <c r="M47" s="40"/>
      <c r="N47" s="40"/>
      <c r="O47" s="40"/>
      <c r="P47" s="40"/>
      <c r="Q47" s="40"/>
      <c r="R47" s="40"/>
      <c r="S47" s="40"/>
      <c r="T47" s="40"/>
      <c r="U47" s="40"/>
      <c r="V47" s="40"/>
      <c r="W47" s="40"/>
      <c r="X47" s="40"/>
      <c r="Y47" s="40"/>
      <c r="Z47" s="40"/>
      <c r="AA47" s="40"/>
      <c r="AB47" s="40"/>
      <c r="AC47" s="40"/>
      <c r="AD47" s="40"/>
      <c r="AE47" s="40"/>
      <c r="AF47" s="40"/>
      <c r="AG47" s="40"/>
      <c r="AH47" s="40"/>
      <c r="AI47" s="32" t="s">
        <v>25</v>
      </c>
      <c r="AJ47" s="40"/>
      <c r="AK47" s="40"/>
      <c r="AL47" s="40"/>
      <c r="AM47" s="68" t="str">
        <f>IF(AN8="","",AN8)</f>
        <v>3. 11. 2017</v>
      </c>
      <c r="AN47" s="68"/>
      <c r="AO47" s="40"/>
      <c r="AP47" s="40"/>
      <c r="AQ47" s="40"/>
      <c r="AR47" s="44"/>
    </row>
    <row r="48" spans="2:44" s="1" customFormat="1" ht="6.95"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pans="2:58" s="1" customFormat="1" ht="13.65" customHeight="1">
      <c r="B49" s="39"/>
      <c r="C49" s="32" t="s">
        <v>31</v>
      </c>
      <c r="D49" s="40"/>
      <c r="E49" s="40"/>
      <c r="F49" s="40"/>
      <c r="G49" s="40"/>
      <c r="H49" s="40"/>
      <c r="I49" s="40"/>
      <c r="J49" s="40"/>
      <c r="K49" s="40"/>
      <c r="L49" s="40" t="str">
        <f>IF(E11="","",E11)</f>
        <v>Universita Palackého Olomouc</v>
      </c>
      <c r="M49" s="40"/>
      <c r="N49" s="40"/>
      <c r="O49" s="40"/>
      <c r="P49" s="40"/>
      <c r="Q49" s="40"/>
      <c r="R49" s="40"/>
      <c r="S49" s="40"/>
      <c r="T49" s="40"/>
      <c r="U49" s="40"/>
      <c r="V49" s="40"/>
      <c r="W49" s="40"/>
      <c r="X49" s="40"/>
      <c r="Y49" s="40"/>
      <c r="Z49" s="40"/>
      <c r="AA49" s="40"/>
      <c r="AB49" s="40"/>
      <c r="AC49" s="40"/>
      <c r="AD49" s="40"/>
      <c r="AE49" s="40"/>
      <c r="AF49" s="40"/>
      <c r="AG49" s="40"/>
      <c r="AH49" s="40"/>
      <c r="AI49" s="32" t="s">
        <v>38</v>
      </c>
      <c r="AJ49" s="40"/>
      <c r="AK49" s="40"/>
      <c r="AL49" s="40"/>
      <c r="AM49" s="69" t="str">
        <f>IF(E17="","",E17)</f>
        <v>MgAmIng arch L.Blažek,Ing V.Petr</v>
      </c>
      <c r="AN49" s="40"/>
      <c r="AO49" s="40"/>
      <c r="AP49" s="40"/>
      <c r="AQ49" s="40"/>
      <c r="AR49" s="44"/>
      <c r="AS49" s="70" t="s">
        <v>58</v>
      </c>
      <c r="AT49" s="71"/>
      <c r="AU49" s="72"/>
      <c r="AV49" s="72"/>
      <c r="AW49" s="72"/>
      <c r="AX49" s="72"/>
      <c r="AY49" s="72"/>
      <c r="AZ49" s="72"/>
      <c r="BA49" s="72"/>
      <c r="BB49" s="72"/>
      <c r="BC49" s="72"/>
      <c r="BD49" s="72"/>
      <c r="BE49" s="72"/>
      <c r="BF49" s="73"/>
    </row>
    <row r="50" spans="2:58" s="1" customFormat="1" ht="13.65" customHeight="1">
      <c r="B50" s="39"/>
      <c r="C50" s="32" t="s">
        <v>36</v>
      </c>
      <c r="D50" s="40"/>
      <c r="E50" s="40"/>
      <c r="F50" s="40"/>
      <c r="G50" s="40"/>
      <c r="H50" s="40"/>
      <c r="I50" s="40"/>
      <c r="J50" s="40"/>
      <c r="K50" s="40"/>
      <c r="L50" s="40"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40</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6"/>
      <c r="BE50" s="76"/>
      <c r="BF50" s="77"/>
    </row>
    <row r="51" spans="2:58"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0"/>
      <c r="BE51" s="80"/>
      <c r="BF51" s="81"/>
    </row>
    <row r="52" spans="2:58" s="1" customFormat="1" ht="29.25" customHeight="1">
      <c r="B52" s="39"/>
      <c r="C52" s="82" t="s">
        <v>59</v>
      </c>
      <c r="D52" s="83"/>
      <c r="E52" s="83"/>
      <c r="F52" s="83"/>
      <c r="G52" s="83"/>
      <c r="H52" s="84"/>
      <c r="I52" s="85" t="s">
        <v>60</v>
      </c>
      <c r="J52" s="83"/>
      <c r="K52" s="83"/>
      <c r="L52" s="83"/>
      <c r="M52" s="83"/>
      <c r="N52" s="83"/>
      <c r="O52" s="83"/>
      <c r="P52" s="83"/>
      <c r="Q52" s="83"/>
      <c r="R52" s="83"/>
      <c r="S52" s="83"/>
      <c r="T52" s="83"/>
      <c r="U52" s="83"/>
      <c r="V52" s="83"/>
      <c r="W52" s="83"/>
      <c r="X52" s="83"/>
      <c r="Y52" s="83"/>
      <c r="Z52" s="83"/>
      <c r="AA52" s="83"/>
      <c r="AB52" s="83"/>
      <c r="AC52" s="83"/>
      <c r="AD52" s="83"/>
      <c r="AE52" s="83"/>
      <c r="AF52" s="83"/>
      <c r="AG52" s="86" t="s">
        <v>61</v>
      </c>
      <c r="AH52" s="83"/>
      <c r="AI52" s="83"/>
      <c r="AJ52" s="83"/>
      <c r="AK52" s="83"/>
      <c r="AL52" s="83"/>
      <c r="AM52" s="83"/>
      <c r="AN52" s="85" t="s">
        <v>62</v>
      </c>
      <c r="AO52" s="83"/>
      <c r="AP52" s="83"/>
      <c r="AQ52" s="87" t="s">
        <v>63</v>
      </c>
      <c r="AR52" s="44"/>
      <c r="AS52" s="88" t="s">
        <v>64</v>
      </c>
      <c r="AT52" s="89" t="s">
        <v>65</v>
      </c>
      <c r="AU52" s="89" t="s">
        <v>66</v>
      </c>
      <c r="AV52" s="89" t="s">
        <v>67</v>
      </c>
      <c r="AW52" s="89" t="s">
        <v>68</v>
      </c>
      <c r="AX52" s="89" t="s">
        <v>69</v>
      </c>
      <c r="AY52" s="89" t="s">
        <v>70</v>
      </c>
      <c r="AZ52" s="89" t="s">
        <v>71</v>
      </c>
      <c r="BA52" s="89" t="s">
        <v>72</v>
      </c>
      <c r="BB52" s="89" t="s">
        <v>73</v>
      </c>
      <c r="BC52" s="89" t="s">
        <v>74</v>
      </c>
      <c r="BD52" s="89" t="s">
        <v>75</v>
      </c>
      <c r="BE52" s="89" t="s">
        <v>76</v>
      </c>
      <c r="BF52" s="90" t="s">
        <v>77</v>
      </c>
    </row>
    <row r="53" spans="2:58"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1"/>
      <c r="AT53" s="92"/>
      <c r="AU53" s="92"/>
      <c r="AV53" s="92"/>
      <c r="AW53" s="92"/>
      <c r="AX53" s="92"/>
      <c r="AY53" s="92"/>
      <c r="AZ53" s="92"/>
      <c r="BA53" s="92"/>
      <c r="BB53" s="92"/>
      <c r="BC53" s="92"/>
      <c r="BD53" s="92"/>
      <c r="BE53" s="92"/>
      <c r="BF53" s="93"/>
    </row>
    <row r="54" spans="2:90" s="4" customFormat="1" ht="32.4" customHeight="1">
      <c r="B54" s="94"/>
      <c r="C54" s="95" t="s">
        <v>78</v>
      </c>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7">
        <f>ROUND(SUM(AG55:AG67),2)</f>
        <v>0</v>
      </c>
      <c r="AH54" s="97"/>
      <c r="AI54" s="97"/>
      <c r="AJ54" s="97"/>
      <c r="AK54" s="97"/>
      <c r="AL54" s="97"/>
      <c r="AM54" s="97"/>
      <c r="AN54" s="98">
        <f>SUM(AG54,AV54)</f>
        <v>0</v>
      </c>
      <c r="AO54" s="98"/>
      <c r="AP54" s="98"/>
      <c r="AQ54" s="99" t="s">
        <v>33</v>
      </c>
      <c r="AR54" s="100"/>
      <c r="AS54" s="101">
        <f>ROUND(SUM(AS55:AS67),2)</f>
        <v>0</v>
      </c>
      <c r="AT54" s="102">
        <f>ROUND(SUM(AT55:AT67),2)</f>
        <v>0</v>
      </c>
      <c r="AU54" s="103">
        <f>ROUND(SUM(AU55:AU67),2)</f>
        <v>0</v>
      </c>
      <c r="AV54" s="103">
        <f>ROUND(SUM(AX54:AY54),2)</f>
        <v>0</v>
      </c>
      <c r="AW54" s="104">
        <f>ROUND(SUM(AW55:AW67),5)</f>
        <v>0</v>
      </c>
      <c r="AX54" s="103">
        <f>ROUND(BB54*L29,2)</f>
        <v>0</v>
      </c>
      <c r="AY54" s="103">
        <f>ROUND(BC54*L30,2)</f>
        <v>0</v>
      </c>
      <c r="AZ54" s="103">
        <f>ROUND(BD54*L29,2)</f>
        <v>0</v>
      </c>
      <c r="BA54" s="103">
        <f>ROUND(BE54*L30,2)</f>
        <v>0</v>
      </c>
      <c r="BB54" s="103">
        <f>ROUND(SUM(BB55:BB67),2)</f>
        <v>0</v>
      </c>
      <c r="BC54" s="103">
        <f>ROUND(SUM(BC55:BC67),2)</f>
        <v>0</v>
      </c>
      <c r="BD54" s="103">
        <f>ROUND(SUM(BD55:BD67),2)</f>
        <v>0</v>
      </c>
      <c r="BE54" s="103">
        <f>ROUND(SUM(BE55:BE67),2)</f>
        <v>0</v>
      </c>
      <c r="BF54" s="105">
        <f>ROUND(SUM(BF55:BF67),2)</f>
        <v>0</v>
      </c>
      <c r="BS54" s="106" t="s">
        <v>79</v>
      </c>
      <c r="BT54" s="106" t="s">
        <v>80</v>
      </c>
      <c r="BU54" s="107" t="s">
        <v>81</v>
      </c>
      <c r="BV54" s="106" t="s">
        <v>82</v>
      </c>
      <c r="BW54" s="106" t="s">
        <v>6</v>
      </c>
      <c r="BX54" s="106" t="s">
        <v>83</v>
      </c>
      <c r="CL54" s="106" t="s">
        <v>20</v>
      </c>
    </row>
    <row r="55" spans="1:91" s="5" customFormat="1" ht="27" customHeight="1">
      <c r="A55" s="108" t="s">
        <v>84</v>
      </c>
      <c r="B55" s="109"/>
      <c r="C55" s="110"/>
      <c r="D55" s="111" t="s">
        <v>85</v>
      </c>
      <c r="E55" s="111"/>
      <c r="F55" s="111"/>
      <c r="G55" s="111"/>
      <c r="H55" s="111"/>
      <c r="I55" s="112"/>
      <c r="J55" s="111" t="s">
        <v>86</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'2017-11-3-1a - D.1.1 Arch...'!K32</f>
        <v>0</v>
      </c>
      <c r="AH55" s="112"/>
      <c r="AI55" s="112"/>
      <c r="AJ55" s="112"/>
      <c r="AK55" s="112"/>
      <c r="AL55" s="112"/>
      <c r="AM55" s="112"/>
      <c r="AN55" s="113">
        <f>SUM(AG55,AV55)</f>
        <v>0</v>
      </c>
      <c r="AO55" s="112"/>
      <c r="AP55" s="112"/>
      <c r="AQ55" s="114" t="s">
        <v>87</v>
      </c>
      <c r="AR55" s="115"/>
      <c r="AS55" s="116">
        <f>'2017-11-3-1a - D.1.1 Arch...'!K30</f>
        <v>0</v>
      </c>
      <c r="AT55" s="117">
        <f>'2017-11-3-1a - D.1.1 Arch...'!K31</f>
        <v>0</v>
      </c>
      <c r="AU55" s="117">
        <v>0</v>
      </c>
      <c r="AV55" s="117">
        <f>ROUND(SUM(AX55:AY55),2)</f>
        <v>0</v>
      </c>
      <c r="AW55" s="118">
        <f>'2017-11-3-1a - D.1.1 Arch...'!T125</f>
        <v>0</v>
      </c>
      <c r="AX55" s="117">
        <f>'2017-11-3-1a - D.1.1 Arch...'!K35</f>
        <v>0</v>
      </c>
      <c r="AY55" s="117">
        <f>'2017-11-3-1a - D.1.1 Arch...'!K36</f>
        <v>0</v>
      </c>
      <c r="AZ55" s="117">
        <f>'2017-11-3-1a - D.1.1 Arch...'!K37</f>
        <v>0</v>
      </c>
      <c r="BA55" s="117">
        <f>'2017-11-3-1a - D.1.1 Arch...'!K38</f>
        <v>0</v>
      </c>
      <c r="BB55" s="117">
        <f>'2017-11-3-1a - D.1.1 Arch...'!F35</f>
        <v>0</v>
      </c>
      <c r="BC55" s="117">
        <f>'2017-11-3-1a - D.1.1 Arch...'!F36</f>
        <v>0</v>
      </c>
      <c r="BD55" s="117">
        <f>'2017-11-3-1a - D.1.1 Arch...'!F37</f>
        <v>0</v>
      </c>
      <c r="BE55" s="117">
        <f>'2017-11-3-1a - D.1.1 Arch...'!F38</f>
        <v>0</v>
      </c>
      <c r="BF55" s="119">
        <f>'2017-11-3-1a - D.1.1 Arch...'!F39</f>
        <v>0</v>
      </c>
      <c r="BT55" s="120" t="s">
        <v>88</v>
      </c>
      <c r="BV55" s="120" t="s">
        <v>82</v>
      </c>
      <c r="BW55" s="120" t="s">
        <v>89</v>
      </c>
      <c r="BX55" s="120" t="s">
        <v>6</v>
      </c>
      <c r="CL55" s="120" t="s">
        <v>20</v>
      </c>
      <c r="CM55" s="120" t="s">
        <v>90</v>
      </c>
    </row>
    <row r="56" spans="1:91" s="5" customFormat="1" ht="40.5" customHeight="1">
      <c r="A56" s="108" t="s">
        <v>84</v>
      </c>
      <c r="B56" s="109"/>
      <c r="C56" s="110"/>
      <c r="D56" s="111" t="s">
        <v>91</v>
      </c>
      <c r="E56" s="111"/>
      <c r="F56" s="111"/>
      <c r="G56" s="111"/>
      <c r="H56" s="111"/>
      <c r="I56" s="112"/>
      <c r="J56" s="111" t="s">
        <v>91</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3">
        <f>'D.1.4.1  VYTÁPĚNÍ - D.1.4...'!K32</f>
        <v>0</v>
      </c>
      <c r="AH56" s="112"/>
      <c r="AI56" s="112"/>
      <c r="AJ56" s="112"/>
      <c r="AK56" s="112"/>
      <c r="AL56" s="112"/>
      <c r="AM56" s="112"/>
      <c r="AN56" s="113">
        <f>SUM(AG56,AV56)</f>
        <v>0</v>
      </c>
      <c r="AO56" s="112"/>
      <c r="AP56" s="112"/>
      <c r="AQ56" s="114" t="s">
        <v>87</v>
      </c>
      <c r="AR56" s="115"/>
      <c r="AS56" s="116">
        <f>'D.1.4.1  VYTÁPĚNÍ - D.1.4...'!K30</f>
        <v>0</v>
      </c>
      <c r="AT56" s="117">
        <f>'D.1.4.1  VYTÁPĚNÍ - D.1.4...'!K31</f>
        <v>0</v>
      </c>
      <c r="AU56" s="117">
        <v>0</v>
      </c>
      <c r="AV56" s="117">
        <f>ROUND(SUM(AX56:AY56),2)</f>
        <v>0</v>
      </c>
      <c r="AW56" s="118">
        <f>'D.1.4.1  VYTÁPĚNÍ - D.1.4...'!T94</f>
        <v>0</v>
      </c>
      <c r="AX56" s="117">
        <f>'D.1.4.1  VYTÁPĚNÍ - D.1.4...'!K35</f>
        <v>0</v>
      </c>
      <c r="AY56" s="117">
        <f>'D.1.4.1  VYTÁPĚNÍ - D.1.4...'!K36</f>
        <v>0</v>
      </c>
      <c r="AZ56" s="117">
        <f>'D.1.4.1  VYTÁPĚNÍ - D.1.4...'!K37</f>
        <v>0</v>
      </c>
      <c r="BA56" s="117">
        <f>'D.1.4.1  VYTÁPĚNÍ - D.1.4...'!K38</f>
        <v>0</v>
      </c>
      <c r="BB56" s="117">
        <f>'D.1.4.1  VYTÁPĚNÍ - D.1.4...'!F35</f>
        <v>0</v>
      </c>
      <c r="BC56" s="117">
        <f>'D.1.4.1  VYTÁPĚNÍ - D.1.4...'!F36</f>
        <v>0</v>
      </c>
      <c r="BD56" s="117">
        <f>'D.1.4.1  VYTÁPĚNÍ - D.1.4...'!F37</f>
        <v>0</v>
      </c>
      <c r="BE56" s="117">
        <f>'D.1.4.1  VYTÁPĚNÍ - D.1.4...'!F38</f>
        <v>0</v>
      </c>
      <c r="BF56" s="119">
        <f>'D.1.4.1  VYTÁPĚNÍ - D.1.4...'!F39</f>
        <v>0</v>
      </c>
      <c r="BT56" s="120" t="s">
        <v>88</v>
      </c>
      <c r="BV56" s="120" t="s">
        <v>82</v>
      </c>
      <c r="BW56" s="120" t="s">
        <v>92</v>
      </c>
      <c r="BX56" s="120" t="s">
        <v>6</v>
      </c>
      <c r="CL56" s="120" t="s">
        <v>20</v>
      </c>
      <c r="CM56" s="120" t="s">
        <v>90</v>
      </c>
    </row>
    <row r="57" spans="1:91" s="5" customFormat="1" ht="16.5" customHeight="1">
      <c r="A57" s="108" t="s">
        <v>84</v>
      </c>
      <c r="B57" s="109"/>
      <c r="C57" s="110"/>
      <c r="D57" s="111" t="s">
        <v>93</v>
      </c>
      <c r="E57" s="111"/>
      <c r="F57" s="111"/>
      <c r="G57" s="111"/>
      <c r="H57" s="111"/>
      <c r="I57" s="112"/>
      <c r="J57" s="111" t="s">
        <v>94</v>
      </c>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3">
        <f>'D.1.42 - Plynová odběrná ...'!K32</f>
        <v>0</v>
      </c>
      <c r="AH57" s="112"/>
      <c r="AI57" s="112"/>
      <c r="AJ57" s="112"/>
      <c r="AK57" s="112"/>
      <c r="AL57" s="112"/>
      <c r="AM57" s="112"/>
      <c r="AN57" s="113">
        <f>SUM(AG57,AV57)</f>
        <v>0</v>
      </c>
      <c r="AO57" s="112"/>
      <c r="AP57" s="112"/>
      <c r="AQ57" s="114" t="s">
        <v>87</v>
      </c>
      <c r="AR57" s="115"/>
      <c r="AS57" s="116">
        <f>'D.1.42 - Plynová odběrná ...'!K30</f>
        <v>0</v>
      </c>
      <c r="AT57" s="117">
        <f>'D.1.42 - Plynová odběrná ...'!K31</f>
        <v>0</v>
      </c>
      <c r="AU57" s="117">
        <v>0</v>
      </c>
      <c r="AV57" s="117">
        <f>ROUND(SUM(AX57:AY57),2)</f>
        <v>0</v>
      </c>
      <c r="AW57" s="118">
        <f>'D.1.42 - Plynová odběrná ...'!T87</f>
        <v>0</v>
      </c>
      <c r="AX57" s="117">
        <f>'D.1.42 - Plynová odběrná ...'!K35</f>
        <v>0</v>
      </c>
      <c r="AY57" s="117">
        <f>'D.1.42 - Plynová odběrná ...'!K36</f>
        <v>0</v>
      </c>
      <c r="AZ57" s="117">
        <f>'D.1.42 - Plynová odběrná ...'!K37</f>
        <v>0</v>
      </c>
      <c r="BA57" s="117">
        <f>'D.1.42 - Plynová odběrná ...'!K38</f>
        <v>0</v>
      </c>
      <c r="BB57" s="117">
        <f>'D.1.42 - Plynová odběrná ...'!F35</f>
        <v>0</v>
      </c>
      <c r="BC57" s="117">
        <f>'D.1.42 - Plynová odběrná ...'!F36</f>
        <v>0</v>
      </c>
      <c r="BD57" s="117">
        <f>'D.1.42 - Plynová odběrná ...'!F37</f>
        <v>0</v>
      </c>
      <c r="BE57" s="117">
        <f>'D.1.42 - Plynová odběrná ...'!F38</f>
        <v>0</v>
      </c>
      <c r="BF57" s="119">
        <f>'D.1.42 - Plynová odběrná ...'!F39</f>
        <v>0</v>
      </c>
      <c r="BT57" s="120" t="s">
        <v>88</v>
      </c>
      <c r="BV57" s="120" t="s">
        <v>82</v>
      </c>
      <c r="BW57" s="120" t="s">
        <v>95</v>
      </c>
      <c r="BX57" s="120" t="s">
        <v>6</v>
      </c>
      <c r="CL57" s="120" t="s">
        <v>20</v>
      </c>
      <c r="CM57" s="120" t="s">
        <v>90</v>
      </c>
    </row>
    <row r="58" spans="1:91" s="5" customFormat="1" ht="16.5" customHeight="1">
      <c r="A58" s="108" t="s">
        <v>84</v>
      </c>
      <c r="B58" s="109"/>
      <c r="C58" s="110"/>
      <c r="D58" s="111" t="s">
        <v>96</v>
      </c>
      <c r="E58" s="111"/>
      <c r="F58" s="111"/>
      <c r="G58" s="111"/>
      <c r="H58" s="111"/>
      <c r="I58" s="112"/>
      <c r="J58" s="111" t="s">
        <v>97</v>
      </c>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3">
        <f>'D1.43 - D.1. 43 vzduchote...'!K32</f>
        <v>0</v>
      </c>
      <c r="AH58" s="112"/>
      <c r="AI58" s="112"/>
      <c r="AJ58" s="112"/>
      <c r="AK58" s="112"/>
      <c r="AL58" s="112"/>
      <c r="AM58" s="112"/>
      <c r="AN58" s="113">
        <f>SUM(AG58,AV58)</f>
        <v>0</v>
      </c>
      <c r="AO58" s="112"/>
      <c r="AP58" s="112"/>
      <c r="AQ58" s="114" t="s">
        <v>87</v>
      </c>
      <c r="AR58" s="115"/>
      <c r="AS58" s="116">
        <f>'D1.43 - D.1. 43 vzduchote...'!K30</f>
        <v>0</v>
      </c>
      <c r="AT58" s="117">
        <f>'D1.43 - D.1. 43 vzduchote...'!K31</f>
        <v>0</v>
      </c>
      <c r="AU58" s="117">
        <v>0</v>
      </c>
      <c r="AV58" s="117">
        <f>ROUND(SUM(AX58:AY58),2)</f>
        <v>0</v>
      </c>
      <c r="AW58" s="118">
        <f>'D1.43 - D.1. 43 vzduchote...'!T84</f>
        <v>0</v>
      </c>
      <c r="AX58" s="117">
        <f>'D1.43 - D.1. 43 vzduchote...'!K35</f>
        <v>0</v>
      </c>
      <c r="AY58" s="117">
        <f>'D1.43 - D.1. 43 vzduchote...'!K36</f>
        <v>0</v>
      </c>
      <c r="AZ58" s="117">
        <f>'D1.43 - D.1. 43 vzduchote...'!K37</f>
        <v>0</v>
      </c>
      <c r="BA58" s="117">
        <f>'D1.43 - D.1. 43 vzduchote...'!K38</f>
        <v>0</v>
      </c>
      <c r="BB58" s="117">
        <f>'D1.43 - D.1. 43 vzduchote...'!F35</f>
        <v>0</v>
      </c>
      <c r="BC58" s="117">
        <f>'D1.43 - D.1. 43 vzduchote...'!F36</f>
        <v>0</v>
      </c>
      <c r="BD58" s="117">
        <f>'D1.43 - D.1. 43 vzduchote...'!F37</f>
        <v>0</v>
      </c>
      <c r="BE58" s="117">
        <f>'D1.43 - D.1. 43 vzduchote...'!F38</f>
        <v>0</v>
      </c>
      <c r="BF58" s="119">
        <f>'D1.43 - D.1. 43 vzduchote...'!F39</f>
        <v>0</v>
      </c>
      <c r="BT58" s="120" t="s">
        <v>88</v>
      </c>
      <c r="BV58" s="120" t="s">
        <v>82</v>
      </c>
      <c r="BW58" s="120" t="s">
        <v>98</v>
      </c>
      <c r="BX58" s="120" t="s">
        <v>6</v>
      </c>
      <c r="CL58" s="120" t="s">
        <v>20</v>
      </c>
      <c r="CM58" s="120" t="s">
        <v>90</v>
      </c>
    </row>
    <row r="59" spans="1:91" s="5" customFormat="1" ht="16.5" customHeight="1">
      <c r="A59" s="108" t="s">
        <v>84</v>
      </c>
      <c r="B59" s="109"/>
      <c r="C59" s="110"/>
      <c r="D59" s="111" t="s">
        <v>99</v>
      </c>
      <c r="E59" s="111"/>
      <c r="F59" s="111"/>
      <c r="G59" s="111"/>
      <c r="H59" s="111"/>
      <c r="I59" s="112"/>
      <c r="J59" s="111" t="s">
        <v>100</v>
      </c>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3">
        <f>'D1.45 - D1.45  chlazení'!K32</f>
        <v>0</v>
      </c>
      <c r="AH59" s="112"/>
      <c r="AI59" s="112"/>
      <c r="AJ59" s="112"/>
      <c r="AK59" s="112"/>
      <c r="AL59" s="112"/>
      <c r="AM59" s="112"/>
      <c r="AN59" s="113">
        <f>SUM(AG59,AV59)</f>
        <v>0</v>
      </c>
      <c r="AO59" s="112"/>
      <c r="AP59" s="112"/>
      <c r="AQ59" s="114" t="s">
        <v>87</v>
      </c>
      <c r="AR59" s="115"/>
      <c r="AS59" s="116">
        <f>'D1.45 - D1.45  chlazení'!K30</f>
        <v>0</v>
      </c>
      <c r="AT59" s="117">
        <f>'D1.45 - D1.45  chlazení'!K31</f>
        <v>0</v>
      </c>
      <c r="AU59" s="117">
        <v>0</v>
      </c>
      <c r="AV59" s="117">
        <f>ROUND(SUM(AX59:AY59),2)</f>
        <v>0</v>
      </c>
      <c r="AW59" s="118">
        <f>'D1.45 - D1.45  chlazení'!T86</f>
        <v>0</v>
      </c>
      <c r="AX59" s="117">
        <f>'D1.45 - D1.45  chlazení'!K35</f>
        <v>0</v>
      </c>
      <c r="AY59" s="117">
        <f>'D1.45 - D1.45  chlazení'!K36</f>
        <v>0</v>
      </c>
      <c r="AZ59" s="117">
        <f>'D1.45 - D1.45  chlazení'!K37</f>
        <v>0</v>
      </c>
      <c r="BA59" s="117">
        <f>'D1.45 - D1.45  chlazení'!K38</f>
        <v>0</v>
      </c>
      <c r="BB59" s="117">
        <f>'D1.45 - D1.45  chlazení'!F35</f>
        <v>0</v>
      </c>
      <c r="BC59" s="117">
        <f>'D1.45 - D1.45  chlazení'!F36</f>
        <v>0</v>
      </c>
      <c r="BD59" s="117">
        <f>'D1.45 - D1.45  chlazení'!F37</f>
        <v>0</v>
      </c>
      <c r="BE59" s="117">
        <f>'D1.45 - D1.45  chlazení'!F38</f>
        <v>0</v>
      </c>
      <c r="BF59" s="119">
        <f>'D1.45 - D1.45  chlazení'!F39</f>
        <v>0</v>
      </c>
      <c r="BT59" s="120" t="s">
        <v>88</v>
      </c>
      <c r="BV59" s="120" t="s">
        <v>82</v>
      </c>
      <c r="BW59" s="120" t="s">
        <v>101</v>
      </c>
      <c r="BX59" s="120" t="s">
        <v>6</v>
      </c>
      <c r="CL59" s="120" t="s">
        <v>20</v>
      </c>
      <c r="CM59" s="120" t="s">
        <v>90</v>
      </c>
    </row>
    <row r="60" spans="1:91" s="5" customFormat="1" ht="16.5" customHeight="1">
      <c r="A60" s="108" t="s">
        <v>84</v>
      </c>
      <c r="B60" s="109"/>
      <c r="C60" s="110"/>
      <c r="D60" s="111" t="s">
        <v>102</v>
      </c>
      <c r="E60" s="111"/>
      <c r="F60" s="111"/>
      <c r="G60" s="111"/>
      <c r="H60" s="111"/>
      <c r="I60" s="112"/>
      <c r="J60" s="111" t="s">
        <v>103</v>
      </c>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3">
        <f>'D1.46 - D1.46 měření a re...'!K32</f>
        <v>0</v>
      </c>
      <c r="AH60" s="112"/>
      <c r="AI60" s="112"/>
      <c r="AJ60" s="112"/>
      <c r="AK60" s="112"/>
      <c r="AL60" s="112"/>
      <c r="AM60" s="112"/>
      <c r="AN60" s="113">
        <f>SUM(AG60,AV60)</f>
        <v>0</v>
      </c>
      <c r="AO60" s="112"/>
      <c r="AP60" s="112"/>
      <c r="AQ60" s="114" t="s">
        <v>87</v>
      </c>
      <c r="AR60" s="115"/>
      <c r="AS60" s="116">
        <f>'D1.46 - D1.46 měření a re...'!K30</f>
        <v>0</v>
      </c>
      <c r="AT60" s="117">
        <f>'D1.46 - D1.46 měření a re...'!K31</f>
        <v>0</v>
      </c>
      <c r="AU60" s="117">
        <v>0</v>
      </c>
      <c r="AV60" s="117">
        <f>ROUND(SUM(AX60:AY60),2)</f>
        <v>0</v>
      </c>
      <c r="AW60" s="118">
        <f>'D1.46 - D1.46 měření a re...'!T91</f>
        <v>0</v>
      </c>
      <c r="AX60" s="117">
        <f>'D1.46 - D1.46 měření a re...'!K35</f>
        <v>0</v>
      </c>
      <c r="AY60" s="117">
        <f>'D1.46 - D1.46 měření a re...'!K36</f>
        <v>0</v>
      </c>
      <c r="AZ60" s="117">
        <f>'D1.46 - D1.46 měření a re...'!K37</f>
        <v>0</v>
      </c>
      <c r="BA60" s="117">
        <f>'D1.46 - D1.46 měření a re...'!K38</f>
        <v>0</v>
      </c>
      <c r="BB60" s="117">
        <f>'D1.46 - D1.46 měření a re...'!F35</f>
        <v>0</v>
      </c>
      <c r="BC60" s="117">
        <f>'D1.46 - D1.46 měření a re...'!F36</f>
        <v>0</v>
      </c>
      <c r="BD60" s="117">
        <f>'D1.46 - D1.46 měření a re...'!F37</f>
        <v>0</v>
      </c>
      <c r="BE60" s="117">
        <f>'D1.46 - D1.46 měření a re...'!F38</f>
        <v>0</v>
      </c>
      <c r="BF60" s="119">
        <f>'D1.46 - D1.46 měření a re...'!F39</f>
        <v>0</v>
      </c>
      <c r="BT60" s="120" t="s">
        <v>88</v>
      </c>
      <c r="BV60" s="120" t="s">
        <v>82</v>
      </c>
      <c r="BW60" s="120" t="s">
        <v>104</v>
      </c>
      <c r="BX60" s="120" t="s">
        <v>6</v>
      </c>
      <c r="CL60" s="120" t="s">
        <v>20</v>
      </c>
      <c r="CM60" s="120" t="s">
        <v>90</v>
      </c>
    </row>
    <row r="61" spans="1:91" s="5" customFormat="1" ht="16.5" customHeight="1">
      <c r="A61" s="108" t="s">
        <v>84</v>
      </c>
      <c r="B61" s="109"/>
      <c r="C61" s="110"/>
      <c r="D61" s="111" t="s">
        <v>105</v>
      </c>
      <c r="E61" s="111"/>
      <c r="F61" s="111"/>
      <c r="G61" s="111"/>
      <c r="H61" s="111"/>
      <c r="I61" s="112"/>
      <c r="J61" s="111" t="s">
        <v>106</v>
      </c>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3">
        <f>'D1.47 - D.1.47   Silnopro...'!K32</f>
        <v>0</v>
      </c>
      <c r="AH61" s="112"/>
      <c r="AI61" s="112"/>
      <c r="AJ61" s="112"/>
      <c r="AK61" s="112"/>
      <c r="AL61" s="112"/>
      <c r="AM61" s="112"/>
      <c r="AN61" s="113">
        <f>SUM(AG61,AV61)</f>
        <v>0</v>
      </c>
      <c r="AO61" s="112"/>
      <c r="AP61" s="112"/>
      <c r="AQ61" s="114" t="s">
        <v>87</v>
      </c>
      <c r="AR61" s="115"/>
      <c r="AS61" s="116">
        <f>'D1.47 - D.1.47   Silnopro...'!K30</f>
        <v>0</v>
      </c>
      <c r="AT61" s="117">
        <f>'D1.47 - D.1.47   Silnopro...'!K31</f>
        <v>0</v>
      </c>
      <c r="AU61" s="117">
        <v>0</v>
      </c>
      <c r="AV61" s="117">
        <f>ROUND(SUM(AX61:AY61),2)</f>
        <v>0</v>
      </c>
      <c r="AW61" s="118">
        <f>'D1.47 - D.1.47   Silnopro...'!T98</f>
        <v>0</v>
      </c>
      <c r="AX61" s="117">
        <f>'D1.47 - D.1.47   Silnopro...'!K35</f>
        <v>0</v>
      </c>
      <c r="AY61" s="117">
        <f>'D1.47 - D.1.47   Silnopro...'!K36</f>
        <v>0</v>
      </c>
      <c r="AZ61" s="117">
        <f>'D1.47 - D.1.47   Silnopro...'!K37</f>
        <v>0</v>
      </c>
      <c r="BA61" s="117">
        <f>'D1.47 - D.1.47   Silnopro...'!K38</f>
        <v>0</v>
      </c>
      <c r="BB61" s="117">
        <f>'D1.47 - D.1.47   Silnopro...'!F35</f>
        <v>0</v>
      </c>
      <c r="BC61" s="117">
        <f>'D1.47 - D.1.47   Silnopro...'!F36</f>
        <v>0</v>
      </c>
      <c r="BD61" s="117">
        <f>'D1.47 - D.1.47   Silnopro...'!F37</f>
        <v>0</v>
      </c>
      <c r="BE61" s="117">
        <f>'D1.47 - D.1.47   Silnopro...'!F38</f>
        <v>0</v>
      </c>
      <c r="BF61" s="119">
        <f>'D1.47 - D.1.47   Silnopro...'!F39</f>
        <v>0</v>
      </c>
      <c r="BT61" s="120" t="s">
        <v>88</v>
      </c>
      <c r="BV61" s="120" t="s">
        <v>82</v>
      </c>
      <c r="BW61" s="120" t="s">
        <v>107</v>
      </c>
      <c r="BX61" s="120" t="s">
        <v>6</v>
      </c>
      <c r="CL61" s="120" t="s">
        <v>20</v>
      </c>
      <c r="CM61" s="120" t="s">
        <v>90</v>
      </c>
    </row>
    <row r="62" spans="1:91" s="5" customFormat="1" ht="16.5" customHeight="1">
      <c r="A62" s="108" t="s">
        <v>84</v>
      </c>
      <c r="B62" s="109"/>
      <c r="C62" s="110"/>
      <c r="D62" s="111" t="s">
        <v>108</v>
      </c>
      <c r="E62" s="111"/>
      <c r="F62" s="111"/>
      <c r="G62" s="111"/>
      <c r="H62" s="111"/>
      <c r="I62" s="112"/>
      <c r="J62" s="111" t="s">
        <v>109</v>
      </c>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3">
        <f>'D1.47-. - D.1.47-.Uzemněn...'!K32</f>
        <v>0</v>
      </c>
      <c r="AH62" s="112"/>
      <c r="AI62" s="112"/>
      <c r="AJ62" s="112"/>
      <c r="AK62" s="112"/>
      <c r="AL62" s="112"/>
      <c r="AM62" s="112"/>
      <c r="AN62" s="113">
        <f>SUM(AG62,AV62)</f>
        <v>0</v>
      </c>
      <c r="AO62" s="112"/>
      <c r="AP62" s="112"/>
      <c r="AQ62" s="114" t="s">
        <v>87</v>
      </c>
      <c r="AR62" s="115"/>
      <c r="AS62" s="116">
        <f>'D1.47-. - D.1.47-.Uzemněn...'!K30</f>
        <v>0</v>
      </c>
      <c r="AT62" s="117">
        <f>'D1.47-. - D.1.47-.Uzemněn...'!K31</f>
        <v>0</v>
      </c>
      <c r="AU62" s="117">
        <v>0</v>
      </c>
      <c r="AV62" s="117">
        <f>ROUND(SUM(AX62:AY62),2)</f>
        <v>0</v>
      </c>
      <c r="AW62" s="118">
        <f>'D1.47-. - D.1.47-.Uzemněn...'!T89</f>
        <v>0</v>
      </c>
      <c r="AX62" s="117">
        <f>'D1.47-. - D.1.47-.Uzemněn...'!K35</f>
        <v>0</v>
      </c>
      <c r="AY62" s="117">
        <f>'D1.47-. - D.1.47-.Uzemněn...'!K36</f>
        <v>0</v>
      </c>
      <c r="AZ62" s="117">
        <f>'D1.47-. - D.1.47-.Uzemněn...'!K37</f>
        <v>0</v>
      </c>
      <c r="BA62" s="117">
        <f>'D1.47-. - D.1.47-.Uzemněn...'!K38</f>
        <v>0</v>
      </c>
      <c r="BB62" s="117">
        <f>'D1.47-. - D.1.47-.Uzemněn...'!F35</f>
        <v>0</v>
      </c>
      <c r="BC62" s="117">
        <f>'D1.47-. - D.1.47-.Uzemněn...'!F36</f>
        <v>0</v>
      </c>
      <c r="BD62" s="117">
        <f>'D1.47-. - D.1.47-.Uzemněn...'!F37</f>
        <v>0</v>
      </c>
      <c r="BE62" s="117">
        <f>'D1.47-. - D.1.47-.Uzemněn...'!F38</f>
        <v>0</v>
      </c>
      <c r="BF62" s="119">
        <f>'D1.47-. - D.1.47-.Uzemněn...'!F39</f>
        <v>0</v>
      </c>
      <c r="BT62" s="120" t="s">
        <v>88</v>
      </c>
      <c r="BV62" s="120" t="s">
        <v>82</v>
      </c>
      <c r="BW62" s="120" t="s">
        <v>110</v>
      </c>
      <c r="BX62" s="120" t="s">
        <v>6</v>
      </c>
      <c r="CL62" s="120" t="s">
        <v>20</v>
      </c>
      <c r="CM62" s="120" t="s">
        <v>90</v>
      </c>
    </row>
    <row r="63" spans="1:91" s="5" customFormat="1" ht="16.5" customHeight="1">
      <c r="A63" s="108" t="s">
        <v>84</v>
      </c>
      <c r="B63" s="109"/>
      <c r="C63" s="110"/>
      <c r="D63" s="111" t="s">
        <v>111</v>
      </c>
      <c r="E63" s="111"/>
      <c r="F63" s="111"/>
      <c r="G63" s="111"/>
      <c r="H63" s="111"/>
      <c r="I63" s="112"/>
      <c r="J63" s="111" t="s">
        <v>112</v>
      </c>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3">
        <f>'D1.44 - D1.44 zdravotně t...'!K32</f>
        <v>0</v>
      </c>
      <c r="AH63" s="112"/>
      <c r="AI63" s="112"/>
      <c r="AJ63" s="112"/>
      <c r="AK63" s="112"/>
      <c r="AL63" s="112"/>
      <c r="AM63" s="112"/>
      <c r="AN63" s="113">
        <f>SUM(AG63,AV63)</f>
        <v>0</v>
      </c>
      <c r="AO63" s="112"/>
      <c r="AP63" s="112"/>
      <c r="AQ63" s="114" t="s">
        <v>87</v>
      </c>
      <c r="AR63" s="115"/>
      <c r="AS63" s="116">
        <f>'D1.44 - D1.44 zdravotně t...'!K30</f>
        <v>0</v>
      </c>
      <c r="AT63" s="117">
        <f>'D1.44 - D1.44 zdravotně t...'!K31</f>
        <v>0</v>
      </c>
      <c r="AU63" s="117">
        <v>0</v>
      </c>
      <c r="AV63" s="117">
        <f>ROUND(SUM(AX63:AY63),2)</f>
        <v>0</v>
      </c>
      <c r="AW63" s="118">
        <f>'D1.44 - D1.44 zdravotně t...'!T94</f>
        <v>0</v>
      </c>
      <c r="AX63" s="117">
        <f>'D1.44 - D1.44 zdravotně t...'!K35</f>
        <v>0</v>
      </c>
      <c r="AY63" s="117">
        <f>'D1.44 - D1.44 zdravotně t...'!K36</f>
        <v>0</v>
      </c>
      <c r="AZ63" s="117">
        <f>'D1.44 - D1.44 zdravotně t...'!K37</f>
        <v>0</v>
      </c>
      <c r="BA63" s="117">
        <f>'D1.44 - D1.44 zdravotně t...'!K38</f>
        <v>0</v>
      </c>
      <c r="BB63" s="117">
        <f>'D1.44 - D1.44 zdravotně t...'!F35</f>
        <v>0</v>
      </c>
      <c r="BC63" s="117">
        <f>'D1.44 - D1.44 zdravotně t...'!F36</f>
        <v>0</v>
      </c>
      <c r="BD63" s="117">
        <f>'D1.44 - D1.44 zdravotně t...'!F37</f>
        <v>0</v>
      </c>
      <c r="BE63" s="117">
        <f>'D1.44 - D1.44 zdravotně t...'!F38</f>
        <v>0</v>
      </c>
      <c r="BF63" s="119">
        <f>'D1.44 - D1.44 zdravotně t...'!F39</f>
        <v>0</v>
      </c>
      <c r="BT63" s="120" t="s">
        <v>88</v>
      </c>
      <c r="BV63" s="120" t="s">
        <v>82</v>
      </c>
      <c r="BW63" s="120" t="s">
        <v>113</v>
      </c>
      <c r="BX63" s="120" t="s">
        <v>6</v>
      </c>
      <c r="CL63" s="120" t="s">
        <v>20</v>
      </c>
      <c r="CM63" s="120" t="s">
        <v>90</v>
      </c>
    </row>
    <row r="64" spans="1:91" s="5" customFormat="1" ht="16.5" customHeight="1">
      <c r="A64" s="108" t="s">
        <v>84</v>
      </c>
      <c r="B64" s="109"/>
      <c r="C64" s="110"/>
      <c r="D64" s="111" t="s">
        <v>114</v>
      </c>
      <c r="E64" s="111"/>
      <c r="F64" s="111"/>
      <c r="G64" s="111"/>
      <c r="H64" s="111"/>
      <c r="I64" s="112"/>
      <c r="J64" s="111" t="s">
        <v>115</v>
      </c>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3">
        <f>'D1.48 - D.48 slaboproud'!K32</f>
        <v>0</v>
      </c>
      <c r="AH64" s="112"/>
      <c r="AI64" s="112"/>
      <c r="AJ64" s="112"/>
      <c r="AK64" s="112"/>
      <c r="AL64" s="112"/>
      <c r="AM64" s="112"/>
      <c r="AN64" s="113">
        <f>SUM(AG64,AV64)</f>
        <v>0</v>
      </c>
      <c r="AO64" s="112"/>
      <c r="AP64" s="112"/>
      <c r="AQ64" s="114" t="s">
        <v>87</v>
      </c>
      <c r="AR64" s="115"/>
      <c r="AS64" s="116">
        <f>'D1.48 - D.48 slaboproud'!K30</f>
        <v>0</v>
      </c>
      <c r="AT64" s="117">
        <f>'D1.48 - D.48 slaboproud'!K31</f>
        <v>0</v>
      </c>
      <c r="AU64" s="117">
        <v>0</v>
      </c>
      <c r="AV64" s="117">
        <f>ROUND(SUM(AX64:AY64),2)</f>
        <v>0</v>
      </c>
      <c r="AW64" s="118">
        <f>'D1.48 - D.48 slaboproud'!T90</f>
        <v>0</v>
      </c>
      <c r="AX64" s="117">
        <f>'D1.48 - D.48 slaboproud'!K35</f>
        <v>0</v>
      </c>
      <c r="AY64" s="117">
        <f>'D1.48 - D.48 slaboproud'!K36</f>
        <v>0</v>
      </c>
      <c r="AZ64" s="117">
        <f>'D1.48 - D.48 slaboproud'!K37</f>
        <v>0</v>
      </c>
      <c r="BA64" s="117">
        <f>'D1.48 - D.48 slaboproud'!K38</f>
        <v>0</v>
      </c>
      <c r="BB64" s="117">
        <f>'D1.48 - D.48 slaboproud'!F35</f>
        <v>0</v>
      </c>
      <c r="BC64" s="117">
        <f>'D1.48 - D.48 slaboproud'!F36</f>
        <v>0</v>
      </c>
      <c r="BD64" s="117">
        <f>'D1.48 - D.48 slaboproud'!F37</f>
        <v>0</v>
      </c>
      <c r="BE64" s="117">
        <f>'D1.48 - D.48 slaboproud'!F38</f>
        <v>0</v>
      </c>
      <c r="BF64" s="119">
        <f>'D1.48 - D.48 slaboproud'!F39</f>
        <v>0</v>
      </c>
      <c r="BT64" s="120" t="s">
        <v>88</v>
      </c>
      <c r="BV64" s="120" t="s">
        <v>82</v>
      </c>
      <c r="BW64" s="120" t="s">
        <v>116</v>
      </c>
      <c r="BX64" s="120" t="s">
        <v>6</v>
      </c>
      <c r="CL64" s="120" t="s">
        <v>20</v>
      </c>
      <c r="CM64" s="120" t="s">
        <v>90</v>
      </c>
    </row>
    <row r="65" spans="1:91" s="5" customFormat="1" ht="16.5" customHeight="1">
      <c r="A65" s="108" t="s">
        <v>84</v>
      </c>
      <c r="B65" s="109"/>
      <c r="C65" s="110"/>
      <c r="D65" s="111" t="s">
        <v>117</v>
      </c>
      <c r="E65" s="111"/>
      <c r="F65" s="111"/>
      <c r="G65" s="111"/>
      <c r="H65" s="111"/>
      <c r="I65" s="112"/>
      <c r="J65" s="111" t="s">
        <v>118</v>
      </c>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3">
        <f>'D1.51 - D1,151 sanace vlh...'!K32</f>
        <v>0</v>
      </c>
      <c r="AH65" s="112"/>
      <c r="AI65" s="112"/>
      <c r="AJ65" s="112"/>
      <c r="AK65" s="112"/>
      <c r="AL65" s="112"/>
      <c r="AM65" s="112"/>
      <c r="AN65" s="113">
        <f>SUM(AG65,AV65)</f>
        <v>0</v>
      </c>
      <c r="AO65" s="112"/>
      <c r="AP65" s="112"/>
      <c r="AQ65" s="114" t="s">
        <v>87</v>
      </c>
      <c r="AR65" s="115"/>
      <c r="AS65" s="116">
        <f>'D1.51 - D1,151 sanace vlh...'!K30</f>
        <v>0</v>
      </c>
      <c r="AT65" s="117">
        <f>'D1.51 - D1,151 sanace vlh...'!K31</f>
        <v>0</v>
      </c>
      <c r="AU65" s="117">
        <v>0</v>
      </c>
      <c r="AV65" s="117">
        <f>ROUND(SUM(AX65:AY65),2)</f>
        <v>0</v>
      </c>
      <c r="AW65" s="118">
        <f>'D1.51 - D1,151 sanace vlh...'!T86</f>
        <v>0</v>
      </c>
      <c r="AX65" s="117">
        <f>'D1.51 - D1,151 sanace vlh...'!K35</f>
        <v>0</v>
      </c>
      <c r="AY65" s="117">
        <f>'D1.51 - D1,151 sanace vlh...'!K36</f>
        <v>0</v>
      </c>
      <c r="AZ65" s="117">
        <f>'D1.51 - D1,151 sanace vlh...'!K37</f>
        <v>0</v>
      </c>
      <c r="BA65" s="117">
        <f>'D1.51 - D1,151 sanace vlh...'!K38</f>
        <v>0</v>
      </c>
      <c r="BB65" s="117">
        <f>'D1.51 - D1,151 sanace vlh...'!F35</f>
        <v>0</v>
      </c>
      <c r="BC65" s="117">
        <f>'D1.51 - D1,151 sanace vlh...'!F36</f>
        <v>0</v>
      </c>
      <c r="BD65" s="117">
        <f>'D1.51 - D1,151 sanace vlh...'!F37</f>
        <v>0</v>
      </c>
      <c r="BE65" s="117">
        <f>'D1.51 - D1,151 sanace vlh...'!F38</f>
        <v>0</v>
      </c>
      <c r="BF65" s="119">
        <f>'D1.51 - D1,151 sanace vlh...'!F39</f>
        <v>0</v>
      </c>
      <c r="BT65" s="120" t="s">
        <v>88</v>
      </c>
      <c r="BV65" s="120" t="s">
        <v>82</v>
      </c>
      <c r="BW65" s="120" t="s">
        <v>119</v>
      </c>
      <c r="BX65" s="120" t="s">
        <v>6</v>
      </c>
      <c r="CL65" s="120" t="s">
        <v>20</v>
      </c>
      <c r="CM65" s="120" t="s">
        <v>90</v>
      </c>
    </row>
    <row r="66" spans="1:91" s="5" customFormat="1" ht="16.5" customHeight="1">
      <c r="A66" s="108" t="s">
        <v>84</v>
      </c>
      <c r="B66" s="109"/>
      <c r="C66" s="110"/>
      <c r="D66" s="111" t="s">
        <v>120</v>
      </c>
      <c r="E66" s="111"/>
      <c r="F66" s="111"/>
      <c r="G66" s="111"/>
      <c r="H66" s="111"/>
      <c r="I66" s="112"/>
      <c r="J66" s="111" t="s">
        <v>121</v>
      </c>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3">
        <f>'D1.52 - D1.52 zeleň'!K32</f>
        <v>0</v>
      </c>
      <c r="AH66" s="112"/>
      <c r="AI66" s="112"/>
      <c r="AJ66" s="112"/>
      <c r="AK66" s="112"/>
      <c r="AL66" s="112"/>
      <c r="AM66" s="112"/>
      <c r="AN66" s="113">
        <f>SUM(AG66,AV66)</f>
        <v>0</v>
      </c>
      <c r="AO66" s="112"/>
      <c r="AP66" s="112"/>
      <c r="AQ66" s="114" t="s">
        <v>87</v>
      </c>
      <c r="AR66" s="115"/>
      <c r="AS66" s="116">
        <f>'D1.52 - D1.52 zeleň'!K30</f>
        <v>0</v>
      </c>
      <c r="AT66" s="117">
        <f>'D1.52 - D1.52 zeleň'!K31</f>
        <v>0</v>
      </c>
      <c r="AU66" s="117">
        <v>0</v>
      </c>
      <c r="AV66" s="117">
        <f>ROUND(SUM(AX66:AY66),2)</f>
        <v>0</v>
      </c>
      <c r="AW66" s="118">
        <f>'D1.52 - D1.52 zeleň'!T86</f>
        <v>0</v>
      </c>
      <c r="AX66" s="117">
        <f>'D1.52 - D1.52 zeleň'!K35</f>
        <v>0</v>
      </c>
      <c r="AY66" s="117">
        <f>'D1.52 - D1.52 zeleň'!K36</f>
        <v>0</v>
      </c>
      <c r="AZ66" s="117">
        <f>'D1.52 - D1.52 zeleň'!K37</f>
        <v>0</v>
      </c>
      <c r="BA66" s="117">
        <f>'D1.52 - D1.52 zeleň'!K38</f>
        <v>0</v>
      </c>
      <c r="BB66" s="117">
        <f>'D1.52 - D1.52 zeleň'!F35</f>
        <v>0</v>
      </c>
      <c r="BC66" s="117">
        <f>'D1.52 - D1.52 zeleň'!F36</f>
        <v>0</v>
      </c>
      <c r="BD66" s="117">
        <f>'D1.52 - D1.52 zeleň'!F37</f>
        <v>0</v>
      </c>
      <c r="BE66" s="117">
        <f>'D1.52 - D1.52 zeleň'!F38</f>
        <v>0</v>
      </c>
      <c r="BF66" s="119">
        <f>'D1.52 - D1.52 zeleň'!F39</f>
        <v>0</v>
      </c>
      <c r="BT66" s="120" t="s">
        <v>88</v>
      </c>
      <c r="BV66" s="120" t="s">
        <v>82</v>
      </c>
      <c r="BW66" s="120" t="s">
        <v>122</v>
      </c>
      <c r="BX66" s="120" t="s">
        <v>6</v>
      </c>
      <c r="CL66" s="120" t="s">
        <v>20</v>
      </c>
      <c r="CM66" s="120" t="s">
        <v>90</v>
      </c>
    </row>
    <row r="67" spans="1:91" s="5" customFormat="1" ht="16.5" customHeight="1">
      <c r="A67" s="108" t="s">
        <v>84</v>
      </c>
      <c r="B67" s="109"/>
      <c r="C67" s="110"/>
      <c r="D67" s="111" t="s">
        <v>123</v>
      </c>
      <c r="E67" s="111"/>
      <c r="F67" s="111"/>
      <c r="G67" s="111"/>
      <c r="H67" s="111"/>
      <c r="I67" s="112"/>
      <c r="J67" s="111" t="s">
        <v>124</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'D1.53 - D1.53 Vedlejší ná...'!K32</f>
        <v>0</v>
      </c>
      <c r="AH67" s="112"/>
      <c r="AI67" s="112"/>
      <c r="AJ67" s="112"/>
      <c r="AK67" s="112"/>
      <c r="AL67" s="112"/>
      <c r="AM67" s="112"/>
      <c r="AN67" s="113">
        <f>SUM(AG67,AV67)</f>
        <v>0</v>
      </c>
      <c r="AO67" s="112"/>
      <c r="AP67" s="112"/>
      <c r="AQ67" s="114" t="s">
        <v>87</v>
      </c>
      <c r="AR67" s="115"/>
      <c r="AS67" s="121">
        <f>'D1.53 - D1.53 Vedlejší ná...'!K30</f>
        <v>0</v>
      </c>
      <c r="AT67" s="122">
        <f>'D1.53 - D1.53 Vedlejší ná...'!K31</f>
        <v>0</v>
      </c>
      <c r="AU67" s="122">
        <v>0</v>
      </c>
      <c r="AV67" s="122">
        <f>ROUND(SUM(AX67:AY67),2)</f>
        <v>0</v>
      </c>
      <c r="AW67" s="123">
        <f>'D1.53 - D1.53 Vedlejší ná...'!T83</f>
        <v>0</v>
      </c>
      <c r="AX67" s="122">
        <f>'D1.53 - D1.53 Vedlejší ná...'!K35</f>
        <v>0</v>
      </c>
      <c r="AY67" s="122">
        <f>'D1.53 - D1.53 Vedlejší ná...'!K36</f>
        <v>0</v>
      </c>
      <c r="AZ67" s="122">
        <f>'D1.53 - D1.53 Vedlejší ná...'!K37</f>
        <v>0</v>
      </c>
      <c r="BA67" s="122">
        <f>'D1.53 - D1.53 Vedlejší ná...'!K38</f>
        <v>0</v>
      </c>
      <c r="BB67" s="122">
        <f>'D1.53 - D1.53 Vedlejší ná...'!F35</f>
        <v>0</v>
      </c>
      <c r="BC67" s="122">
        <f>'D1.53 - D1.53 Vedlejší ná...'!F36</f>
        <v>0</v>
      </c>
      <c r="BD67" s="122">
        <f>'D1.53 - D1.53 Vedlejší ná...'!F37</f>
        <v>0</v>
      </c>
      <c r="BE67" s="122">
        <f>'D1.53 - D1.53 Vedlejší ná...'!F38</f>
        <v>0</v>
      </c>
      <c r="BF67" s="124">
        <f>'D1.53 - D1.53 Vedlejší ná...'!F39</f>
        <v>0</v>
      </c>
      <c r="BT67" s="120" t="s">
        <v>88</v>
      </c>
      <c r="BV67" s="120" t="s">
        <v>82</v>
      </c>
      <c r="BW67" s="120" t="s">
        <v>125</v>
      </c>
      <c r="BX67" s="120" t="s">
        <v>6</v>
      </c>
      <c r="CL67" s="120" t="s">
        <v>20</v>
      </c>
      <c r="CM67" s="120" t="s">
        <v>90</v>
      </c>
    </row>
    <row r="68" spans="2:44" s="1" customFormat="1" ht="30" customHeight="1">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4"/>
    </row>
    <row r="69" spans="2:44" s="1" customFormat="1" ht="6.95" customHeight="1">
      <c r="B69" s="58"/>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44"/>
    </row>
  </sheetData>
  <sheetProtection password="CC35" sheet="1" objects="1" scenarios="1" formatColumns="0" formatRows="0"/>
  <mergeCells count="90">
    <mergeCell ref="W31:AE31"/>
    <mergeCell ref="BG5:BG32"/>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D62:H62"/>
    <mergeCell ref="D55:H55"/>
    <mergeCell ref="D56:H56"/>
    <mergeCell ref="D57:H57"/>
    <mergeCell ref="D58:H58"/>
    <mergeCell ref="D59:H59"/>
    <mergeCell ref="D60:H60"/>
    <mergeCell ref="D61:H61"/>
    <mergeCell ref="D63:H63"/>
    <mergeCell ref="D64:H64"/>
    <mergeCell ref="D65:H65"/>
    <mergeCell ref="D66:H66"/>
    <mergeCell ref="D67:H67"/>
    <mergeCell ref="AG64:AM64"/>
    <mergeCell ref="AG63:AM63"/>
    <mergeCell ref="AG65:AM65"/>
    <mergeCell ref="AG66:AM66"/>
    <mergeCell ref="AG67:AM67"/>
    <mergeCell ref="C52:G52"/>
    <mergeCell ref="I52:AF52"/>
    <mergeCell ref="J55:AF55"/>
    <mergeCell ref="J56:AF56"/>
    <mergeCell ref="J57:AF57"/>
    <mergeCell ref="J58:AF58"/>
    <mergeCell ref="J59:AF59"/>
    <mergeCell ref="J60:AF60"/>
    <mergeCell ref="J61:AF61"/>
    <mergeCell ref="J62:AF62"/>
    <mergeCell ref="J63:AF63"/>
    <mergeCell ref="J64:AF64"/>
    <mergeCell ref="J65:AF65"/>
    <mergeCell ref="J66:AF66"/>
    <mergeCell ref="J67:AF67"/>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2017-11-3-1a - D.1.1 Arch...'!C2" display="/"/>
    <hyperlink ref="A56" location="'D.1.4.1  VYTÁPĚNÍ - D.1.4...'!C2" display="/"/>
    <hyperlink ref="A57" location="'D.1.42 - Plynová odběrná ...'!C2" display="/"/>
    <hyperlink ref="A58" location="'D1.43 - D.1. 43 vzduchote...'!C2" display="/"/>
    <hyperlink ref="A59" location="'D1.45 - D1.45  chlazení'!C2" display="/"/>
    <hyperlink ref="A60" location="'D1.46 - D1.46 měření a re...'!C2" display="/"/>
    <hyperlink ref="A61" location="'D1.47 - D.1.47   Silnopro...'!C2" display="/"/>
    <hyperlink ref="A62" location="'D1.47-. - D.1.47-.Uzemněn...'!C2" display="/"/>
    <hyperlink ref="A63" location="'D1.44 - D1.44 zdravotně t...'!C2" display="/"/>
    <hyperlink ref="A64" location="'D1.48 - D.48 slaboproud'!C2" display="/"/>
    <hyperlink ref="A65" location="'D1.51 - D1,151 sanace vlh...'!C2" display="/"/>
    <hyperlink ref="A66" location="'D1.52 - D1.52 zeleň'!C2" display="/"/>
    <hyperlink ref="A67" location="'D1.53 - D1.53 Vedlejší ná...'!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3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113</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5464</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ROUND(K94,2)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ROUND((SUM(BE94:BE365)),2)</f>
        <v>0</v>
      </c>
      <c r="I35" s="150">
        <v>0.21</v>
      </c>
      <c r="J35" s="132"/>
      <c r="K35" s="145">
        <f>ROUND(((SUM(BE94:BE365))*I35),2)</f>
        <v>0</v>
      </c>
      <c r="M35" s="44"/>
    </row>
    <row r="36" spans="2:13" s="1" customFormat="1" ht="14.4" customHeight="1">
      <c r="B36" s="44"/>
      <c r="E36" s="130" t="s">
        <v>50</v>
      </c>
      <c r="F36" s="145">
        <f>ROUND((SUM(BF94:BF365)),2)</f>
        <v>0</v>
      </c>
      <c r="I36" s="150">
        <v>0.15</v>
      </c>
      <c r="J36" s="132"/>
      <c r="K36" s="145">
        <f>ROUND(((SUM(BF94:BF365))*I36),2)</f>
        <v>0</v>
      </c>
      <c r="M36" s="44"/>
    </row>
    <row r="37" spans="2:13" s="1" customFormat="1" ht="14.4" customHeight="1" hidden="1">
      <c r="B37" s="44"/>
      <c r="E37" s="130" t="s">
        <v>51</v>
      </c>
      <c r="F37" s="145">
        <f>ROUND((SUM(BG94:BG365)),2)</f>
        <v>0</v>
      </c>
      <c r="I37" s="150">
        <v>0.21</v>
      </c>
      <c r="J37" s="132"/>
      <c r="K37" s="145">
        <f>0</f>
        <v>0</v>
      </c>
      <c r="M37" s="44"/>
    </row>
    <row r="38" spans="2:13" s="1" customFormat="1" ht="14.4" customHeight="1" hidden="1">
      <c r="B38" s="44"/>
      <c r="E38" s="130" t="s">
        <v>52</v>
      </c>
      <c r="F38" s="145">
        <f>ROUND((SUM(BH94:BH365)),2)</f>
        <v>0</v>
      </c>
      <c r="I38" s="150">
        <v>0.15</v>
      </c>
      <c r="J38" s="132"/>
      <c r="K38" s="145">
        <f>0</f>
        <v>0</v>
      </c>
      <c r="M38" s="44"/>
    </row>
    <row r="39" spans="2:13" s="1" customFormat="1" ht="14.4" customHeight="1" hidden="1">
      <c r="B39" s="44"/>
      <c r="E39" s="130" t="s">
        <v>53</v>
      </c>
      <c r="F39" s="145">
        <f>ROUND((SUM(BI94:BI365)),2)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D1.44 - D1.44 zdravotně technické zařízení</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Q94</f>
        <v>0</v>
      </c>
      <c r="J61" s="172">
        <f>R94</f>
        <v>0</v>
      </c>
      <c r="K61" s="98">
        <f>K94</f>
        <v>0</v>
      </c>
      <c r="L61" s="40"/>
      <c r="M61" s="44"/>
      <c r="AU61" s="17" t="s">
        <v>140</v>
      </c>
    </row>
    <row r="62" spans="2:13" s="7" customFormat="1" ht="24.95" customHeight="1">
      <c r="B62" s="173"/>
      <c r="C62" s="174"/>
      <c r="D62" s="175" t="s">
        <v>5465</v>
      </c>
      <c r="E62" s="176"/>
      <c r="F62" s="176"/>
      <c r="G62" s="176"/>
      <c r="H62" s="176"/>
      <c r="I62" s="177">
        <f>Q95</f>
        <v>0</v>
      </c>
      <c r="J62" s="177">
        <f>R95</f>
        <v>0</v>
      </c>
      <c r="K62" s="178">
        <f>K95</f>
        <v>0</v>
      </c>
      <c r="L62" s="174"/>
      <c r="M62" s="179"/>
    </row>
    <row r="63" spans="2:13" s="7" customFormat="1" ht="24.95" customHeight="1">
      <c r="B63" s="173"/>
      <c r="C63" s="174"/>
      <c r="D63" s="175" t="s">
        <v>5466</v>
      </c>
      <c r="E63" s="176"/>
      <c r="F63" s="176"/>
      <c r="G63" s="176"/>
      <c r="H63" s="176"/>
      <c r="I63" s="177">
        <f>Q98</f>
        <v>0</v>
      </c>
      <c r="J63" s="177">
        <f>R98</f>
        <v>0</v>
      </c>
      <c r="K63" s="178">
        <f>K98</f>
        <v>0</v>
      </c>
      <c r="L63" s="174"/>
      <c r="M63" s="179"/>
    </row>
    <row r="64" spans="2:13" s="7" customFormat="1" ht="24.95" customHeight="1">
      <c r="B64" s="173"/>
      <c r="C64" s="174"/>
      <c r="D64" s="175" t="s">
        <v>5467</v>
      </c>
      <c r="E64" s="176"/>
      <c r="F64" s="176"/>
      <c r="G64" s="176"/>
      <c r="H64" s="176"/>
      <c r="I64" s="177">
        <f>Q101</f>
        <v>0</v>
      </c>
      <c r="J64" s="177">
        <f>R101</f>
        <v>0</v>
      </c>
      <c r="K64" s="178">
        <f>K101</f>
        <v>0</v>
      </c>
      <c r="L64" s="174"/>
      <c r="M64" s="179"/>
    </row>
    <row r="65" spans="2:13" s="7" customFormat="1" ht="24.95" customHeight="1">
      <c r="B65" s="173"/>
      <c r="C65" s="174"/>
      <c r="D65" s="175" t="s">
        <v>5468</v>
      </c>
      <c r="E65" s="176"/>
      <c r="F65" s="176"/>
      <c r="G65" s="176"/>
      <c r="H65" s="176"/>
      <c r="I65" s="177">
        <f>Q103</f>
        <v>0</v>
      </c>
      <c r="J65" s="177">
        <f>R103</f>
        <v>0</v>
      </c>
      <c r="K65" s="178">
        <f>K103</f>
        <v>0</v>
      </c>
      <c r="L65" s="174"/>
      <c r="M65" s="179"/>
    </row>
    <row r="66" spans="2:13" s="7" customFormat="1" ht="24.95" customHeight="1">
      <c r="B66" s="173"/>
      <c r="C66" s="174"/>
      <c r="D66" s="175" t="s">
        <v>5469</v>
      </c>
      <c r="E66" s="176"/>
      <c r="F66" s="176"/>
      <c r="G66" s="176"/>
      <c r="H66" s="176"/>
      <c r="I66" s="177">
        <f>Q136</f>
        <v>0</v>
      </c>
      <c r="J66" s="177">
        <f>R136</f>
        <v>0</v>
      </c>
      <c r="K66" s="178">
        <f>K136</f>
        <v>0</v>
      </c>
      <c r="L66" s="174"/>
      <c r="M66" s="179"/>
    </row>
    <row r="67" spans="2:13" s="7" customFormat="1" ht="24.95" customHeight="1">
      <c r="B67" s="173"/>
      <c r="C67" s="174"/>
      <c r="D67" s="175" t="s">
        <v>5470</v>
      </c>
      <c r="E67" s="176"/>
      <c r="F67" s="176"/>
      <c r="G67" s="176"/>
      <c r="H67" s="176"/>
      <c r="I67" s="177">
        <f>Q222</f>
        <v>0</v>
      </c>
      <c r="J67" s="177">
        <f>R222</f>
        <v>0</v>
      </c>
      <c r="K67" s="178">
        <f>K222</f>
        <v>0</v>
      </c>
      <c r="L67" s="174"/>
      <c r="M67" s="179"/>
    </row>
    <row r="68" spans="2:13" s="7" customFormat="1" ht="24.95" customHeight="1">
      <c r="B68" s="173"/>
      <c r="C68" s="174"/>
      <c r="D68" s="175" t="s">
        <v>5471</v>
      </c>
      <c r="E68" s="176"/>
      <c r="F68" s="176"/>
      <c r="G68" s="176"/>
      <c r="H68" s="176"/>
      <c r="I68" s="177">
        <f>Q229</f>
        <v>0</v>
      </c>
      <c r="J68" s="177">
        <f>R229</f>
        <v>0</v>
      </c>
      <c r="K68" s="178">
        <f>K229</f>
        <v>0</v>
      </c>
      <c r="L68" s="174"/>
      <c r="M68" s="179"/>
    </row>
    <row r="69" spans="2:13" s="7" customFormat="1" ht="24.95" customHeight="1">
      <c r="B69" s="173"/>
      <c r="C69" s="174"/>
      <c r="D69" s="175" t="s">
        <v>5472</v>
      </c>
      <c r="E69" s="176"/>
      <c r="F69" s="176"/>
      <c r="G69" s="176"/>
      <c r="H69" s="176"/>
      <c r="I69" s="177">
        <f>Q310</f>
        <v>0</v>
      </c>
      <c r="J69" s="177">
        <f>R310</f>
        <v>0</v>
      </c>
      <c r="K69" s="178">
        <f>K310</f>
        <v>0</v>
      </c>
      <c r="L69" s="174"/>
      <c r="M69" s="179"/>
    </row>
    <row r="70" spans="2:13" s="7" customFormat="1" ht="24.95" customHeight="1">
      <c r="B70" s="173"/>
      <c r="C70" s="174"/>
      <c r="D70" s="175" t="s">
        <v>5473</v>
      </c>
      <c r="E70" s="176"/>
      <c r="F70" s="176"/>
      <c r="G70" s="176"/>
      <c r="H70" s="176"/>
      <c r="I70" s="177">
        <f>Q322</f>
        <v>0</v>
      </c>
      <c r="J70" s="177">
        <f>R322</f>
        <v>0</v>
      </c>
      <c r="K70" s="178">
        <f>K322</f>
        <v>0</v>
      </c>
      <c r="L70" s="174"/>
      <c r="M70" s="179"/>
    </row>
    <row r="71" spans="2:13" s="7" customFormat="1" ht="24.95" customHeight="1">
      <c r="B71" s="173"/>
      <c r="C71" s="174"/>
      <c r="D71" s="175" t="s">
        <v>5474</v>
      </c>
      <c r="E71" s="176"/>
      <c r="F71" s="176"/>
      <c r="G71" s="176"/>
      <c r="H71" s="176"/>
      <c r="I71" s="177">
        <f>Q334</f>
        <v>0</v>
      </c>
      <c r="J71" s="177">
        <f>R334</f>
        <v>0</v>
      </c>
      <c r="K71" s="178">
        <f>K334</f>
        <v>0</v>
      </c>
      <c r="L71" s="174"/>
      <c r="M71" s="179"/>
    </row>
    <row r="72" spans="2:13" s="7" customFormat="1" ht="24.95" customHeight="1">
      <c r="B72" s="173"/>
      <c r="C72" s="174"/>
      <c r="D72" s="175" t="s">
        <v>5475</v>
      </c>
      <c r="E72" s="176"/>
      <c r="F72" s="176"/>
      <c r="G72" s="176"/>
      <c r="H72" s="176"/>
      <c r="I72" s="177">
        <f>Q343</f>
        <v>0</v>
      </c>
      <c r="J72" s="177">
        <f>R343</f>
        <v>0</v>
      </c>
      <c r="K72" s="178">
        <f>K343</f>
        <v>0</v>
      </c>
      <c r="L72" s="174"/>
      <c r="M72" s="179"/>
    </row>
    <row r="73" spans="2:13" s="7" customFormat="1" ht="24.95" customHeight="1">
      <c r="B73" s="173"/>
      <c r="C73" s="174"/>
      <c r="D73" s="175" t="s">
        <v>5476</v>
      </c>
      <c r="E73" s="176"/>
      <c r="F73" s="176"/>
      <c r="G73" s="176"/>
      <c r="H73" s="176"/>
      <c r="I73" s="177">
        <f>Q353</f>
        <v>0</v>
      </c>
      <c r="J73" s="177">
        <f>R353</f>
        <v>0</v>
      </c>
      <c r="K73" s="178">
        <f>K353</f>
        <v>0</v>
      </c>
      <c r="L73" s="174"/>
      <c r="M73" s="179"/>
    </row>
    <row r="74" spans="2:13" s="7" customFormat="1" ht="24.95" customHeight="1">
      <c r="B74" s="173"/>
      <c r="C74" s="174"/>
      <c r="D74" s="175" t="s">
        <v>5477</v>
      </c>
      <c r="E74" s="176"/>
      <c r="F74" s="176"/>
      <c r="G74" s="176"/>
      <c r="H74" s="176"/>
      <c r="I74" s="177">
        <f>Q355</f>
        <v>0</v>
      </c>
      <c r="J74" s="177">
        <f>R355</f>
        <v>0</v>
      </c>
      <c r="K74" s="178">
        <f>K355</f>
        <v>0</v>
      </c>
      <c r="L74" s="174"/>
      <c r="M74" s="179"/>
    </row>
    <row r="75" spans="2:13" s="1" customFormat="1" ht="21.8" customHeight="1">
      <c r="B75" s="39"/>
      <c r="C75" s="40"/>
      <c r="D75" s="40"/>
      <c r="E75" s="40"/>
      <c r="F75" s="40"/>
      <c r="G75" s="40"/>
      <c r="H75" s="40"/>
      <c r="I75" s="132"/>
      <c r="J75" s="132"/>
      <c r="K75" s="40"/>
      <c r="L75" s="40"/>
      <c r="M75" s="44"/>
    </row>
    <row r="76" spans="2:13" s="1" customFormat="1" ht="6.95" customHeight="1">
      <c r="B76" s="58"/>
      <c r="C76" s="59"/>
      <c r="D76" s="59"/>
      <c r="E76" s="59"/>
      <c r="F76" s="59"/>
      <c r="G76" s="59"/>
      <c r="H76" s="59"/>
      <c r="I76" s="161"/>
      <c r="J76" s="161"/>
      <c r="K76" s="59"/>
      <c r="L76" s="59"/>
      <c r="M76" s="44"/>
    </row>
    <row r="80" spans="2:13" s="1" customFormat="1" ht="6.95" customHeight="1">
      <c r="B80" s="60"/>
      <c r="C80" s="61"/>
      <c r="D80" s="61"/>
      <c r="E80" s="61"/>
      <c r="F80" s="61"/>
      <c r="G80" s="61"/>
      <c r="H80" s="61"/>
      <c r="I80" s="164"/>
      <c r="J80" s="164"/>
      <c r="K80" s="61"/>
      <c r="L80" s="61"/>
      <c r="M80" s="44"/>
    </row>
    <row r="81" spans="2:13" s="1" customFormat="1" ht="24.95" customHeight="1">
      <c r="B81" s="39"/>
      <c r="C81" s="23" t="s">
        <v>185</v>
      </c>
      <c r="D81" s="40"/>
      <c r="E81" s="40"/>
      <c r="F81" s="40"/>
      <c r="G81" s="40"/>
      <c r="H81" s="40"/>
      <c r="I81" s="132"/>
      <c r="J81" s="132"/>
      <c r="K81" s="40"/>
      <c r="L81" s="40"/>
      <c r="M81" s="44"/>
    </row>
    <row r="82" spans="2:13" s="1" customFormat="1" ht="6.95" customHeight="1">
      <c r="B82" s="39"/>
      <c r="C82" s="40"/>
      <c r="D82" s="40"/>
      <c r="E82" s="40"/>
      <c r="F82" s="40"/>
      <c r="G82" s="40"/>
      <c r="H82" s="40"/>
      <c r="I82" s="132"/>
      <c r="J82" s="132"/>
      <c r="K82" s="40"/>
      <c r="L82" s="40"/>
      <c r="M82" s="44"/>
    </row>
    <row r="83" spans="2:13" s="1" customFormat="1" ht="12" customHeight="1">
      <c r="B83" s="39"/>
      <c r="C83" s="32" t="s">
        <v>17</v>
      </c>
      <c r="D83" s="40"/>
      <c r="E83" s="40"/>
      <c r="F83" s="40"/>
      <c r="G83" s="40"/>
      <c r="H83" s="40"/>
      <c r="I83" s="132"/>
      <c r="J83" s="132"/>
      <c r="K83" s="40"/>
      <c r="L83" s="40"/>
      <c r="M83" s="44"/>
    </row>
    <row r="84" spans="2:13" s="1" customFormat="1" ht="16.5" customHeight="1">
      <c r="B84" s="39"/>
      <c r="C84" s="40"/>
      <c r="D84" s="40"/>
      <c r="E84" s="165" t="str">
        <f>E7</f>
        <v>Rekonstrukce objektu Kateřinská 17 pro CMT UP v Olomouci</v>
      </c>
      <c r="F84" s="32"/>
      <c r="G84" s="32"/>
      <c r="H84" s="32"/>
      <c r="I84" s="132"/>
      <c r="J84" s="132"/>
      <c r="K84" s="40"/>
      <c r="L84" s="40"/>
      <c r="M84" s="44"/>
    </row>
    <row r="85" spans="2:13" s="1" customFormat="1" ht="12" customHeight="1">
      <c r="B85" s="39"/>
      <c r="C85" s="32" t="s">
        <v>127</v>
      </c>
      <c r="D85" s="40"/>
      <c r="E85" s="40"/>
      <c r="F85" s="40"/>
      <c r="G85" s="40"/>
      <c r="H85" s="40"/>
      <c r="I85" s="132"/>
      <c r="J85" s="132"/>
      <c r="K85" s="40"/>
      <c r="L85" s="40"/>
      <c r="M85" s="44"/>
    </row>
    <row r="86" spans="2:13" s="1" customFormat="1" ht="16.5" customHeight="1">
      <c r="B86" s="39"/>
      <c r="C86" s="40"/>
      <c r="D86" s="40"/>
      <c r="E86" s="65" t="str">
        <f>E9</f>
        <v>D1.44 - D1.44 zdravotně technické zařízení</v>
      </c>
      <c r="F86" s="40"/>
      <c r="G86" s="40"/>
      <c r="H86" s="40"/>
      <c r="I86" s="132"/>
      <c r="J86" s="132"/>
      <c r="K86" s="40"/>
      <c r="L86" s="40"/>
      <c r="M86" s="44"/>
    </row>
    <row r="87" spans="2:13" s="1" customFormat="1" ht="6.95" customHeight="1">
      <c r="B87" s="39"/>
      <c r="C87" s="40"/>
      <c r="D87" s="40"/>
      <c r="E87" s="40"/>
      <c r="F87" s="40"/>
      <c r="G87" s="40"/>
      <c r="H87" s="40"/>
      <c r="I87" s="132"/>
      <c r="J87" s="132"/>
      <c r="K87" s="40"/>
      <c r="L87" s="40"/>
      <c r="M87" s="44"/>
    </row>
    <row r="88" spans="2:13" s="1" customFormat="1" ht="12" customHeight="1">
      <c r="B88" s="39"/>
      <c r="C88" s="32" t="s">
        <v>23</v>
      </c>
      <c r="D88" s="40"/>
      <c r="E88" s="40"/>
      <c r="F88" s="27" t="str">
        <f>F12</f>
        <v xml:space="preserve"> </v>
      </c>
      <c r="G88" s="40"/>
      <c r="H88" s="40"/>
      <c r="I88" s="134" t="s">
        <v>25</v>
      </c>
      <c r="J88" s="136" t="str">
        <f>IF(J12="","",J12)</f>
        <v>3. 11. 2017</v>
      </c>
      <c r="K88" s="40"/>
      <c r="L88" s="40"/>
      <c r="M88" s="44"/>
    </row>
    <row r="89" spans="2:13" s="1" customFormat="1" ht="6.95" customHeight="1">
      <c r="B89" s="39"/>
      <c r="C89" s="40"/>
      <c r="D89" s="40"/>
      <c r="E89" s="40"/>
      <c r="F89" s="40"/>
      <c r="G89" s="40"/>
      <c r="H89" s="40"/>
      <c r="I89" s="132"/>
      <c r="J89" s="132"/>
      <c r="K89" s="40"/>
      <c r="L89" s="40"/>
      <c r="M89" s="44"/>
    </row>
    <row r="90" spans="2:13" s="1" customFormat="1" ht="24.9" customHeight="1">
      <c r="B90" s="39"/>
      <c r="C90" s="32" t="s">
        <v>31</v>
      </c>
      <c r="D90" s="40"/>
      <c r="E90" s="40"/>
      <c r="F90" s="27" t="str">
        <f>E15</f>
        <v>Universita Palackého Olomouc</v>
      </c>
      <c r="G90" s="40"/>
      <c r="H90" s="40"/>
      <c r="I90" s="134" t="s">
        <v>38</v>
      </c>
      <c r="J90" s="166" t="str">
        <f>E21</f>
        <v>MgAmIng arch L.Blažek,Ing V.Petr</v>
      </c>
      <c r="K90" s="40"/>
      <c r="L90" s="40"/>
      <c r="M90" s="44"/>
    </row>
    <row r="91" spans="2:13" s="1" customFormat="1" ht="13.65" customHeight="1">
      <c r="B91" s="39"/>
      <c r="C91" s="32" t="s">
        <v>36</v>
      </c>
      <c r="D91" s="40"/>
      <c r="E91" s="40"/>
      <c r="F91" s="27" t="str">
        <f>IF(E18="","",E18)</f>
        <v>Vyplň údaj</v>
      </c>
      <c r="G91" s="40"/>
      <c r="H91" s="40"/>
      <c r="I91" s="134" t="s">
        <v>40</v>
      </c>
      <c r="J91" s="166" t="str">
        <f>E24</f>
        <v xml:space="preserve"> </v>
      </c>
      <c r="K91" s="40"/>
      <c r="L91" s="40"/>
      <c r="M91" s="44"/>
    </row>
    <row r="92" spans="2:13" s="1" customFormat="1" ht="10.3" customHeight="1">
      <c r="B92" s="39"/>
      <c r="C92" s="40"/>
      <c r="D92" s="40"/>
      <c r="E92" s="40"/>
      <c r="F92" s="40"/>
      <c r="G92" s="40"/>
      <c r="H92" s="40"/>
      <c r="I92" s="132"/>
      <c r="J92" s="132"/>
      <c r="K92" s="40"/>
      <c r="L92" s="40"/>
      <c r="M92" s="44"/>
    </row>
    <row r="93" spans="2:24" s="9" customFormat="1" ht="29.25" customHeight="1">
      <c r="B93" s="187"/>
      <c r="C93" s="188" t="s">
        <v>186</v>
      </c>
      <c r="D93" s="189" t="s">
        <v>63</v>
      </c>
      <c r="E93" s="189" t="s">
        <v>59</v>
      </c>
      <c r="F93" s="189" t="s">
        <v>60</v>
      </c>
      <c r="G93" s="189" t="s">
        <v>187</v>
      </c>
      <c r="H93" s="189" t="s">
        <v>188</v>
      </c>
      <c r="I93" s="190" t="s">
        <v>189</v>
      </c>
      <c r="J93" s="190" t="s">
        <v>190</v>
      </c>
      <c r="K93" s="191" t="s">
        <v>139</v>
      </c>
      <c r="L93" s="192" t="s">
        <v>191</v>
      </c>
      <c r="M93" s="193"/>
      <c r="N93" s="88" t="s">
        <v>33</v>
      </c>
      <c r="O93" s="89" t="s">
        <v>48</v>
      </c>
      <c r="P93" s="89" t="s">
        <v>192</v>
      </c>
      <c r="Q93" s="89" t="s">
        <v>193</v>
      </c>
      <c r="R93" s="89" t="s">
        <v>194</v>
      </c>
      <c r="S93" s="89" t="s">
        <v>195</v>
      </c>
      <c r="T93" s="89" t="s">
        <v>196</v>
      </c>
      <c r="U93" s="89" t="s">
        <v>197</v>
      </c>
      <c r="V93" s="89" t="s">
        <v>198</v>
      </c>
      <c r="W93" s="89" t="s">
        <v>199</v>
      </c>
      <c r="X93" s="90" t="s">
        <v>200</v>
      </c>
    </row>
    <row r="94" spans="2:63" s="1" customFormat="1" ht="22.8" customHeight="1">
      <c r="B94" s="39"/>
      <c r="C94" s="95" t="s">
        <v>201</v>
      </c>
      <c r="D94" s="40"/>
      <c r="E94" s="40"/>
      <c r="F94" s="40"/>
      <c r="G94" s="40"/>
      <c r="H94" s="40"/>
      <c r="I94" s="132"/>
      <c r="J94" s="132"/>
      <c r="K94" s="194">
        <f>BK94</f>
        <v>0</v>
      </c>
      <c r="L94" s="40"/>
      <c r="M94" s="44"/>
      <c r="N94" s="91"/>
      <c r="O94" s="92"/>
      <c r="P94" s="92"/>
      <c r="Q94" s="195">
        <f>Q95+Q98+Q101+Q103+Q136+Q222+Q229+Q310+Q322+Q334+Q343+Q353+Q355</f>
        <v>0</v>
      </c>
      <c r="R94" s="195">
        <f>R95+R98+R101+R103+R136+R222+R229+R310+R322+R334+R343+R353+R355</f>
        <v>0</v>
      </c>
      <c r="S94" s="92"/>
      <c r="T94" s="196">
        <f>T95+T98+T101+T103+T136+T222+T229+T310+T322+T334+T343+T353+T355</f>
        <v>0</v>
      </c>
      <c r="U94" s="92"/>
      <c r="V94" s="196">
        <f>V95+V98+V101+V103+V136+V222+V229+V310+V322+V334+V343+V353+V355</f>
        <v>0.0792</v>
      </c>
      <c r="W94" s="92"/>
      <c r="X94" s="197">
        <f>X95+X98+X101+X103+X136+X222+X229+X310+X322+X334+X343+X353+X355</f>
        <v>0</v>
      </c>
      <c r="AT94" s="17" t="s">
        <v>79</v>
      </c>
      <c r="AU94" s="17" t="s">
        <v>140</v>
      </c>
      <c r="BK94" s="198">
        <f>BK95+BK98+BK101+BK103+BK136+BK222+BK229+BK310+BK322+BK334+BK343+BK353+BK355</f>
        <v>0</v>
      </c>
    </row>
    <row r="95" spans="2:63" s="10" customFormat="1" ht="25.9" customHeight="1">
      <c r="B95" s="199"/>
      <c r="C95" s="200"/>
      <c r="D95" s="201" t="s">
        <v>79</v>
      </c>
      <c r="E95" s="202" t="s">
        <v>286</v>
      </c>
      <c r="F95" s="202" t="s">
        <v>5478</v>
      </c>
      <c r="G95" s="200"/>
      <c r="H95" s="200"/>
      <c r="I95" s="203"/>
      <c r="J95" s="203"/>
      <c r="K95" s="204">
        <f>BK95</f>
        <v>0</v>
      </c>
      <c r="L95" s="200"/>
      <c r="M95" s="205"/>
      <c r="N95" s="206"/>
      <c r="O95" s="207"/>
      <c r="P95" s="207"/>
      <c r="Q95" s="208">
        <f>SUM(Q96:Q97)</f>
        <v>0</v>
      </c>
      <c r="R95" s="208">
        <f>SUM(R96:R97)</f>
        <v>0</v>
      </c>
      <c r="S95" s="207"/>
      <c r="T95" s="209">
        <f>SUM(T96:T97)</f>
        <v>0</v>
      </c>
      <c r="U95" s="207"/>
      <c r="V95" s="209">
        <f>SUM(V96:V97)</f>
        <v>0</v>
      </c>
      <c r="W95" s="207"/>
      <c r="X95" s="210">
        <f>SUM(X96:X97)</f>
        <v>0</v>
      </c>
      <c r="AR95" s="211" t="s">
        <v>88</v>
      </c>
      <c r="AT95" s="212" t="s">
        <v>79</v>
      </c>
      <c r="AU95" s="212" t="s">
        <v>80</v>
      </c>
      <c r="AY95" s="211" t="s">
        <v>204</v>
      </c>
      <c r="BK95" s="213">
        <f>SUM(BK96:BK97)</f>
        <v>0</v>
      </c>
    </row>
    <row r="96" spans="2:65" s="1" customFormat="1" ht="16.5" customHeight="1">
      <c r="B96" s="39"/>
      <c r="C96" s="216" t="s">
        <v>88</v>
      </c>
      <c r="D96" s="216" t="s">
        <v>206</v>
      </c>
      <c r="E96" s="217" t="s">
        <v>5479</v>
      </c>
      <c r="F96" s="218" t="s">
        <v>5480</v>
      </c>
      <c r="G96" s="219" t="s">
        <v>232</v>
      </c>
      <c r="H96" s="220">
        <v>8.76</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211</v>
      </c>
      <c r="AT96" s="17" t="s">
        <v>206</v>
      </c>
      <c r="AU96" s="17" t="s">
        <v>88</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211</v>
      </c>
      <c r="BM96" s="17" t="s">
        <v>5481</v>
      </c>
    </row>
    <row r="97" spans="2:65" s="1" customFormat="1" ht="16.5" customHeight="1">
      <c r="B97" s="39"/>
      <c r="C97" s="216" t="s">
        <v>90</v>
      </c>
      <c r="D97" s="216" t="s">
        <v>206</v>
      </c>
      <c r="E97" s="217" t="s">
        <v>5482</v>
      </c>
      <c r="F97" s="218" t="s">
        <v>5483</v>
      </c>
      <c r="G97" s="219" t="s">
        <v>232</v>
      </c>
      <c r="H97" s="220">
        <v>8.76</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211</v>
      </c>
      <c r="AT97" s="17" t="s">
        <v>206</v>
      </c>
      <c r="AU97" s="17" t="s">
        <v>88</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211</v>
      </c>
      <c r="BM97" s="17" t="s">
        <v>5484</v>
      </c>
    </row>
    <row r="98" spans="2:63" s="10" customFormat="1" ht="25.9" customHeight="1">
      <c r="B98" s="199"/>
      <c r="C98" s="200"/>
      <c r="D98" s="201" t="s">
        <v>79</v>
      </c>
      <c r="E98" s="202" t="s">
        <v>311</v>
      </c>
      <c r="F98" s="202" t="s">
        <v>5485</v>
      </c>
      <c r="G98" s="200"/>
      <c r="H98" s="200"/>
      <c r="I98" s="203"/>
      <c r="J98" s="203"/>
      <c r="K98" s="204">
        <f>BK98</f>
        <v>0</v>
      </c>
      <c r="L98" s="200"/>
      <c r="M98" s="205"/>
      <c r="N98" s="206"/>
      <c r="O98" s="207"/>
      <c r="P98" s="207"/>
      <c r="Q98" s="208">
        <f>SUM(Q99:Q100)</f>
        <v>0</v>
      </c>
      <c r="R98" s="208">
        <f>SUM(R99:R100)</f>
        <v>0</v>
      </c>
      <c r="S98" s="207"/>
      <c r="T98" s="209">
        <f>SUM(T99:T100)</f>
        <v>0</v>
      </c>
      <c r="U98" s="207"/>
      <c r="V98" s="209">
        <f>SUM(V99:V100)</f>
        <v>0</v>
      </c>
      <c r="W98" s="207"/>
      <c r="X98" s="210">
        <f>SUM(X99:X100)</f>
        <v>0</v>
      </c>
      <c r="AR98" s="211" t="s">
        <v>88</v>
      </c>
      <c r="AT98" s="212" t="s">
        <v>79</v>
      </c>
      <c r="AU98" s="212" t="s">
        <v>80</v>
      </c>
      <c r="AY98" s="211" t="s">
        <v>204</v>
      </c>
      <c r="BK98" s="213">
        <f>SUM(BK99:BK100)</f>
        <v>0</v>
      </c>
    </row>
    <row r="99" spans="2:65" s="1" customFormat="1" ht="16.5" customHeight="1">
      <c r="B99" s="39"/>
      <c r="C99" s="216" t="s">
        <v>224</v>
      </c>
      <c r="D99" s="216" t="s">
        <v>206</v>
      </c>
      <c r="E99" s="217" t="s">
        <v>5486</v>
      </c>
      <c r="F99" s="218" t="s">
        <v>5487</v>
      </c>
      <c r="G99" s="219" t="s">
        <v>232</v>
      </c>
      <c r="H99" s="220">
        <v>8.76</v>
      </c>
      <c r="I99" s="221"/>
      <c r="J99" s="221"/>
      <c r="K99" s="222">
        <f>ROUND(P99*H99,2)</f>
        <v>0</v>
      </c>
      <c r="L99" s="218" t="s">
        <v>1071</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211</v>
      </c>
      <c r="AT99" s="17" t="s">
        <v>206</v>
      </c>
      <c r="AU99" s="17" t="s">
        <v>88</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211</v>
      </c>
      <c r="BM99" s="17" t="s">
        <v>5488</v>
      </c>
    </row>
    <row r="100" spans="2:47" s="1" customFormat="1" ht="12">
      <c r="B100" s="39"/>
      <c r="C100" s="40"/>
      <c r="D100" s="231" t="s">
        <v>887</v>
      </c>
      <c r="E100" s="40"/>
      <c r="F100" s="283" t="s">
        <v>5489</v>
      </c>
      <c r="G100" s="40"/>
      <c r="H100" s="40"/>
      <c r="I100" s="132"/>
      <c r="J100" s="132"/>
      <c r="K100" s="40"/>
      <c r="L100" s="40"/>
      <c r="M100" s="44"/>
      <c r="N100" s="284"/>
      <c r="O100" s="80"/>
      <c r="P100" s="80"/>
      <c r="Q100" s="80"/>
      <c r="R100" s="80"/>
      <c r="S100" s="80"/>
      <c r="T100" s="80"/>
      <c r="U100" s="80"/>
      <c r="V100" s="80"/>
      <c r="W100" s="80"/>
      <c r="X100" s="81"/>
      <c r="AT100" s="17" t="s">
        <v>887</v>
      </c>
      <c r="AU100" s="17" t="s">
        <v>88</v>
      </c>
    </row>
    <row r="101" spans="2:63" s="10" customFormat="1" ht="25.9" customHeight="1">
      <c r="B101" s="199"/>
      <c r="C101" s="200"/>
      <c r="D101" s="201" t="s">
        <v>79</v>
      </c>
      <c r="E101" s="202" t="s">
        <v>771</v>
      </c>
      <c r="F101" s="202" t="s">
        <v>5490</v>
      </c>
      <c r="G101" s="200"/>
      <c r="H101" s="200"/>
      <c r="I101" s="203"/>
      <c r="J101" s="203"/>
      <c r="K101" s="204">
        <f>BK101</f>
        <v>0</v>
      </c>
      <c r="L101" s="200"/>
      <c r="M101" s="205"/>
      <c r="N101" s="206"/>
      <c r="O101" s="207"/>
      <c r="P101" s="207"/>
      <c r="Q101" s="208">
        <f>Q102</f>
        <v>0</v>
      </c>
      <c r="R101" s="208">
        <f>R102</f>
        <v>0</v>
      </c>
      <c r="S101" s="207"/>
      <c r="T101" s="209">
        <f>T102</f>
        <v>0</v>
      </c>
      <c r="U101" s="207"/>
      <c r="V101" s="209">
        <f>V102</f>
        <v>0</v>
      </c>
      <c r="W101" s="207"/>
      <c r="X101" s="210">
        <f>X102</f>
        <v>0</v>
      </c>
      <c r="AR101" s="211" t="s">
        <v>88</v>
      </c>
      <c r="AT101" s="212" t="s">
        <v>79</v>
      </c>
      <c r="AU101" s="212" t="s">
        <v>80</v>
      </c>
      <c r="AY101" s="211" t="s">
        <v>204</v>
      </c>
      <c r="BK101" s="213">
        <f>BK102</f>
        <v>0</v>
      </c>
    </row>
    <row r="102" spans="2:65" s="1" customFormat="1" ht="16.5" customHeight="1">
      <c r="B102" s="39"/>
      <c r="C102" s="216" t="s">
        <v>211</v>
      </c>
      <c r="D102" s="216" t="s">
        <v>206</v>
      </c>
      <c r="E102" s="217" t="s">
        <v>5491</v>
      </c>
      <c r="F102" s="218" t="s">
        <v>5492</v>
      </c>
      <c r="G102" s="219" t="s">
        <v>296</v>
      </c>
      <c r="H102" s="220">
        <v>447</v>
      </c>
      <c r="I102" s="221"/>
      <c r="J102" s="221"/>
      <c r="K102" s="222">
        <f>ROUND(P102*H102,2)</f>
        <v>0</v>
      </c>
      <c r="L102" s="218" t="s">
        <v>1071</v>
      </c>
      <c r="M102" s="44"/>
      <c r="N102" s="223"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211</v>
      </c>
      <c r="AT102" s="17" t="s">
        <v>206</v>
      </c>
      <c r="AU102" s="17" t="s">
        <v>88</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211</v>
      </c>
      <c r="BM102" s="17" t="s">
        <v>5493</v>
      </c>
    </row>
    <row r="103" spans="2:63" s="10" customFormat="1" ht="25.9" customHeight="1">
      <c r="B103" s="199"/>
      <c r="C103" s="200"/>
      <c r="D103" s="201" t="s">
        <v>79</v>
      </c>
      <c r="E103" s="202" t="s">
        <v>1721</v>
      </c>
      <c r="F103" s="202" t="s">
        <v>5494</v>
      </c>
      <c r="G103" s="200"/>
      <c r="H103" s="200"/>
      <c r="I103" s="203"/>
      <c r="J103" s="203"/>
      <c r="K103" s="204">
        <f>BK103</f>
        <v>0</v>
      </c>
      <c r="L103" s="200"/>
      <c r="M103" s="205"/>
      <c r="N103" s="206"/>
      <c r="O103" s="207"/>
      <c r="P103" s="207"/>
      <c r="Q103" s="208">
        <f>SUM(Q104:Q135)</f>
        <v>0</v>
      </c>
      <c r="R103" s="208">
        <f>SUM(R104:R135)</f>
        <v>0</v>
      </c>
      <c r="S103" s="207"/>
      <c r="T103" s="209">
        <f>SUM(T104:T135)</f>
        <v>0</v>
      </c>
      <c r="U103" s="207"/>
      <c r="V103" s="209">
        <f>SUM(V104:V135)</f>
        <v>0</v>
      </c>
      <c r="W103" s="207"/>
      <c r="X103" s="210">
        <f>SUM(X104:X135)</f>
        <v>0</v>
      </c>
      <c r="AR103" s="211" t="s">
        <v>88</v>
      </c>
      <c r="AT103" s="212" t="s">
        <v>79</v>
      </c>
      <c r="AU103" s="212" t="s">
        <v>80</v>
      </c>
      <c r="AY103" s="211" t="s">
        <v>204</v>
      </c>
      <c r="BK103" s="213">
        <f>SUM(BK104:BK135)</f>
        <v>0</v>
      </c>
    </row>
    <row r="104" spans="2:65" s="1" customFormat="1" ht="16.5" customHeight="1">
      <c r="B104" s="39"/>
      <c r="C104" s="216" t="s">
        <v>236</v>
      </c>
      <c r="D104" s="216" t="s">
        <v>206</v>
      </c>
      <c r="E104" s="217" t="s">
        <v>5495</v>
      </c>
      <c r="F104" s="218" t="s">
        <v>5496</v>
      </c>
      <c r="G104" s="219" t="s">
        <v>361</v>
      </c>
      <c r="H104" s="220">
        <v>1</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305</v>
      </c>
      <c r="AT104" s="17" t="s">
        <v>206</v>
      </c>
      <c r="AU104" s="17" t="s">
        <v>88</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305</v>
      </c>
      <c r="BM104" s="17" t="s">
        <v>5497</v>
      </c>
    </row>
    <row r="105" spans="2:47" s="1" customFormat="1" ht="12">
      <c r="B105" s="39"/>
      <c r="C105" s="40"/>
      <c r="D105" s="231" t="s">
        <v>887</v>
      </c>
      <c r="E105" s="40"/>
      <c r="F105" s="283" t="s">
        <v>5498</v>
      </c>
      <c r="G105" s="40"/>
      <c r="H105" s="40"/>
      <c r="I105" s="132"/>
      <c r="J105" s="132"/>
      <c r="K105" s="40"/>
      <c r="L105" s="40"/>
      <c r="M105" s="44"/>
      <c r="N105" s="284"/>
      <c r="O105" s="80"/>
      <c r="P105" s="80"/>
      <c r="Q105" s="80"/>
      <c r="R105" s="80"/>
      <c r="S105" s="80"/>
      <c r="T105" s="80"/>
      <c r="U105" s="80"/>
      <c r="V105" s="80"/>
      <c r="W105" s="80"/>
      <c r="X105" s="81"/>
      <c r="AT105" s="17" t="s">
        <v>887</v>
      </c>
      <c r="AU105" s="17" t="s">
        <v>88</v>
      </c>
    </row>
    <row r="106" spans="2:65" s="1" customFormat="1" ht="16.5" customHeight="1">
      <c r="B106" s="39"/>
      <c r="C106" s="216" t="s">
        <v>247</v>
      </c>
      <c r="D106" s="216" t="s">
        <v>206</v>
      </c>
      <c r="E106" s="217" t="s">
        <v>5499</v>
      </c>
      <c r="F106" s="218" t="s">
        <v>5500</v>
      </c>
      <c r="G106" s="219" t="s">
        <v>361</v>
      </c>
      <c r="H106" s="220">
        <v>1</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305</v>
      </c>
      <c r="AT106" s="17" t="s">
        <v>206</v>
      </c>
      <c r="AU106" s="17" t="s">
        <v>88</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305</v>
      </c>
      <c r="BM106" s="17" t="s">
        <v>5501</v>
      </c>
    </row>
    <row r="107" spans="2:47" s="1" customFormat="1" ht="12">
      <c r="B107" s="39"/>
      <c r="C107" s="40"/>
      <c r="D107" s="231" t="s">
        <v>887</v>
      </c>
      <c r="E107" s="40"/>
      <c r="F107" s="283" t="s">
        <v>5502</v>
      </c>
      <c r="G107" s="40"/>
      <c r="H107" s="40"/>
      <c r="I107" s="132"/>
      <c r="J107" s="132"/>
      <c r="K107" s="40"/>
      <c r="L107" s="40"/>
      <c r="M107" s="44"/>
      <c r="N107" s="284"/>
      <c r="O107" s="80"/>
      <c r="P107" s="80"/>
      <c r="Q107" s="80"/>
      <c r="R107" s="80"/>
      <c r="S107" s="80"/>
      <c r="T107" s="80"/>
      <c r="U107" s="80"/>
      <c r="V107" s="80"/>
      <c r="W107" s="80"/>
      <c r="X107" s="81"/>
      <c r="AT107" s="17" t="s">
        <v>887</v>
      </c>
      <c r="AU107" s="17" t="s">
        <v>88</v>
      </c>
    </row>
    <row r="108" spans="2:65" s="1" customFormat="1" ht="16.5" customHeight="1">
      <c r="B108" s="39"/>
      <c r="C108" s="216" t="s">
        <v>253</v>
      </c>
      <c r="D108" s="216" t="s">
        <v>206</v>
      </c>
      <c r="E108" s="217" t="s">
        <v>5503</v>
      </c>
      <c r="F108" s="218" t="s">
        <v>5504</v>
      </c>
      <c r="G108" s="219" t="s">
        <v>361</v>
      </c>
      <c r="H108" s="220">
        <v>1</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305</v>
      </c>
      <c r="AT108" s="17" t="s">
        <v>206</v>
      </c>
      <c r="AU108" s="17" t="s">
        <v>88</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305</v>
      </c>
      <c r="BM108" s="17" t="s">
        <v>5505</v>
      </c>
    </row>
    <row r="109" spans="2:47" s="1" customFormat="1" ht="12">
      <c r="B109" s="39"/>
      <c r="C109" s="40"/>
      <c r="D109" s="231" t="s">
        <v>887</v>
      </c>
      <c r="E109" s="40"/>
      <c r="F109" s="283" t="s">
        <v>5506</v>
      </c>
      <c r="G109" s="40"/>
      <c r="H109" s="40"/>
      <c r="I109" s="132"/>
      <c r="J109" s="132"/>
      <c r="K109" s="40"/>
      <c r="L109" s="40"/>
      <c r="M109" s="44"/>
      <c r="N109" s="284"/>
      <c r="O109" s="80"/>
      <c r="P109" s="80"/>
      <c r="Q109" s="80"/>
      <c r="R109" s="80"/>
      <c r="S109" s="80"/>
      <c r="T109" s="80"/>
      <c r="U109" s="80"/>
      <c r="V109" s="80"/>
      <c r="W109" s="80"/>
      <c r="X109" s="81"/>
      <c r="AT109" s="17" t="s">
        <v>887</v>
      </c>
      <c r="AU109" s="17" t="s">
        <v>88</v>
      </c>
    </row>
    <row r="110" spans="2:65" s="1" customFormat="1" ht="16.5" customHeight="1">
      <c r="B110" s="39"/>
      <c r="C110" s="216" t="s">
        <v>258</v>
      </c>
      <c r="D110" s="216" t="s">
        <v>206</v>
      </c>
      <c r="E110" s="217" t="s">
        <v>5507</v>
      </c>
      <c r="F110" s="218" t="s">
        <v>5508</v>
      </c>
      <c r="G110" s="219" t="s">
        <v>361</v>
      </c>
      <c r="H110" s="220">
        <v>1</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305</v>
      </c>
      <c r="AT110" s="17" t="s">
        <v>206</v>
      </c>
      <c r="AU110" s="17" t="s">
        <v>88</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305</v>
      </c>
      <c r="BM110" s="17" t="s">
        <v>5509</v>
      </c>
    </row>
    <row r="111" spans="2:47" s="1" customFormat="1" ht="12">
      <c r="B111" s="39"/>
      <c r="C111" s="40"/>
      <c r="D111" s="231" t="s">
        <v>887</v>
      </c>
      <c r="E111" s="40"/>
      <c r="F111" s="283" t="s">
        <v>5510</v>
      </c>
      <c r="G111" s="40"/>
      <c r="H111" s="40"/>
      <c r="I111" s="132"/>
      <c r="J111" s="132"/>
      <c r="K111" s="40"/>
      <c r="L111" s="40"/>
      <c r="M111" s="44"/>
      <c r="N111" s="284"/>
      <c r="O111" s="80"/>
      <c r="P111" s="80"/>
      <c r="Q111" s="80"/>
      <c r="R111" s="80"/>
      <c r="S111" s="80"/>
      <c r="T111" s="80"/>
      <c r="U111" s="80"/>
      <c r="V111" s="80"/>
      <c r="W111" s="80"/>
      <c r="X111" s="81"/>
      <c r="AT111" s="17" t="s">
        <v>887</v>
      </c>
      <c r="AU111" s="17" t="s">
        <v>88</v>
      </c>
    </row>
    <row r="112" spans="2:65" s="1" customFormat="1" ht="16.5" customHeight="1">
      <c r="B112" s="39"/>
      <c r="C112" s="216" t="s">
        <v>262</v>
      </c>
      <c r="D112" s="216" t="s">
        <v>206</v>
      </c>
      <c r="E112" s="217" t="s">
        <v>5511</v>
      </c>
      <c r="F112" s="218" t="s">
        <v>5512</v>
      </c>
      <c r="G112" s="219" t="s">
        <v>361</v>
      </c>
      <c r="H112" s="220">
        <v>11</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305</v>
      </c>
      <c r="AT112" s="17" t="s">
        <v>206</v>
      </c>
      <c r="AU112" s="17" t="s">
        <v>88</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305</v>
      </c>
      <c r="BM112" s="17" t="s">
        <v>5513</v>
      </c>
    </row>
    <row r="113" spans="2:47" s="1" customFormat="1" ht="12">
      <c r="B113" s="39"/>
      <c r="C113" s="40"/>
      <c r="D113" s="231" t="s">
        <v>887</v>
      </c>
      <c r="E113" s="40"/>
      <c r="F113" s="283" t="s">
        <v>5514</v>
      </c>
      <c r="G113" s="40"/>
      <c r="H113" s="40"/>
      <c r="I113" s="132"/>
      <c r="J113" s="132"/>
      <c r="K113" s="40"/>
      <c r="L113" s="40"/>
      <c r="M113" s="44"/>
      <c r="N113" s="284"/>
      <c r="O113" s="80"/>
      <c r="P113" s="80"/>
      <c r="Q113" s="80"/>
      <c r="R113" s="80"/>
      <c r="S113" s="80"/>
      <c r="T113" s="80"/>
      <c r="U113" s="80"/>
      <c r="V113" s="80"/>
      <c r="W113" s="80"/>
      <c r="X113" s="81"/>
      <c r="AT113" s="17" t="s">
        <v>887</v>
      </c>
      <c r="AU113" s="17" t="s">
        <v>88</v>
      </c>
    </row>
    <row r="114" spans="2:65" s="1" customFormat="1" ht="16.5" customHeight="1">
      <c r="B114" s="39"/>
      <c r="C114" s="216" t="s">
        <v>267</v>
      </c>
      <c r="D114" s="216" t="s">
        <v>206</v>
      </c>
      <c r="E114" s="217" t="s">
        <v>5515</v>
      </c>
      <c r="F114" s="218" t="s">
        <v>5516</v>
      </c>
      <c r="G114" s="219" t="s">
        <v>361</v>
      </c>
      <c r="H114" s="220">
        <v>1</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305</v>
      </c>
      <c r="AT114" s="17" t="s">
        <v>206</v>
      </c>
      <c r="AU114" s="17" t="s">
        <v>88</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5517</v>
      </c>
    </row>
    <row r="115" spans="2:47" s="1" customFormat="1" ht="12">
      <c r="B115" s="39"/>
      <c r="C115" s="40"/>
      <c r="D115" s="231" t="s">
        <v>887</v>
      </c>
      <c r="E115" s="40"/>
      <c r="F115" s="283" t="s">
        <v>5518</v>
      </c>
      <c r="G115" s="40"/>
      <c r="H115" s="40"/>
      <c r="I115" s="132"/>
      <c r="J115" s="132"/>
      <c r="K115" s="40"/>
      <c r="L115" s="40"/>
      <c r="M115" s="44"/>
      <c r="N115" s="284"/>
      <c r="O115" s="80"/>
      <c r="P115" s="80"/>
      <c r="Q115" s="80"/>
      <c r="R115" s="80"/>
      <c r="S115" s="80"/>
      <c r="T115" s="80"/>
      <c r="U115" s="80"/>
      <c r="V115" s="80"/>
      <c r="W115" s="80"/>
      <c r="X115" s="81"/>
      <c r="AT115" s="17" t="s">
        <v>887</v>
      </c>
      <c r="AU115" s="17" t="s">
        <v>88</v>
      </c>
    </row>
    <row r="116" spans="2:65" s="1" customFormat="1" ht="16.5" customHeight="1">
      <c r="B116" s="39"/>
      <c r="C116" s="216" t="s">
        <v>272</v>
      </c>
      <c r="D116" s="216" t="s">
        <v>206</v>
      </c>
      <c r="E116" s="217" t="s">
        <v>5519</v>
      </c>
      <c r="F116" s="218" t="s">
        <v>5520</v>
      </c>
      <c r="G116" s="219" t="s">
        <v>361</v>
      </c>
      <c r="H116" s="220">
        <v>2</v>
      </c>
      <c r="I116" s="221"/>
      <c r="J116" s="221"/>
      <c r="K116" s="222">
        <f>ROUND(P116*H116,2)</f>
        <v>0</v>
      </c>
      <c r="L116" s="218" t="s">
        <v>1071</v>
      </c>
      <c r="M116" s="44"/>
      <c r="N116" s="223"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305</v>
      </c>
      <c r="AT116" s="17" t="s">
        <v>206</v>
      </c>
      <c r="AU116" s="17" t="s">
        <v>88</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305</v>
      </c>
      <c r="BM116" s="17" t="s">
        <v>5521</v>
      </c>
    </row>
    <row r="117" spans="2:47" s="1" customFormat="1" ht="12">
      <c r="B117" s="39"/>
      <c r="C117" s="40"/>
      <c r="D117" s="231" t="s">
        <v>887</v>
      </c>
      <c r="E117" s="40"/>
      <c r="F117" s="283" t="s">
        <v>5522</v>
      </c>
      <c r="G117" s="40"/>
      <c r="H117" s="40"/>
      <c r="I117" s="132"/>
      <c r="J117" s="132"/>
      <c r="K117" s="40"/>
      <c r="L117" s="40"/>
      <c r="M117" s="44"/>
      <c r="N117" s="284"/>
      <c r="O117" s="80"/>
      <c r="P117" s="80"/>
      <c r="Q117" s="80"/>
      <c r="R117" s="80"/>
      <c r="S117" s="80"/>
      <c r="T117" s="80"/>
      <c r="U117" s="80"/>
      <c r="V117" s="80"/>
      <c r="W117" s="80"/>
      <c r="X117" s="81"/>
      <c r="AT117" s="17" t="s">
        <v>887</v>
      </c>
      <c r="AU117" s="17" t="s">
        <v>88</v>
      </c>
    </row>
    <row r="118" spans="2:65" s="1" customFormat="1" ht="16.5" customHeight="1">
      <c r="B118" s="39"/>
      <c r="C118" s="216" t="s">
        <v>129</v>
      </c>
      <c r="D118" s="216" t="s">
        <v>206</v>
      </c>
      <c r="E118" s="217" t="s">
        <v>5523</v>
      </c>
      <c r="F118" s="218" t="s">
        <v>5524</v>
      </c>
      <c r="G118" s="219" t="s">
        <v>296</v>
      </c>
      <c r="H118" s="220">
        <v>3</v>
      </c>
      <c r="I118" s="221"/>
      <c r="J118" s="221"/>
      <c r="K118" s="222">
        <f>ROUND(P118*H118,2)</f>
        <v>0</v>
      </c>
      <c r="L118" s="218" t="s">
        <v>1071</v>
      </c>
      <c r="M118" s="44"/>
      <c r="N118" s="223"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305</v>
      </c>
      <c r="AT118" s="17" t="s">
        <v>206</v>
      </c>
      <c r="AU118" s="17" t="s">
        <v>88</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5525</v>
      </c>
    </row>
    <row r="119" spans="2:65" s="1" customFormat="1" ht="16.5" customHeight="1">
      <c r="B119" s="39"/>
      <c r="C119" s="216" t="s">
        <v>286</v>
      </c>
      <c r="D119" s="216" t="s">
        <v>206</v>
      </c>
      <c r="E119" s="217" t="s">
        <v>5526</v>
      </c>
      <c r="F119" s="218" t="s">
        <v>5527</v>
      </c>
      <c r="G119" s="219" t="s">
        <v>296</v>
      </c>
      <c r="H119" s="220">
        <v>25</v>
      </c>
      <c r="I119" s="221"/>
      <c r="J119" s="221"/>
      <c r="K119" s="222">
        <f>ROUND(P119*H119,2)</f>
        <v>0</v>
      </c>
      <c r="L119" s="218" t="s">
        <v>1071</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305</v>
      </c>
      <c r="AT119" s="17" t="s">
        <v>206</v>
      </c>
      <c r="AU119" s="17" t="s">
        <v>88</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305</v>
      </c>
      <c r="BM119" s="17" t="s">
        <v>5528</v>
      </c>
    </row>
    <row r="120" spans="2:65" s="1" customFormat="1" ht="16.5" customHeight="1">
      <c r="B120" s="39"/>
      <c r="C120" s="216" t="s">
        <v>293</v>
      </c>
      <c r="D120" s="216" t="s">
        <v>206</v>
      </c>
      <c r="E120" s="217" t="s">
        <v>5529</v>
      </c>
      <c r="F120" s="218" t="s">
        <v>5530</v>
      </c>
      <c r="G120" s="219" t="s">
        <v>296</v>
      </c>
      <c r="H120" s="220">
        <v>28</v>
      </c>
      <c r="I120" s="221"/>
      <c r="J120" s="221"/>
      <c r="K120" s="222">
        <f>ROUND(P120*H120,2)</f>
        <v>0</v>
      </c>
      <c r="L120" s="218" t="s">
        <v>1071</v>
      </c>
      <c r="M120" s="44"/>
      <c r="N120" s="223"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305</v>
      </c>
      <c r="AT120" s="17" t="s">
        <v>206</v>
      </c>
      <c r="AU120" s="17" t="s">
        <v>88</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305</v>
      </c>
      <c r="BM120" s="17" t="s">
        <v>5531</v>
      </c>
    </row>
    <row r="121" spans="2:65" s="1" customFormat="1" ht="16.5" customHeight="1">
      <c r="B121" s="39"/>
      <c r="C121" s="216" t="s">
        <v>9</v>
      </c>
      <c r="D121" s="216" t="s">
        <v>206</v>
      </c>
      <c r="E121" s="217" t="s">
        <v>5532</v>
      </c>
      <c r="F121" s="218" t="s">
        <v>5533</v>
      </c>
      <c r="G121" s="219" t="s">
        <v>296</v>
      </c>
      <c r="H121" s="220">
        <v>6</v>
      </c>
      <c r="I121" s="221"/>
      <c r="J121" s="221"/>
      <c r="K121" s="222">
        <f>ROUND(P121*H121,2)</f>
        <v>0</v>
      </c>
      <c r="L121" s="218" t="s">
        <v>1071</v>
      </c>
      <c r="M121" s="44"/>
      <c r="N121" s="223" t="s">
        <v>33</v>
      </c>
      <c r="O121" s="224" t="s">
        <v>49</v>
      </c>
      <c r="P121" s="225">
        <f>I121+J121</f>
        <v>0</v>
      </c>
      <c r="Q121" s="225">
        <f>ROUND(I121*H121,2)</f>
        <v>0</v>
      </c>
      <c r="R121" s="225">
        <f>ROUND(J121*H121,2)</f>
        <v>0</v>
      </c>
      <c r="S121" s="80"/>
      <c r="T121" s="226">
        <f>S121*H121</f>
        <v>0</v>
      </c>
      <c r="U121" s="226">
        <v>0</v>
      </c>
      <c r="V121" s="226">
        <f>U121*H121</f>
        <v>0</v>
      </c>
      <c r="W121" s="226">
        <v>0</v>
      </c>
      <c r="X121" s="227">
        <f>W121*H121</f>
        <v>0</v>
      </c>
      <c r="AR121" s="17" t="s">
        <v>305</v>
      </c>
      <c r="AT121" s="17" t="s">
        <v>206</v>
      </c>
      <c r="AU121" s="17" t="s">
        <v>88</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305</v>
      </c>
      <c r="BM121" s="17" t="s">
        <v>5534</v>
      </c>
    </row>
    <row r="122" spans="2:65" s="1" customFormat="1" ht="16.5" customHeight="1">
      <c r="B122" s="39"/>
      <c r="C122" s="216" t="s">
        <v>305</v>
      </c>
      <c r="D122" s="216" t="s">
        <v>206</v>
      </c>
      <c r="E122" s="217" t="s">
        <v>5535</v>
      </c>
      <c r="F122" s="218" t="s">
        <v>5536</v>
      </c>
      <c r="G122" s="219" t="s">
        <v>296</v>
      </c>
      <c r="H122" s="220">
        <v>13</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305</v>
      </c>
      <c r="AT122" s="17" t="s">
        <v>206</v>
      </c>
      <c r="AU122" s="17" t="s">
        <v>88</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5537</v>
      </c>
    </row>
    <row r="123" spans="2:65" s="1" customFormat="1" ht="16.5" customHeight="1">
      <c r="B123" s="39"/>
      <c r="C123" s="216" t="s">
        <v>311</v>
      </c>
      <c r="D123" s="216" t="s">
        <v>206</v>
      </c>
      <c r="E123" s="217" t="s">
        <v>5538</v>
      </c>
      <c r="F123" s="218" t="s">
        <v>5539</v>
      </c>
      <c r="G123" s="219" t="s">
        <v>296</v>
      </c>
      <c r="H123" s="220">
        <v>7</v>
      </c>
      <c r="I123" s="221"/>
      <c r="J123" s="221"/>
      <c r="K123" s="222">
        <f>ROUND(P123*H123,2)</f>
        <v>0</v>
      </c>
      <c r="L123" s="218" t="s">
        <v>1071</v>
      </c>
      <c r="M123" s="44"/>
      <c r="N123" s="223"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305</v>
      </c>
      <c r="AT123" s="17" t="s">
        <v>206</v>
      </c>
      <c r="AU123" s="17" t="s">
        <v>88</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305</v>
      </c>
      <c r="BM123" s="17" t="s">
        <v>5540</v>
      </c>
    </row>
    <row r="124" spans="2:65" s="1" customFormat="1" ht="16.5" customHeight="1">
      <c r="B124" s="39"/>
      <c r="C124" s="216" t="s">
        <v>316</v>
      </c>
      <c r="D124" s="216" t="s">
        <v>206</v>
      </c>
      <c r="E124" s="217" t="s">
        <v>5541</v>
      </c>
      <c r="F124" s="218" t="s">
        <v>5542</v>
      </c>
      <c r="G124" s="219" t="s">
        <v>296</v>
      </c>
      <c r="H124" s="220">
        <v>74</v>
      </c>
      <c r="I124" s="221"/>
      <c r="J124" s="221"/>
      <c r="K124" s="222">
        <f>ROUND(P124*H124,2)</f>
        <v>0</v>
      </c>
      <c r="L124" s="218" t="s">
        <v>1071</v>
      </c>
      <c r="M124" s="44"/>
      <c r="N124" s="223"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305</v>
      </c>
      <c r="AT124" s="17" t="s">
        <v>206</v>
      </c>
      <c r="AU124" s="17" t="s">
        <v>88</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305</v>
      </c>
      <c r="BM124" s="17" t="s">
        <v>5543</v>
      </c>
    </row>
    <row r="125" spans="2:65" s="1" customFormat="1" ht="16.5" customHeight="1">
      <c r="B125" s="39"/>
      <c r="C125" s="216" t="s">
        <v>323</v>
      </c>
      <c r="D125" s="216" t="s">
        <v>206</v>
      </c>
      <c r="E125" s="217" t="s">
        <v>5544</v>
      </c>
      <c r="F125" s="218" t="s">
        <v>5545</v>
      </c>
      <c r="G125" s="219" t="s">
        <v>296</v>
      </c>
      <c r="H125" s="220">
        <v>6</v>
      </c>
      <c r="I125" s="221"/>
      <c r="J125" s="221"/>
      <c r="K125" s="222">
        <f>ROUND(P125*H125,2)</f>
        <v>0</v>
      </c>
      <c r="L125" s="218" t="s">
        <v>1071</v>
      </c>
      <c r="M125" s="44"/>
      <c r="N125" s="223"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305</v>
      </c>
      <c r="AT125" s="17" t="s">
        <v>206</v>
      </c>
      <c r="AU125" s="17" t="s">
        <v>88</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5546</v>
      </c>
    </row>
    <row r="126" spans="2:65" s="1" customFormat="1" ht="16.5" customHeight="1">
      <c r="B126" s="39"/>
      <c r="C126" s="216" t="s">
        <v>329</v>
      </c>
      <c r="D126" s="216" t="s">
        <v>206</v>
      </c>
      <c r="E126" s="217" t="s">
        <v>5547</v>
      </c>
      <c r="F126" s="218" t="s">
        <v>5548</v>
      </c>
      <c r="G126" s="219" t="s">
        <v>296</v>
      </c>
      <c r="H126" s="220">
        <v>98</v>
      </c>
      <c r="I126" s="221"/>
      <c r="J126" s="221"/>
      <c r="K126" s="222">
        <f>ROUND(P126*H126,2)</f>
        <v>0</v>
      </c>
      <c r="L126" s="218" t="s">
        <v>1071</v>
      </c>
      <c r="M126" s="44"/>
      <c r="N126" s="223"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305</v>
      </c>
      <c r="AT126" s="17" t="s">
        <v>206</v>
      </c>
      <c r="AU126" s="17" t="s">
        <v>88</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5549</v>
      </c>
    </row>
    <row r="127" spans="2:65" s="1" customFormat="1" ht="16.5" customHeight="1">
      <c r="B127" s="39"/>
      <c r="C127" s="216" t="s">
        <v>8</v>
      </c>
      <c r="D127" s="216" t="s">
        <v>206</v>
      </c>
      <c r="E127" s="217" t="s">
        <v>5550</v>
      </c>
      <c r="F127" s="218" t="s">
        <v>5551</v>
      </c>
      <c r="G127" s="219" t="s">
        <v>296</v>
      </c>
      <c r="H127" s="220">
        <v>2</v>
      </c>
      <c r="I127" s="221"/>
      <c r="J127" s="221"/>
      <c r="K127" s="222">
        <f>ROUND(P127*H127,2)</f>
        <v>0</v>
      </c>
      <c r="L127" s="218" t="s">
        <v>1071</v>
      </c>
      <c r="M127" s="44"/>
      <c r="N127" s="223"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305</v>
      </c>
      <c r="AT127" s="17" t="s">
        <v>206</v>
      </c>
      <c r="AU127" s="17" t="s">
        <v>88</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5552</v>
      </c>
    </row>
    <row r="128" spans="2:65" s="1" customFormat="1" ht="16.5" customHeight="1">
      <c r="B128" s="39"/>
      <c r="C128" s="216" t="s">
        <v>355</v>
      </c>
      <c r="D128" s="216" t="s">
        <v>206</v>
      </c>
      <c r="E128" s="217" t="s">
        <v>5553</v>
      </c>
      <c r="F128" s="218" t="s">
        <v>5554</v>
      </c>
      <c r="G128" s="219" t="s">
        <v>296</v>
      </c>
      <c r="H128" s="220">
        <v>279</v>
      </c>
      <c r="I128" s="221"/>
      <c r="J128" s="221"/>
      <c r="K128" s="222">
        <f>ROUND(P128*H128,2)</f>
        <v>0</v>
      </c>
      <c r="L128" s="218" t="s">
        <v>1071</v>
      </c>
      <c r="M128" s="44"/>
      <c r="N128" s="223"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305</v>
      </c>
      <c r="AT128" s="17" t="s">
        <v>206</v>
      </c>
      <c r="AU128" s="17" t="s">
        <v>88</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305</v>
      </c>
      <c r="BM128" s="17" t="s">
        <v>5555</v>
      </c>
    </row>
    <row r="129" spans="2:65" s="1" customFormat="1" ht="16.5" customHeight="1">
      <c r="B129" s="39"/>
      <c r="C129" s="216" t="s">
        <v>298</v>
      </c>
      <c r="D129" s="216" t="s">
        <v>206</v>
      </c>
      <c r="E129" s="217" t="s">
        <v>5556</v>
      </c>
      <c r="F129" s="218" t="s">
        <v>5557</v>
      </c>
      <c r="G129" s="219" t="s">
        <v>296</v>
      </c>
      <c r="H129" s="220">
        <v>8</v>
      </c>
      <c r="I129" s="221"/>
      <c r="J129" s="221"/>
      <c r="K129" s="222">
        <f>ROUND(P129*H129,2)</f>
        <v>0</v>
      </c>
      <c r="L129" s="218" t="s">
        <v>1071</v>
      </c>
      <c r="M129" s="44"/>
      <c r="N129" s="223"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305</v>
      </c>
      <c r="AT129" s="17" t="s">
        <v>206</v>
      </c>
      <c r="AU129" s="17" t="s">
        <v>88</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305</v>
      </c>
      <c r="BM129" s="17" t="s">
        <v>5558</v>
      </c>
    </row>
    <row r="130" spans="2:65" s="1" customFormat="1" ht="16.5" customHeight="1">
      <c r="B130" s="39"/>
      <c r="C130" s="216" t="s">
        <v>364</v>
      </c>
      <c r="D130" s="216" t="s">
        <v>206</v>
      </c>
      <c r="E130" s="217" t="s">
        <v>5559</v>
      </c>
      <c r="F130" s="218" t="s">
        <v>5560</v>
      </c>
      <c r="G130" s="219" t="s">
        <v>296</v>
      </c>
      <c r="H130" s="220">
        <v>8</v>
      </c>
      <c r="I130" s="221"/>
      <c r="J130" s="221"/>
      <c r="K130" s="222">
        <f>ROUND(P130*H130,2)</f>
        <v>0</v>
      </c>
      <c r="L130" s="218" t="s">
        <v>1071</v>
      </c>
      <c r="M130" s="44"/>
      <c r="N130" s="223"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305</v>
      </c>
      <c r="AT130" s="17" t="s">
        <v>206</v>
      </c>
      <c r="AU130" s="17" t="s">
        <v>88</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305</v>
      </c>
      <c r="BM130" s="17" t="s">
        <v>5561</v>
      </c>
    </row>
    <row r="131" spans="2:65" s="1" customFormat="1" ht="16.5" customHeight="1">
      <c r="B131" s="39"/>
      <c r="C131" s="216" t="s">
        <v>369</v>
      </c>
      <c r="D131" s="216" t="s">
        <v>206</v>
      </c>
      <c r="E131" s="217" t="s">
        <v>5562</v>
      </c>
      <c r="F131" s="218" t="s">
        <v>5563</v>
      </c>
      <c r="G131" s="219" t="s">
        <v>296</v>
      </c>
      <c r="H131" s="220">
        <v>15</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305</v>
      </c>
      <c r="AT131" s="17" t="s">
        <v>206</v>
      </c>
      <c r="AU131" s="17" t="s">
        <v>88</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305</v>
      </c>
      <c r="BM131" s="17" t="s">
        <v>5564</v>
      </c>
    </row>
    <row r="132" spans="2:65" s="1" customFormat="1" ht="16.5" customHeight="1">
      <c r="B132" s="39"/>
      <c r="C132" s="216" t="s">
        <v>377</v>
      </c>
      <c r="D132" s="216" t="s">
        <v>206</v>
      </c>
      <c r="E132" s="217" t="s">
        <v>5565</v>
      </c>
      <c r="F132" s="218" t="s">
        <v>5566</v>
      </c>
      <c r="G132" s="219" t="s">
        <v>296</v>
      </c>
      <c r="H132" s="220">
        <v>189</v>
      </c>
      <c r="I132" s="221"/>
      <c r="J132" s="221"/>
      <c r="K132" s="222">
        <f>ROUND(P132*H132,2)</f>
        <v>0</v>
      </c>
      <c r="L132" s="218" t="s">
        <v>1071</v>
      </c>
      <c r="M132" s="44"/>
      <c r="N132" s="223"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305</v>
      </c>
      <c r="AT132" s="17" t="s">
        <v>206</v>
      </c>
      <c r="AU132" s="17" t="s">
        <v>88</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305</v>
      </c>
      <c r="BM132" s="17" t="s">
        <v>5567</v>
      </c>
    </row>
    <row r="133" spans="2:65" s="1" customFormat="1" ht="16.5" customHeight="1">
      <c r="B133" s="39"/>
      <c r="C133" s="216" t="s">
        <v>321</v>
      </c>
      <c r="D133" s="216" t="s">
        <v>206</v>
      </c>
      <c r="E133" s="217" t="s">
        <v>5568</v>
      </c>
      <c r="F133" s="218" t="s">
        <v>5569</v>
      </c>
      <c r="G133" s="219" t="s">
        <v>296</v>
      </c>
      <c r="H133" s="220">
        <v>21</v>
      </c>
      <c r="I133" s="221"/>
      <c r="J133" s="221"/>
      <c r="K133" s="222">
        <f>ROUND(P133*H133,2)</f>
        <v>0</v>
      </c>
      <c r="L133" s="218" t="s">
        <v>1071</v>
      </c>
      <c r="M133" s="44"/>
      <c r="N133" s="223"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305</v>
      </c>
      <c r="AT133" s="17" t="s">
        <v>206</v>
      </c>
      <c r="AU133" s="17" t="s">
        <v>88</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305</v>
      </c>
      <c r="BM133" s="17" t="s">
        <v>5570</v>
      </c>
    </row>
    <row r="134" spans="2:65" s="1" customFormat="1" ht="16.5" customHeight="1">
      <c r="B134" s="39"/>
      <c r="C134" s="216" t="s">
        <v>384</v>
      </c>
      <c r="D134" s="216" t="s">
        <v>206</v>
      </c>
      <c r="E134" s="217" t="s">
        <v>5571</v>
      </c>
      <c r="F134" s="218" t="s">
        <v>5572</v>
      </c>
      <c r="G134" s="219" t="s">
        <v>296</v>
      </c>
      <c r="H134" s="220">
        <v>12</v>
      </c>
      <c r="I134" s="221"/>
      <c r="J134" s="221"/>
      <c r="K134" s="222">
        <f>ROUND(P134*H134,2)</f>
        <v>0</v>
      </c>
      <c r="L134" s="218" t="s">
        <v>1071</v>
      </c>
      <c r="M134" s="44"/>
      <c r="N134" s="223"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305</v>
      </c>
      <c r="AT134" s="17" t="s">
        <v>206</v>
      </c>
      <c r="AU134" s="17" t="s">
        <v>88</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305</v>
      </c>
      <c r="BM134" s="17" t="s">
        <v>5573</v>
      </c>
    </row>
    <row r="135" spans="2:65" s="1" customFormat="1" ht="16.5" customHeight="1">
      <c r="B135" s="39"/>
      <c r="C135" s="216" t="s">
        <v>392</v>
      </c>
      <c r="D135" s="216" t="s">
        <v>206</v>
      </c>
      <c r="E135" s="217" t="s">
        <v>5574</v>
      </c>
      <c r="F135" s="218" t="s">
        <v>5575</v>
      </c>
      <c r="G135" s="219" t="s">
        <v>275</v>
      </c>
      <c r="H135" s="220">
        <v>0.913</v>
      </c>
      <c r="I135" s="221"/>
      <c r="J135" s="221"/>
      <c r="K135" s="222">
        <f>ROUND(P135*H135,2)</f>
        <v>0</v>
      </c>
      <c r="L135" s="218" t="s">
        <v>1071</v>
      </c>
      <c r="M135" s="44"/>
      <c r="N135" s="223" t="s">
        <v>33</v>
      </c>
      <c r="O135" s="224" t="s">
        <v>49</v>
      </c>
      <c r="P135" s="225">
        <f>I135+J135</f>
        <v>0</v>
      </c>
      <c r="Q135" s="225">
        <f>ROUND(I135*H135,2)</f>
        <v>0</v>
      </c>
      <c r="R135" s="225">
        <f>ROUND(J135*H135,2)</f>
        <v>0</v>
      </c>
      <c r="S135" s="80"/>
      <c r="T135" s="226">
        <f>S135*H135</f>
        <v>0</v>
      </c>
      <c r="U135" s="226">
        <v>0</v>
      </c>
      <c r="V135" s="226">
        <f>U135*H135</f>
        <v>0</v>
      </c>
      <c r="W135" s="226">
        <v>0</v>
      </c>
      <c r="X135" s="227">
        <f>W135*H135</f>
        <v>0</v>
      </c>
      <c r="AR135" s="17" t="s">
        <v>305</v>
      </c>
      <c r="AT135" s="17" t="s">
        <v>206</v>
      </c>
      <c r="AU135" s="17" t="s">
        <v>88</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305</v>
      </c>
      <c r="BM135" s="17" t="s">
        <v>5576</v>
      </c>
    </row>
    <row r="136" spans="2:63" s="10" customFormat="1" ht="25.9" customHeight="1">
      <c r="B136" s="199"/>
      <c r="C136" s="200"/>
      <c r="D136" s="201" t="s">
        <v>79</v>
      </c>
      <c r="E136" s="202" t="s">
        <v>3139</v>
      </c>
      <c r="F136" s="202" t="s">
        <v>5577</v>
      </c>
      <c r="G136" s="200"/>
      <c r="H136" s="200"/>
      <c r="I136" s="203"/>
      <c r="J136" s="203"/>
      <c r="K136" s="204">
        <f>BK136</f>
        <v>0</v>
      </c>
      <c r="L136" s="200"/>
      <c r="M136" s="205"/>
      <c r="N136" s="206"/>
      <c r="O136" s="207"/>
      <c r="P136" s="207"/>
      <c r="Q136" s="208">
        <f>SUM(Q137:Q221)</f>
        <v>0</v>
      </c>
      <c r="R136" s="208">
        <f>SUM(R137:R221)</f>
        <v>0</v>
      </c>
      <c r="S136" s="207"/>
      <c r="T136" s="209">
        <f>SUM(T137:T221)</f>
        <v>0</v>
      </c>
      <c r="U136" s="207"/>
      <c r="V136" s="209">
        <f>SUM(V137:V221)</f>
        <v>0.0792</v>
      </c>
      <c r="W136" s="207"/>
      <c r="X136" s="210">
        <f>SUM(X137:X221)</f>
        <v>0</v>
      </c>
      <c r="AR136" s="211" t="s">
        <v>90</v>
      </c>
      <c r="AT136" s="212" t="s">
        <v>79</v>
      </c>
      <c r="AU136" s="212" t="s">
        <v>80</v>
      </c>
      <c r="AY136" s="211" t="s">
        <v>204</v>
      </c>
      <c r="BK136" s="213">
        <f>SUM(BK137:BK221)</f>
        <v>0</v>
      </c>
    </row>
    <row r="137" spans="2:65" s="1" customFormat="1" ht="16.5" customHeight="1">
      <c r="B137" s="39"/>
      <c r="C137" s="216" t="s">
        <v>398</v>
      </c>
      <c r="D137" s="216" t="s">
        <v>206</v>
      </c>
      <c r="E137" s="217" t="s">
        <v>5578</v>
      </c>
      <c r="F137" s="218" t="s">
        <v>5579</v>
      </c>
      <c r="G137" s="219" t="s">
        <v>296</v>
      </c>
      <c r="H137" s="220">
        <v>21.5</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305</v>
      </c>
      <c r="AT137" s="17" t="s">
        <v>206</v>
      </c>
      <c r="AU137" s="17" t="s">
        <v>88</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305</v>
      </c>
      <c r="BM137" s="17" t="s">
        <v>5580</v>
      </c>
    </row>
    <row r="138" spans="2:65" s="1" customFormat="1" ht="16.5" customHeight="1">
      <c r="B138" s="39"/>
      <c r="C138" s="216" t="s">
        <v>375</v>
      </c>
      <c r="D138" s="216" t="s">
        <v>206</v>
      </c>
      <c r="E138" s="217" t="s">
        <v>5581</v>
      </c>
      <c r="F138" s="218" t="s">
        <v>5582</v>
      </c>
      <c r="G138" s="219" t="s">
        <v>296</v>
      </c>
      <c r="H138" s="220">
        <v>8.5</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305</v>
      </c>
      <c r="AT138" s="17" t="s">
        <v>206</v>
      </c>
      <c r="AU138" s="17" t="s">
        <v>88</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305</v>
      </c>
      <c r="BM138" s="17" t="s">
        <v>5583</v>
      </c>
    </row>
    <row r="139" spans="2:65" s="1" customFormat="1" ht="16.5" customHeight="1">
      <c r="B139" s="39"/>
      <c r="C139" s="216" t="s">
        <v>411</v>
      </c>
      <c r="D139" s="216" t="s">
        <v>206</v>
      </c>
      <c r="E139" s="217" t="s">
        <v>5584</v>
      </c>
      <c r="F139" s="218" t="s">
        <v>5585</v>
      </c>
      <c r="G139" s="219" t="s">
        <v>296</v>
      </c>
      <c r="H139" s="220">
        <v>21.5</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305</v>
      </c>
      <c r="AT139" s="17" t="s">
        <v>206</v>
      </c>
      <c r="AU139" s="17" t="s">
        <v>88</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305</v>
      </c>
      <c r="BM139" s="17" t="s">
        <v>5586</v>
      </c>
    </row>
    <row r="140" spans="2:47" s="1" customFormat="1" ht="12">
      <c r="B140" s="39"/>
      <c r="C140" s="40"/>
      <c r="D140" s="231" t="s">
        <v>887</v>
      </c>
      <c r="E140" s="40"/>
      <c r="F140" s="283" t="s">
        <v>5587</v>
      </c>
      <c r="G140" s="40"/>
      <c r="H140" s="40"/>
      <c r="I140" s="132"/>
      <c r="J140" s="132"/>
      <c r="K140" s="40"/>
      <c r="L140" s="40"/>
      <c r="M140" s="44"/>
      <c r="N140" s="284"/>
      <c r="O140" s="80"/>
      <c r="P140" s="80"/>
      <c r="Q140" s="80"/>
      <c r="R140" s="80"/>
      <c r="S140" s="80"/>
      <c r="T140" s="80"/>
      <c r="U140" s="80"/>
      <c r="V140" s="80"/>
      <c r="W140" s="80"/>
      <c r="X140" s="81"/>
      <c r="AT140" s="17" t="s">
        <v>887</v>
      </c>
      <c r="AU140" s="17" t="s">
        <v>88</v>
      </c>
    </row>
    <row r="141" spans="2:65" s="1" customFormat="1" ht="16.5" customHeight="1">
      <c r="B141" s="39"/>
      <c r="C141" s="216" t="s">
        <v>415</v>
      </c>
      <c r="D141" s="216" t="s">
        <v>206</v>
      </c>
      <c r="E141" s="217" t="s">
        <v>5588</v>
      </c>
      <c r="F141" s="218" t="s">
        <v>5585</v>
      </c>
      <c r="G141" s="219" t="s">
        <v>296</v>
      </c>
      <c r="H141" s="220">
        <v>8.5</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305</v>
      </c>
      <c r="AT141" s="17" t="s">
        <v>206</v>
      </c>
      <c r="AU141" s="17" t="s">
        <v>88</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5589</v>
      </c>
    </row>
    <row r="142" spans="2:47" s="1" customFormat="1" ht="12">
      <c r="B142" s="39"/>
      <c r="C142" s="40"/>
      <c r="D142" s="231" t="s">
        <v>887</v>
      </c>
      <c r="E142" s="40"/>
      <c r="F142" s="283" t="s">
        <v>5590</v>
      </c>
      <c r="G142" s="40"/>
      <c r="H142" s="40"/>
      <c r="I142" s="132"/>
      <c r="J142" s="132"/>
      <c r="K142" s="40"/>
      <c r="L142" s="40"/>
      <c r="M142" s="44"/>
      <c r="N142" s="284"/>
      <c r="O142" s="80"/>
      <c r="P142" s="80"/>
      <c r="Q142" s="80"/>
      <c r="R142" s="80"/>
      <c r="S142" s="80"/>
      <c r="T142" s="80"/>
      <c r="U142" s="80"/>
      <c r="V142" s="80"/>
      <c r="W142" s="80"/>
      <c r="X142" s="81"/>
      <c r="AT142" s="17" t="s">
        <v>887</v>
      </c>
      <c r="AU142" s="17" t="s">
        <v>88</v>
      </c>
    </row>
    <row r="143" spans="2:65" s="1" customFormat="1" ht="16.5" customHeight="1">
      <c r="B143" s="39"/>
      <c r="C143" s="216" t="s">
        <v>426</v>
      </c>
      <c r="D143" s="216" t="s">
        <v>206</v>
      </c>
      <c r="E143" s="217" t="s">
        <v>5591</v>
      </c>
      <c r="F143" s="218" t="s">
        <v>5592</v>
      </c>
      <c r="G143" s="219" t="s">
        <v>361</v>
      </c>
      <c r="H143" s="220">
        <v>4</v>
      </c>
      <c r="I143" s="221"/>
      <c r="J143" s="221"/>
      <c r="K143" s="222">
        <f>ROUND(P143*H143,2)</f>
        <v>0</v>
      </c>
      <c r="L143" s="218" t="s">
        <v>1071</v>
      </c>
      <c r="M143" s="44"/>
      <c r="N143" s="223"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305</v>
      </c>
      <c r="AT143" s="17" t="s">
        <v>206</v>
      </c>
      <c r="AU143" s="17" t="s">
        <v>88</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305</v>
      </c>
      <c r="BM143" s="17" t="s">
        <v>5593</v>
      </c>
    </row>
    <row r="144" spans="2:65" s="1" customFormat="1" ht="16.5" customHeight="1">
      <c r="B144" s="39"/>
      <c r="C144" s="216" t="s">
        <v>441</v>
      </c>
      <c r="D144" s="216" t="s">
        <v>206</v>
      </c>
      <c r="E144" s="217" t="s">
        <v>5594</v>
      </c>
      <c r="F144" s="218" t="s">
        <v>5595</v>
      </c>
      <c r="G144" s="219" t="s">
        <v>361</v>
      </c>
      <c r="H144" s="220">
        <v>4</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305</v>
      </c>
      <c r="AT144" s="17" t="s">
        <v>206</v>
      </c>
      <c r="AU144" s="17" t="s">
        <v>88</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305</v>
      </c>
      <c r="BM144" s="17" t="s">
        <v>5596</v>
      </c>
    </row>
    <row r="145" spans="2:65" s="1" customFormat="1" ht="16.5" customHeight="1">
      <c r="B145" s="39"/>
      <c r="C145" s="216" t="s">
        <v>447</v>
      </c>
      <c r="D145" s="216" t="s">
        <v>206</v>
      </c>
      <c r="E145" s="217" t="s">
        <v>5597</v>
      </c>
      <c r="F145" s="218" t="s">
        <v>5598</v>
      </c>
      <c r="G145" s="219" t="s">
        <v>296</v>
      </c>
      <c r="H145" s="220">
        <v>30</v>
      </c>
      <c r="I145" s="221"/>
      <c r="J145" s="221"/>
      <c r="K145" s="222">
        <f>ROUND(P145*H145,2)</f>
        <v>0</v>
      </c>
      <c r="L145" s="218" t="s">
        <v>1071</v>
      </c>
      <c r="M145" s="44"/>
      <c r="N145" s="223"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305</v>
      </c>
      <c r="AT145" s="17" t="s">
        <v>206</v>
      </c>
      <c r="AU145" s="17" t="s">
        <v>88</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305</v>
      </c>
      <c r="BM145" s="17" t="s">
        <v>5599</v>
      </c>
    </row>
    <row r="146" spans="2:65" s="1" customFormat="1" ht="16.5" customHeight="1">
      <c r="B146" s="39"/>
      <c r="C146" s="216" t="s">
        <v>453</v>
      </c>
      <c r="D146" s="216" t="s">
        <v>206</v>
      </c>
      <c r="E146" s="217" t="s">
        <v>5600</v>
      </c>
      <c r="F146" s="218" t="s">
        <v>5601</v>
      </c>
      <c r="G146" s="219" t="s">
        <v>361</v>
      </c>
      <c r="H146" s="220">
        <v>1</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305</v>
      </c>
      <c r="AT146" s="17" t="s">
        <v>206</v>
      </c>
      <c r="AU146" s="17" t="s">
        <v>88</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305</v>
      </c>
      <c r="BM146" s="17" t="s">
        <v>5602</v>
      </c>
    </row>
    <row r="147" spans="2:65" s="1" customFormat="1" ht="16.5" customHeight="1">
      <c r="B147" s="39"/>
      <c r="C147" s="216" t="s">
        <v>494</v>
      </c>
      <c r="D147" s="216" t="s">
        <v>206</v>
      </c>
      <c r="E147" s="217" t="s">
        <v>5603</v>
      </c>
      <c r="F147" s="218" t="s">
        <v>5604</v>
      </c>
      <c r="G147" s="219" t="s">
        <v>361</v>
      </c>
      <c r="H147" s="220">
        <v>4</v>
      </c>
      <c r="I147" s="221"/>
      <c r="J147" s="221"/>
      <c r="K147" s="222">
        <f>ROUND(P147*H147,2)</f>
        <v>0</v>
      </c>
      <c r="L147" s="218" t="s">
        <v>1071</v>
      </c>
      <c r="M147" s="44"/>
      <c r="N147" s="223"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305</v>
      </c>
      <c r="AT147" s="17" t="s">
        <v>206</v>
      </c>
      <c r="AU147" s="17" t="s">
        <v>88</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305</v>
      </c>
      <c r="BM147" s="17" t="s">
        <v>5605</v>
      </c>
    </row>
    <row r="148" spans="2:65" s="1" customFormat="1" ht="16.5" customHeight="1">
      <c r="B148" s="39"/>
      <c r="C148" s="216" t="s">
        <v>505</v>
      </c>
      <c r="D148" s="216" t="s">
        <v>206</v>
      </c>
      <c r="E148" s="217" t="s">
        <v>5606</v>
      </c>
      <c r="F148" s="218" t="s">
        <v>5607</v>
      </c>
      <c r="G148" s="219" t="s">
        <v>361</v>
      </c>
      <c r="H148" s="220">
        <v>1</v>
      </c>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305</v>
      </c>
      <c r="AT148" s="17" t="s">
        <v>206</v>
      </c>
      <c r="AU148" s="17" t="s">
        <v>88</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305</v>
      </c>
      <c r="BM148" s="17" t="s">
        <v>5608</v>
      </c>
    </row>
    <row r="149" spans="2:65" s="1" customFormat="1" ht="16.5" customHeight="1">
      <c r="B149" s="39"/>
      <c r="C149" s="216" t="s">
        <v>532</v>
      </c>
      <c r="D149" s="216" t="s">
        <v>206</v>
      </c>
      <c r="E149" s="217" t="s">
        <v>5609</v>
      </c>
      <c r="F149" s="218" t="s">
        <v>5610</v>
      </c>
      <c r="G149" s="219" t="s">
        <v>361</v>
      </c>
      <c r="H149" s="220">
        <v>1</v>
      </c>
      <c r="I149" s="221"/>
      <c r="J149" s="221"/>
      <c r="K149" s="222">
        <f>ROUND(P149*H149,2)</f>
        <v>0</v>
      </c>
      <c r="L149" s="218" t="s">
        <v>1071</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305</v>
      </c>
      <c r="AT149" s="17" t="s">
        <v>206</v>
      </c>
      <c r="AU149" s="17" t="s">
        <v>88</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305</v>
      </c>
      <c r="BM149" s="17" t="s">
        <v>5611</v>
      </c>
    </row>
    <row r="150" spans="2:65" s="1" customFormat="1" ht="16.5" customHeight="1">
      <c r="B150" s="39"/>
      <c r="C150" s="216" t="s">
        <v>564</v>
      </c>
      <c r="D150" s="216" t="s">
        <v>206</v>
      </c>
      <c r="E150" s="217" t="s">
        <v>5612</v>
      </c>
      <c r="F150" s="218" t="s">
        <v>5613</v>
      </c>
      <c r="G150" s="219" t="s">
        <v>361</v>
      </c>
      <c r="H150" s="220">
        <v>1</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305</v>
      </c>
      <c r="AT150" s="17" t="s">
        <v>206</v>
      </c>
      <c r="AU150" s="17" t="s">
        <v>88</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305</v>
      </c>
      <c r="BM150" s="17" t="s">
        <v>5614</v>
      </c>
    </row>
    <row r="151" spans="2:65" s="1" customFormat="1" ht="16.5" customHeight="1">
      <c r="B151" s="39"/>
      <c r="C151" s="216" t="s">
        <v>577</v>
      </c>
      <c r="D151" s="216" t="s">
        <v>206</v>
      </c>
      <c r="E151" s="217" t="s">
        <v>5615</v>
      </c>
      <c r="F151" s="218" t="s">
        <v>5616</v>
      </c>
      <c r="G151" s="219" t="s">
        <v>361</v>
      </c>
      <c r="H151" s="220">
        <v>1</v>
      </c>
      <c r="I151" s="221"/>
      <c r="J151" s="221"/>
      <c r="K151" s="222">
        <f>ROUND(P151*H151,2)</f>
        <v>0</v>
      </c>
      <c r="L151" s="218" t="s">
        <v>1071</v>
      </c>
      <c r="M151" s="44"/>
      <c r="N151" s="223"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305</v>
      </c>
      <c r="AT151" s="17" t="s">
        <v>206</v>
      </c>
      <c r="AU151" s="17" t="s">
        <v>88</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305</v>
      </c>
      <c r="BM151" s="17" t="s">
        <v>5617</v>
      </c>
    </row>
    <row r="152" spans="2:65" s="1" customFormat="1" ht="16.5" customHeight="1">
      <c r="B152" s="39"/>
      <c r="C152" s="216" t="s">
        <v>586</v>
      </c>
      <c r="D152" s="216" t="s">
        <v>206</v>
      </c>
      <c r="E152" s="217" t="s">
        <v>5618</v>
      </c>
      <c r="F152" s="218" t="s">
        <v>5619</v>
      </c>
      <c r="G152" s="219" t="s">
        <v>361</v>
      </c>
      <c r="H152" s="220">
        <v>2</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305</v>
      </c>
      <c r="AT152" s="17" t="s">
        <v>206</v>
      </c>
      <c r="AU152" s="17" t="s">
        <v>88</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305</v>
      </c>
      <c r="BM152" s="17" t="s">
        <v>5620</v>
      </c>
    </row>
    <row r="153" spans="2:65" s="1" customFormat="1" ht="16.5" customHeight="1">
      <c r="B153" s="39"/>
      <c r="C153" s="216" t="s">
        <v>604</v>
      </c>
      <c r="D153" s="216" t="s">
        <v>206</v>
      </c>
      <c r="E153" s="217" t="s">
        <v>5621</v>
      </c>
      <c r="F153" s="218" t="s">
        <v>5622</v>
      </c>
      <c r="G153" s="219" t="s">
        <v>361</v>
      </c>
      <c r="H153" s="220">
        <v>1</v>
      </c>
      <c r="I153" s="221"/>
      <c r="J153" s="221"/>
      <c r="K153" s="222">
        <f>ROUND(P153*H153,2)</f>
        <v>0</v>
      </c>
      <c r="L153" s="218" t="s">
        <v>1071</v>
      </c>
      <c r="M153" s="44"/>
      <c r="N153" s="223"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305</v>
      </c>
      <c r="AT153" s="17" t="s">
        <v>206</v>
      </c>
      <c r="AU153" s="17" t="s">
        <v>88</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305</v>
      </c>
      <c r="BM153" s="17" t="s">
        <v>5623</v>
      </c>
    </row>
    <row r="154" spans="2:65" s="1" customFormat="1" ht="16.5" customHeight="1">
      <c r="B154" s="39"/>
      <c r="C154" s="216" t="s">
        <v>621</v>
      </c>
      <c r="D154" s="216" t="s">
        <v>206</v>
      </c>
      <c r="E154" s="217" t="s">
        <v>5624</v>
      </c>
      <c r="F154" s="218" t="s">
        <v>5625</v>
      </c>
      <c r="G154" s="219" t="s">
        <v>361</v>
      </c>
      <c r="H154" s="220">
        <v>2</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305</v>
      </c>
      <c r="AT154" s="17" t="s">
        <v>206</v>
      </c>
      <c r="AU154" s="17" t="s">
        <v>88</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305</v>
      </c>
      <c r="BM154" s="17" t="s">
        <v>5626</v>
      </c>
    </row>
    <row r="155" spans="2:65" s="1" customFormat="1" ht="16.5" customHeight="1">
      <c r="B155" s="39"/>
      <c r="C155" s="216" t="s">
        <v>630</v>
      </c>
      <c r="D155" s="216" t="s">
        <v>206</v>
      </c>
      <c r="E155" s="217" t="s">
        <v>5627</v>
      </c>
      <c r="F155" s="218" t="s">
        <v>5628</v>
      </c>
      <c r="G155" s="219" t="s">
        <v>361</v>
      </c>
      <c r="H155" s="220">
        <v>2</v>
      </c>
      <c r="I155" s="221"/>
      <c r="J155" s="221"/>
      <c r="K155" s="222">
        <f>ROUND(P155*H155,2)</f>
        <v>0</v>
      </c>
      <c r="L155" s="218" t="s">
        <v>1071</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305</v>
      </c>
      <c r="AT155" s="17" t="s">
        <v>206</v>
      </c>
      <c r="AU155" s="17" t="s">
        <v>88</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305</v>
      </c>
      <c r="BM155" s="17" t="s">
        <v>5629</v>
      </c>
    </row>
    <row r="156" spans="2:65" s="1" customFormat="1" ht="16.5" customHeight="1">
      <c r="B156" s="39"/>
      <c r="C156" s="216" t="s">
        <v>638</v>
      </c>
      <c r="D156" s="216" t="s">
        <v>206</v>
      </c>
      <c r="E156" s="217" t="s">
        <v>5630</v>
      </c>
      <c r="F156" s="218" t="s">
        <v>5631</v>
      </c>
      <c r="G156" s="219" t="s">
        <v>296</v>
      </c>
      <c r="H156" s="220">
        <v>101</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305</v>
      </c>
      <c r="AT156" s="17" t="s">
        <v>206</v>
      </c>
      <c r="AU156" s="17" t="s">
        <v>88</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305</v>
      </c>
      <c r="BM156" s="17" t="s">
        <v>5632</v>
      </c>
    </row>
    <row r="157" spans="2:65" s="1" customFormat="1" ht="16.5" customHeight="1">
      <c r="B157" s="39"/>
      <c r="C157" s="216" t="s">
        <v>648</v>
      </c>
      <c r="D157" s="216" t="s">
        <v>206</v>
      </c>
      <c r="E157" s="217" t="s">
        <v>5633</v>
      </c>
      <c r="F157" s="218" t="s">
        <v>5634</v>
      </c>
      <c r="G157" s="219" t="s">
        <v>296</v>
      </c>
      <c r="H157" s="220">
        <v>79</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305</v>
      </c>
      <c r="AT157" s="17" t="s">
        <v>206</v>
      </c>
      <c r="AU157" s="17" t="s">
        <v>88</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305</v>
      </c>
      <c r="BM157" s="17" t="s">
        <v>5635</v>
      </c>
    </row>
    <row r="158" spans="2:65" s="1" customFormat="1" ht="16.5" customHeight="1">
      <c r="B158" s="39"/>
      <c r="C158" s="216" t="s">
        <v>655</v>
      </c>
      <c r="D158" s="216" t="s">
        <v>206</v>
      </c>
      <c r="E158" s="217" t="s">
        <v>5636</v>
      </c>
      <c r="F158" s="218" t="s">
        <v>5637</v>
      </c>
      <c r="G158" s="219" t="s">
        <v>296</v>
      </c>
      <c r="H158" s="220">
        <v>123</v>
      </c>
      <c r="I158" s="221"/>
      <c r="J158" s="221"/>
      <c r="K158" s="222">
        <f>ROUND(P158*H158,2)</f>
        <v>0</v>
      </c>
      <c r="L158" s="218" t="s">
        <v>1071</v>
      </c>
      <c r="M158" s="44"/>
      <c r="N158" s="223"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305</v>
      </c>
      <c r="AT158" s="17" t="s">
        <v>206</v>
      </c>
      <c r="AU158" s="17" t="s">
        <v>88</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305</v>
      </c>
      <c r="BM158" s="17" t="s">
        <v>5638</v>
      </c>
    </row>
    <row r="159" spans="2:65" s="1" customFormat="1" ht="16.5" customHeight="1">
      <c r="B159" s="39"/>
      <c r="C159" s="216" t="s">
        <v>659</v>
      </c>
      <c r="D159" s="216" t="s">
        <v>206</v>
      </c>
      <c r="E159" s="217" t="s">
        <v>5639</v>
      </c>
      <c r="F159" s="218" t="s">
        <v>5640</v>
      </c>
      <c r="G159" s="219" t="s">
        <v>296</v>
      </c>
      <c r="H159" s="220">
        <v>25.5</v>
      </c>
      <c r="I159" s="221"/>
      <c r="J159" s="221"/>
      <c r="K159" s="222">
        <f>ROUND(P159*H159,2)</f>
        <v>0</v>
      </c>
      <c r="L159" s="218" t="s">
        <v>5641</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305</v>
      </c>
      <c r="AT159" s="17" t="s">
        <v>206</v>
      </c>
      <c r="AU159" s="17" t="s">
        <v>88</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305</v>
      </c>
      <c r="BM159" s="17" t="s">
        <v>5642</v>
      </c>
    </row>
    <row r="160" spans="2:65" s="1" customFormat="1" ht="16.5" customHeight="1">
      <c r="B160" s="39"/>
      <c r="C160" s="216" t="s">
        <v>671</v>
      </c>
      <c r="D160" s="216" t="s">
        <v>206</v>
      </c>
      <c r="E160" s="217" t="s">
        <v>5643</v>
      </c>
      <c r="F160" s="218" t="s">
        <v>5644</v>
      </c>
      <c r="G160" s="219" t="s">
        <v>296</v>
      </c>
      <c r="H160" s="220">
        <v>46.5</v>
      </c>
      <c r="I160" s="221"/>
      <c r="J160" s="221"/>
      <c r="K160" s="222">
        <f>ROUND(P160*H160,2)</f>
        <v>0</v>
      </c>
      <c r="L160" s="218" t="s">
        <v>1071</v>
      </c>
      <c r="M160" s="44"/>
      <c r="N160" s="223" t="s">
        <v>33</v>
      </c>
      <c r="O160" s="224" t="s">
        <v>49</v>
      </c>
      <c r="P160" s="225">
        <f>I160+J160</f>
        <v>0</v>
      </c>
      <c r="Q160" s="225">
        <f>ROUND(I160*H160,2)</f>
        <v>0</v>
      </c>
      <c r="R160" s="225">
        <f>ROUND(J160*H160,2)</f>
        <v>0</v>
      </c>
      <c r="S160" s="80"/>
      <c r="T160" s="226">
        <f>S160*H160</f>
        <v>0</v>
      </c>
      <c r="U160" s="226">
        <v>0</v>
      </c>
      <c r="V160" s="226">
        <f>U160*H160</f>
        <v>0</v>
      </c>
      <c r="W160" s="226">
        <v>0</v>
      </c>
      <c r="X160" s="227">
        <f>W160*H160</f>
        <v>0</v>
      </c>
      <c r="AR160" s="17" t="s">
        <v>305</v>
      </c>
      <c r="AT160" s="17" t="s">
        <v>206</v>
      </c>
      <c r="AU160" s="17" t="s">
        <v>88</v>
      </c>
      <c r="AY160" s="17" t="s">
        <v>204</v>
      </c>
      <c r="BE160" s="228">
        <f>IF(O160="základní",K160,0)</f>
        <v>0</v>
      </c>
      <c r="BF160" s="228">
        <f>IF(O160="snížená",K160,0)</f>
        <v>0</v>
      </c>
      <c r="BG160" s="228">
        <f>IF(O160="zákl. přenesená",K160,0)</f>
        <v>0</v>
      </c>
      <c r="BH160" s="228">
        <f>IF(O160="sníž. přenesená",K160,0)</f>
        <v>0</v>
      </c>
      <c r="BI160" s="228">
        <f>IF(O160="nulová",K160,0)</f>
        <v>0</v>
      </c>
      <c r="BJ160" s="17" t="s">
        <v>88</v>
      </c>
      <c r="BK160" s="228">
        <f>ROUND(P160*H160,2)</f>
        <v>0</v>
      </c>
      <c r="BL160" s="17" t="s">
        <v>305</v>
      </c>
      <c r="BM160" s="17" t="s">
        <v>5645</v>
      </c>
    </row>
    <row r="161" spans="2:65" s="1" customFormat="1" ht="16.5" customHeight="1">
      <c r="B161" s="39"/>
      <c r="C161" s="216" t="s">
        <v>676</v>
      </c>
      <c r="D161" s="216" t="s">
        <v>206</v>
      </c>
      <c r="E161" s="217" t="s">
        <v>5646</v>
      </c>
      <c r="F161" s="218" t="s">
        <v>5647</v>
      </c>
      <c r="G161" s="219" t="s">
        <v>296</v>
      </c>
      <c r="H161" s="220">
        <v>13</v>
      </c>
      <c r="I161" s="221"/>
      <c r="J161" s="221"/>
      <c r="K161" s="222">
        <f>ROUND(P161*H161,2)</f>
        <v>0</v>
      </c>
      <c r="L161" s="218" t="s">
        <v>1071</v>
      </c>
      <c r="M161" s="44"/>
      <c r="N161" s="223"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305</v>
      </c>
      <c r="AT161" s="17" t="s">
        <v>206</v>
      </c>
      <c r="AU161" s="17" t="s">
        <v>88</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305</v>
      </c>
      <c r="BM161" s="17" t="s">
        <v>5648</v>
      </c>
    </row>
    <row r="162" spans="2:65" s="1" customFormat="1" ht="16.5" customHeight="1">
      <c r="B162" s="39"/>
      <c r="C162" s="216" t="s">
        <v>683</v>
      </c>
      <c r="D162" s="216" t="s">
        <v>206</v>
      </c>
      <c r="E162" s="217" t="s">
        <v>5649</v>
      </c>
      <c r="F162" s="218" t="s">
        <v>5650</v>
      </c>
      <c r="G162" s="219" t="s">
        <v>296</v>
      </c>
      <c r="H162" s="220">
        <v>127.5</v>
      </c>
      <c r="I162" s="221"/>
      <c r="J162" s="221"/>
      <c r="K162" s="222">
        <f>ROUND(P162*H162,2)</f>
        <v>0</v>
      </c>
      <c r="L162" s="218" t="s">
        <v>1071</v>
      </c>
      <c r="M162" s="44"/>
      <c r="N162" s="223"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305</v>
      </c>
      <c r="AT162" s="17" t="s">
        <v>206</v>
      </c>
      <c r="AU162" s="17" t="s">
        <v>88</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305</v>
      </c>
      <c r="BM162" s="17" t="s">
        <v>5651</v>
      </c>
    </row>
    <row r="163" spans="2:65" s="1" customFormat="1" ht="16.5" customHeight="1">
      <c r="B163" s="39"/>
      <c r="C163" s="216" t="s">
        <v>704</v>
      </c>
      <c r="D163" s="216" t="s">
        <v>206</v>
      </c>
      <c r="E163" s="217" t="s">
        <v>5652</v>
      </c>
      <c r="F163" s="218" t="s">
        <v>5653</v>
      </c>
      <c r="G163" s="219" t="s">
        <v>296</v>
      </c>
      <c r="H163" s="220">
        <v>130.5</v>
      </c>
      <c r="I163" s="221"/>
      <c r="J163" s="221"/>
      <c r="K163" s="222">
        <f>ROUND(P163*H163,2)</f>
        <v>0</v>
      </c>
      <c r="L163" s="218" t="s">
        <v>1071</v>
      </c>
      <c r="M163" s="44"/>
      <c r="N163" s="223"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305</v>
      </c>
      <c r="AT163" s="17" t="s">
        <v>206</v>
      </c>
      <c r="AU163" s="17" t="s">
        <v>88</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305</v>
      </c>
      <c r="BM163" s="17" t="s">
        <v>5654</v>
      </c>
    </row>
    <row r="164" spans="2:65" s="1" customFormat="1" ht="16.5" customHeight="1">
      <c r="B164" s="39"/>
      <c r="C164" s="216" t="s">
        <v>710</v>
      </c>
      <c r="D164" s="216" t="s">
        <v>206</v>
      </c>
      <c r="E164" s="217" t="s">
        <v>5655</v>
      </c>
      <c r="F164" s="218" t="s">
        <v>5656</v>
      </c>
      <c r="G164" s="219" t="s">
        <v>296</v>
      </c>
      <c r="H164" s="220">
        <v>99.5</v>
      </c>
      <c r="I164" s="221"/>
      <c r="J164" s="221"/>
      <c r="K164" s="222">
        <f>ROUND(P164*H164,2)</f>
        <v>0</v>
      </c>
      <c r="L164" s="218" t="s">
        <v>1071</v>
      </c>
      <c r="M164" s="44"/>
      <c r="N164" s="223" t="s">
        <v>33</v>
      </c>
      <c r="O164" s="224" t="s">
        <v>49</v>
      </c>
      <c r="P164" s="225">
        <f>I164+J164</f>
        <v>0</v>
      </c>
      <c r="Q164" s="225">
        <f>ROUND(I164*H164,2)</f>
        <v>0</v>
      </c>
      <c r="R164" s="225">
        <f>ROUND(J164*H164,2)</f>
        <v>0</v>
      </c>
      <c r="S164" s="80"/>
      <c r="T164" s="226">
        <f>S164*H164</f>
        <v>0</v>
      </c>
      <c r="U164" s="226">
        <v>0</v>
      </c>
      <c r="V164" s="226">
        <f>U164*H164</f>
        <v>0</v>
      </c>
      <c r="W164" s="226">
        <v>0</v>
      </c>
      <c r="X164" s="227">
        <f>W164*H164</f>
        <v>0</v>
      </c>
      <c r="AR164" s="17" t="s">
        <v>305</v>
      </c>
      <c r="AT164" s="17" t="s">
        <v>206</v>
      </c>
      <c r="AU164" s="17" t="s">
        <v>88</v>
      </c>
      <c r="AY164" s="17" t="s">
        <v>204</v>
      </c>
      <c r="BE164" s="228">
        <f>IF(O164="základní",K164,0)</f>
        <v>0</v>
      </c>
      <c r="BF164" s="228">
        <f>IF(O164="snížená",K164,0)</f>
        <v>0</v>
      </c>
      <c r="BG164" s="228">
        <f>IF(O164="zákl. přenesená",K164,0)</f>
        <v>0</v>
      </c>
      <c r="BH164" s="228">
        <f>IF(O164="sníž. přenesená",K164,0)</f>
        <v>0</v>
      </c>
      <c r="BI164" s="228">
        <f>IF(O164="nulová",K164,0)</f>
        <v>0</v>
      </c>
      <c r="BJ164" s="17" t="s">
        <v>88</v>
      </c>
      <c r="BK164" s="228">
        <f>ROUND(P164*H164,2)</f>
        <v>0</v>
      </c>
      <c r="BL164" s="17" t="s">
        <v>305</v>
      </c>
      <c r="BM164" s="17" t="s">
        <v>5657</v>
      </c>
    </row>
    <row r="165" spans="2:65" s="1" customFormat="1" ht="16.5" customHeight="1">
      <c r="B165" s="39"/>
      <c r="C165" s="216" t="s">
        <v>714</v>
      </c>
      <c r="D165" s="216" t="s">
        <v>206</v>
      </c>
      <c r="E165" s="217" t="s">
        <v>5658</v>
      </c>
      <c r="F165" s="218" t="s">
        <v>5659</v>
      </c>
      <c r="G165" s="219" t="s">
        <v>296</v>
      </c>
      <c r="H165" s="220">
        <v>21.5</v>
      </c>
      <c r="I165" s="221"/>
      <c r="J165" s="221"/>
      <c r="K165" s="222">
        <f>ROUND(P165*H165,2)</f>
        <v>0</v>
      </c>
      <c r="L165" s="218" t="s">
        <v>1071</v>
      </c>
      <c r="M165" s="44"/>
      <c r="N165" s="223"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305</v>
      </c>
      <c r="AT165" s="17" t="s">
        <v>206</v>
      </c>
      <c r="AU165" s="17" t="s">
        <v>88</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305</v>
      </c>
      <c r="BM165" s="17" t="s">
        <v>5660</v>
      </c>
    </row>
    <row r="166" spans="2:65" s="1" customFormat="1" ht="16.5" customHeight="1">
      <c r="B166" s="39"/>
      <c r="C166" s="216" t="s">
        <v>730</v>
      </c>
      <c r="D166" s="216" t="s">
        <v>206</v>
      </c>
      <c r="E166" s="217" t="s">
        <v>5661</v>
      </c>
      <c r="F166" s="218" t="s">
        <v>5662</v>
      </c>
      <c r="G166" s="219" t="s">
        <v>296</v>
      </c>
      <c r="H166" s="220">
        <v>31</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305</v>
      </c>
      <c r="AT166" s="17" t="s">
        <v>206</v>
      </c>
      <c r="AU166" s="17" t="s">
        <v>88</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305</v>
      </c>
      <c r="BM166" s="17" t="s">
        <v>5663</v>
      </c>
    </row>
    <row r="167" spans="2:65" s="1" customFormat="1" ht="16.5" customHeight="1">
      <c r="B167" s="39"/>
      <c r="C167" s="216" t="s">
        <v>741</v>
      </c>
      <c r="D167" s="216" t="s">
        <v>206</v>
      </c>
      <c r="E167" s="217" t="s">
        <v>5664</v>
      </c>
      <c r="F167" s="218" t="s">
        <v>5665</v>
      </c>
      <c r="G167" s="219" t="s">
        <v>361</v>
      </c>
      <c r="H167" s="220">
        <v>10</v>
      </c>
      <c r="I167" s="221"/>
      <c r="J167" s="221"/>
      <c r="K167" s="222">
        <f>ROUND(P167*H167,2)</f>
        <v>0</v>
      </c>
      <c r="L167" s="218" t="s">
        <v>1071</v>
      </c>
      <c r="M167" s="44"/>
      <c r="N167" s="223" t="s">
        <v>33</v>
      </c>
      <c r="O167" s="224" t="s">
        <v>49</v>
      </c>
      <c r="P167" s="225">
        <f>I167+J167</f>
        <v>0</v>
      </c>
      <c r="Q167" s="225">
        <f>ROUND(I167*H167,2)</f>
        <v>0</v>
      </c>
      <c r="R167" s="225">
        <f>ROUND(J167*H167,2)</f>
        <v>0</v>
      </c>
      <c r="S167" s="80"/>
      <c r="T167" s="226">
        <f>S167*H167</f>
        <v>0</v>
      </c>
      <c r="U167" s="226">
        <v>0</v>
      </c>
      <c r="V167" s="226">
        <f>U167*H167</f>
        <v>0</v>
      </c>
      <c r="W167" s="226">
        <v>0</v>
      </c>
      <c r="X167" s="227">
        <f>W167*H167</f>
        <v>0</v>
      </c>
      <c r="AR167" s="17" t="s">
        <v>305</v>
      </c>
      <c r="AT167" s="17" t="s">
        <v>206</v>
      </c>
      <c r="AU167" s="17" t="s">
        <v>88</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305</v>
      </c>
      <c r="BM167" s="17" t="s">
        <v>5666</v>
      </c>
    </row>
    <row r="168" spans="2:65" s="1" customFormat="1" ht="16.5" customHeight="1">
      <c r="B168" s="39"/>
      <c r="C168" s="216" t="s">
        <v>752</v>
      </c>
      <c r="D168" s="216" t="s">
        <v>206</v>
      </c>
      <c r="E168" s="217" t="s">
        <v>5667</v>
      </c>
      <c r="F168" s="218" t="s">
        <v>5668</v>
      </c>
      <c r="G168" s="219" t="s">
        <v>361</v>
      </c>
      <c r="H168" s="220">
        <v>10</v>
      </c>
      <c r="I168" s="221"/>
      <c r="J168" s="221"/>
      <c r="K168" s="222">
        <f>ROUND(P168*H168,2)</f>
        <v>0</v>
      </c>
      <c r="L168" s="218" t="s">
        <v>1071</v>
      </c>
      <c r="M168" s="44"/>
      <c r="N168" s="223" t="s">
        <v>33</v>
      </c>
      <c r="O168" s="224" t="s">
        <v>49</v>
      </c>
      <c r="P168" s="225">
        <f>I168+J168</f>
        <v>0</v>
      </c>
      <c r="Q168" s="225">
        <f>ROUND(I168*H168,2)</f>
        <v>0</v>
      </c>
      <c r="R168" s="225">
        <f>ROUND(J168*H168,2)</f>
        <v>0</v>
      </c>
      <c r="S168" s="80"/>
      <c r="T168" s="226">
        <f>S168*H168</f>
        <v>0</v>
      </c>
      <c r="U168" s="226">
        <v>0</v>
      </c>
      <c r="V168" s="226">
        <f>U168*H168</f>
        <v>0</v>
      </c>
      <c r="W168" s="226">
        <v>0</v>
      </c>
      <c r="X168" s="227">
        <f>W168*H168</f>
        <v>0</v>
      </c>
      <c r="AR168" s="17" t="s">
        <v>305</v>
      </c>
      <c r="AT168" s="17" t="s">
        <v>206</v>
      </c>
      <c r="AU168" s="17" t="s">
        <v>88</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305</v>
      </c>
      <c r="BM168" s="17" t="s">
        <v>5669</v>
      </c>
    </row>
    <row r="169" spans="2:65" s="1" customFormat="1" ht="16.5" customHeight="1">
      <c r="B169" s="39"/>
      <c r="C169" s="216" t="s">
        <v>763</v>
      </c>
      <c r="D169" s="216" t="s">
        <v>206</v>
      </c>
      <c r="E169" s="217" t="s">
        <v>5670</v>
      </c>
      <c r="F169" s="218" t="s">
        <v>5671</v>
      </c>
      <c r="G169" s="219" t="s">
        <v>361</v>
      </c>
      <c r="H169" s="220">
        <v>10</v>
      </c>
      <c r="I169" s="221"/>
      <c r="J169" s="221"/>
      <c r="K169" s="222">
        <f>ROUND(P169*H169,2)</f>
        <v>0</v>
      </c>
      <c r="L169" s="218" t="s">
        <v>1071</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305</v>
      </c>
      <c r="AT169" s="17" t="s">
        <v>206</v>
      </c>
      <c r="AU169" s="17" t="s">
        <v>88</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305</v>
      </c>
      <c r="BM169" s="17" t="s">
        <v>5672</v>
      </c>
    </row>
    <row r="170" spans="2:65" s="1" customFormat="1" ht="16.5" customHeight="1">
      <c r="B170" s="39"/>
      <c r="C170" s="216" t="s">
        <v>771</v>
      </c>
      <c r="D170" s="216" t="s">
        <v>206</v>
      </c>
      <c r="E170" s="217" t="s">
        <v>5673</v>
      </c>
      <c r="F170" s="218" t="s">
        <v>5674</v>
      </c>
      <c r="G170" s="219" t="s">
        <v>361</v>
      </c>
      <c r="H170" s="220">
        <v>10</v>
      </c>
      <c r="I170" s="221"/>
      <c r="J170" s="221"/>
      <c r="K170" s="222">
        <f>ROUND(P170*H170,2)</f>
        <v>0</v>
      </c>
      <c r="L170" s="218" t="s">
        <v>1071</v>
      </c>
      <c r="M170" s="44"/>
      <c r="N170" s="223"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305</v>
      </c>
      <c r="AT170" s="17" t="s">
        <v>206</v>
      </c>
      <c r="AU170" s="17" t="s">
        <v>88</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305</v>
      </c>
      <c r="BM170" s="17" t="s">
        <v>5675</v>
      </c>
    </row>
    <row r="171" spans="2:65" s="1" customFormat="1" ht="16.5" customHeight="1">
      <c r="B171" s="39"/>
      <c r="C171" s="216" t="s">
        <v>777</v>
      </c>
      <c r="D171" s="216" t="s">
        <v>206</v>
      </c>
      <c r="E171" s="217" t="s">
        <v>5676</v>
      </c>
      <c r="F171" s="218" t="s">
        <v>5677</v>
      </c>
      <c r="G171" s="219" t="s">
        <v>361</v>
      </c>
      <c r="H171" s="220">
        <v>10</v>
      </c>
      <c r="I171" s="221"/>
      <c r="J171" s="221"/>
      <c r="K171" s="222">
        <f>ROUND(P171*H171,2)</f>
        <v>0</v>
      </c>
      <c r="L171" s="218" t="s">
        <v>1071</v>
      </c>
      <c r="M171" s="44"/>
      <c r="N171" s="223"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305</v>
      </c>
      <c r="AT171" s="17" t="s">
        <v>206</v>
      </c>
      <c r="AU171" s="17" t="s">
        <v>88</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305</v>
      </c>
      <c r="BM171" s="17" t="s">
        <v>5678</v>
      </c>
    </row>
    <row r="172" spans="2:65" s="1" customFormat="1" ht="16.5" customHeight="1">
      <c r="B172" s="39"/>
      <c r="C172" s="216" t="s">
        <v>781</v>
      </c>
      <c r="D172" s="216" t="s">
        <v>206</v>
      </c>
      <c r="E172" s="217" t="s">
        <v>5679</v>
      </c>
      <c r="F172" s="218" t="s">
        <v>5680</v>
      </c>
      <c r="G172" s="219" t="s">
        <v>361</v>
      </c>
      <c r="H172" s="220">
        <v>4</v>
      </c>
      <c r="I172" s="221"/>
      <c r="J172" s="221"/>
      <c r="K172" s="222">
        <f>ROUND(P172*H172,2)</f>
        <v>0</v>
      </c>
      <c r="L172" s="218" t="s">
        <v>1071</v>
      </c>
      <c r="M172" s="44"/>
      <c r="N172" s="223" t="s">
        <v>33</v>
      </c>
      <c r="O172" s="224" t="s">
        <v>49</v>
      </c>
      <c r="P172" s="225">
        <f>I172+J172</f>
        <v>0</v>
      </c>
      <c r="Q172" s="225">
        <f>ROUND(I172*H172,2)</f>
        <v>0</v>
      </c>
      <c r="R172" s="225">
        <f>ROUND(J172*H172,2)</f>
        <v>0</v>
      </c>
      <c r="S172" s="80"/>
      <c r="T172" s="226">
        <f>S172*H172</f>
        <v>0</v>
      </c>
      <c r="U172" s="226">
        <v>0</v>
      </c>
      <c r="V172" s="226">
        <f>U172*H172</f>
        <v>0</v>
      </c>
      <c r="W172" s="226">
        <v>0</v>
      </c>
      <c r="X172" s="227">
        <f>W172*H172</f>
        <v>0</v>
      </c>
      <c r="AR172" s="17" t="s">
        <v>305</v>
      </c>
      <c r="AT172" s="17" t="s">
        <v>206</v>
      </c>
      <c r="AU172" s="17" t="s">
        <v>88</v>
      </c>
      <c r="AY172" s="17" t="s">
        <v>204</v>
      </c>
      <c r="BE172" s="228">
        <f>IF(O172="základní",K172,0)</f>
        <v>0</v>
      </c>
      <c r="BF172" s="228">
        <f>IF(O172="snížená",K172,0)</f>
        <v>0</v>
      </c>
      <c r="BG172" s="228">
        <f>IF(O172="zákl. přenesená",K172,0)</f>
        <v>0</v>
      </c>
      <c r="BH172" s="228">
        <f>IF(O172="sníž. přenesená",K172,0)</f>
        <v>0</v>
      </c>
      <c r="BI172" s="228">
        <f>IF(O172="nulová",K172,0)</f>
        <v>0</v>
      </c>
      <c r="BJ172" s="17" t="s">
        <v>88</v>
      </c>
      <c r="BK172" s="228">
        <f>ROUND(P172*H172,2)</f>
        <v>0</v>
      </c>
      <c r="BL172" s="17" t="s">
        <v>305</v>
      </c>
      <c r="BM172" s="17" t="s">
        <v>5681</v>
      </c>
    </row>
    <row r="173" spans="2:65" s="1" customFormat="1" ht="16.5" customHeight="1">
      <c r="B173" s="39"/>
      <c r="C173" s="216" t="s">
        <v>787</v>
      </c>
      <c r="D173" s="216" t="s">
        <v>206</v>
      </c>
      <c r="E173" s="217" t="s">
        <v>5682</v>
      </c>
      <c r="F173" s="218" t="s">
        <v>5683</v>
      </c>
      <c r="G173" s="219" t="s">
        <v>361</v>
      </c>
      <c r="H173" s="220">
        <v>23</v>
      </c>
      <c r="I173" s="221"/>
      <c r="J173" s="221"/>
      <c r="K173" s="222">
        <f>ROUND(P173*H173,2)</f>
        <v>0</v>
      </c>
      <c r="L173" s="218" t="s">
        <v>1071</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305</v>
      </c>
      <c r="AT173" s="17" t="s">
        <v>206</v>
      </c>
      <c r="AU173" s="17" t="s">
        <v>88</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305</v>
      </c>
      <c r="BM173" s="17" t="s">
        <v>5684</v>
      </c>
    </row>
    <row r="174" spans="2:65" s="1" customFormat="1" ht="16.5" customHeight="1">
      <c r="B174" s="39"/>
      <c r="C174" s="216" t="s">
        <v>792</v>
      </c>
      <c r="D174" s="216" t="s">
        <v>206</v>
      </c>
      <c r="E174" s="217" t="s">
        <v>5685</v>
      </c>
      <c r="F174" s="218" t="s">
        <v>5686</v>
      </c>
      <c r="G174" s="219" t="s">
        <v>361</v>
      </c>
      <c r="H174" s="220">
        <v>5</v>
      </c>
      <c r="I174" s="221"/>
      <c r="J174" s="221"/>
      <c r="K174" s="222">
        <f>ROUND(P174*H174,2)</f>
        <v>0</v>
      </c>
      <c r="L174" s="218" t="s">
        <v>1071</v>
      </c>
      <c r="M174" s="44"/>
      <c r="N174" s="223" t="s">
        <v>33</v>
      </c>
      <c r="O174" s="224" t="s">
        <v>49</v>
      </c>
      <c r="P174" s="225">
        <f>I174+J174</f>
        <v>0</v>
      </c>
      <c r="Q174" s="225">
        <f>ROUND(I174*H174,2)</f>
        <v>0</v>
      </c>
      <c r="R174" s="225">
        <f>ROUND(J174*H174,2)</f>
        <v>0</v>
      </c>
      <c r="S174" s="80"/>
      <c r="T174" s="226">
        <f>S174*H174</f>
        <v>0</v>
      </c>
      <c r="U174" s="226">
        <v>0</v>
      </c>
      <c r="V174" s="226">
        <f>U174*H174</f>
        <v>0</v>
      </c>
      <c r="W174" s="226">
        <v>0</v>
      </c>
      <c r="X174" s="227">
        <f>W174*H174</f>
        <v>0</v>
      </c>
      <c r="AR174" s="17" t="s">
        <v>305</v>
      </c>
      <c r="AT174" s="17" t="s">
        <v>206</v>
      </c>
      <c r="AU174" s="17" t="s">
        <v>88</v>
      </c>
      <c r="AY174" s="17" t="s">
        <v>204</v>
      </c>
      <c r="BE174" s="228">
        <f>IF(O174="základní",K174,0)</f>
        <v>0</v>
      </c>
      <c r="BF174" s="228">
        <f>IF(O174="snížená",K174,0)</f>
        <v>0</v>
      </c>
      <c r="BG174" s="228">
        <f>IF(O174="zákl. přenesená",K174,0)</f>
        <v>0</v>
      </c>
      <c r="BH174" s="228">
        <f>IF(O174="sníž. přenesená",K174,0)</f>
        <v>0</v>
      </c>
      <c r="BI174" s="228">
        <f>IF(O174="nulová",K174,0)</f>
        <v>0</v>
      </c>
      <c r="BJ174" s="17" t="s">
        <v>88</v>
      </c>
      <c r="BK174" s="228">
        <f>ROUND(P174*H174,2)</f>
        <v>0</v>
      </c>
      <c r="BL174" s="17" t="s">
        <v>305</v>
      </c>
      <c r="BM174" s="17" t="s">
        <v>5687</v>
      </c>
    </row>
    <row r="175" spans="2:65" s="1" customFormat="1" ht="16.5" customHeight="1">
      <c r="B175" s="39"/>
      <c r="C175" s="216" t="s">
        <v>796</v>
      </c>
      <c r="D175" s="216" t="s">
        <v>206</v>
      </c>
      <c r="E175" s="217" t="s">
        <v>5688</v>
      </c>
      <c r="F175" s="218" t="s">
        <v>5689</v>
      </c>
      <c r="G175" s="219" t="s">
        <v>361</v>
      </c>
      <c r="H175" s="220">
        <v>11</v>
      </c>
      <c r="I175" s="221"/>
      <c r="J175" s="221"/>
      <c r="K175" s="222">
        <f>ROUND(P175*H175,2)</f>
        <v>0</v>
      </c>
      <c r="L175" s="218" t="s">
        <v>1071</v>
      </c>
      <c r="M175" s="44"/>
      <c r="N175" s="223" t="s">
        <v>33</v>
      </c>
      <c r="O175" s="224" t="s">
        <v>49</v>
      </c>
      <c r="P175" s="225">
        <f>I175+J175</f>
        <v>0</v>
      </c>
      <c r="Q175" s="225">
        <f>ROUND(I175*H175,2)</f>
        <v>0</v>
      </c>
      <c r="R175" s="225">
        <f>ROUND(J175*H175,2)</f>
        <v>0</v>
      </c>
      <c r="S175" s="80"/>
      <c r="T175" s="226">
        <f>S175*H175</f>
        <v>0</v>
      </c>
      <c r="U175" s="226">
        <v>0</v>
      </c>
      <c r="V175" s="226">
        <f>U175*H175</f>
        <v>0</v>
      </c>
      <c r="W175" s="226">
        <v>0</v>
      </c>
      <c r="X175" s="227">
        <f>W175*H175</f>
        <v>0</v>
      </c>
      <c r="AR175" s="17" t="s">
        <v>305</v>
      </c>
      <c r="AT175" s="17" t="s">
        <v>206</v>
      </c>
      <c r="AU175" s="17" t="s">
        <v>88</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305</v>
      </c>
      <c r="BM175" s="17" t="s">
        <v>5690</v>
      </c>
    </row>
    <row r="176" spans="2:65" s="1" customFormat="1" ht="16.5" customHeight="1">
      <c r="B176" s="39"/>
      <c r="C176" s="216" t="s">
        <v>801</v>
      </c>
      <c r="D176" s="216" t="s">
        <v>206</v>
      </c>
      <c r="E176" s="217" t="s">
        <v>5691</v>
      </c>
      <c r="F176" s="218" t="s">
        <v>5692</v>
      </c>
      <c r="G176" s="219" t="s">
        <v>361</v>
      </c>
      <c r="H176" s="220">
        <v>2</v>
      </c>
      <c r="I176" s="221"/>
      <c r="J176" s="221"/>
      <c r="K176" s="222">
        <f>ROUND(P176*H176,2)</f>
        <v>0</v>
      </c>
      <c r="L176" s="218" t="s">
        <v>1071</v>
      </c>
      <c r="M176" s="44"/>
      <c r="N176" s="223" t="s">
        <v>33</v>
      </c>
      <c r="O176" s="224" t="s">
        <v>49</v>
      </c>
      <c r="P176" s="225">
        <f>I176+J176</f>
        <v>0</v>
      </c>
      <c r="Q176" s="225">
        <f>ROUND(I176*H176,2)</f>
        <v>0</v>
      </c>
      <c r="R176" s="225">
        <f>ROUND(J176*H176,2)</f>
        <v>0</v>
      </c>
      <c r="S176" s="80"/>
      <c r="T176" s="226">
        <f>S176*H176</f>
        <v>0</v>
      </c>
      <c r="U176" s="226">
        <v>0</v>
      </c>
      <c r="V176" s="226">
        <f>U176*H176</f>
        <v>0</v>
      </c>
      <c r="W176" s="226">
        <v>0</v>
      </c>
      <c r="X176" s="227">
        <f>W176*H176</f>
        <v>0</v>
      </c>
      <c r="AR176" s="17" t="s">
        <v>305</v>
      </c>
      <c r="AT176" s="17" t="s">
        <v>206</v>
      </c>
      <c r="AU176" s="17" t="s">
        <v>88</v>
      </c>
      <c r="AY176" s="17" t="s">
        <v>204</v>
      </c>
      <c r="BE176" s="228">
        <f>IF(O176="základní",K176,0)</f>
        <v>0</v>
      </c>
      <c r="BF176" s="228">
        <f>IF(O176="snížená",K176,0)</f>
        <v>0</v>
      </c>
      <c r="BG176" s="228">
        <f>IF(O176="zákl. přenesená",K176,0)</f>
        <v>0</v>
      </c>
      <c r="BH176" s="228">
        <f>IF(O176="sníž. přenesená",K176,0)</f>
        <v>0</v>
      </c>
      <c r="BI176" s="228">
        <f>IF(O176="nulová",K176,0)</f>
        <v>0</v>
      </c>
      <c r="BJ176" s="17" t="s">
        <v>88</v>
      </c>
      <c r="BK176" s="228">
        <f>ROUND(P176*H176,2)</f>
        <v>0</v>
      </c>
      <c r="BL176" s="17" t="s">
        <v>305</v>
      </c>
      <c r="BM176" s="17" t="s">
        <v>5693</v>
      </c>
    </row>
    <row r="177" spans="2:65" s="1" customFormat="1" ht="16.5" customHeight="1">
      <c r="B177" s="39"/>
      <c r="C177" s="216" t="s">
        <v>807</v>
      </c>
      <c r="D177" s="216" t="s">
        <v>206</v>
      </c>
      <c r="E177" s="217" t="s">
        <v>5694</v>
      </c>
      <c r="F177" s="218" t="s">
        <v>5695</v>
      </c>
      <c r="G177" s="219" t="s">
        <v>361</v>
      </c>
      <c r="H177" s="220">
        <v>85</v>
      </c>
      <c r="I177" s="221"/>
      <c r="J177" s="221"/>
      <c r="K177" s="222">
        <f>ROUND(P177*H177,2)</f>
        <v>0</v>
      </c>
      <c r="L177" s="218" t="s">
        <v>1071</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305</v>
      </c>
      <c r="AT177" s="17" t="s">
        <v>206</v>
      </c>
      <c r="AU177" s="17" t="s">
        <v>88</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305</v>
      </c>
      <c r="BM177" s="17" t="s">
        <v>5696</v>
      </c>
    </row>
    <row r="178" spans="2:65" s="1" customFormat="1" ht="16.5" customHeight="1">
      <c r="B178" s="39"/>
      <c r="C178" s="216" t="s">
        <v>814</v>
      </c>
      <c r="D178" s="216" t="s">
        <v>206</v>
      </c>
      <c r="E178" s="217" t="s">
        <v>5697</v>
      </c>
      <c r="F178" s="218" t="s">
        <v>5698</v>
      </c>
      <c r="G178" s="219" t="s">
        <v>361</v>
      </c>
      <c r="H178" s="220">
        <v>64</v>
      </c>
      <c r="I178" s="221"/>
      <c r="J178" s="221"/>
      <c r="K178" s="222">
        <f>ROUND(P178*H178,2)</f>
        <v>0</v>
      </c>
      <c r="L178" s="218" t="s">
        <v>1071</v>
      </c>
      <c r="M178" s="44"/>
      <c r="N178" s="223" t="s">
        <v>33</v>
      </c>
      <c r="O178" s="224" t="s">
        <v>49</v>
      </c>
      <c r="P178" s="225">
        <f>I178+J178</f>
        <v>0</v>
      </c>
      <c r="Q178" s="225">
        <f>ROUND(I178*H178,2)</f>
        <v>0</v>
      </c>
      <c r="R178" s="225">
        <f>ROUND(J178*H178,2)</f>
        <v>0</v>
      </c>
      <c r="S178" s="80"/>
      <c r="T178" s="226">
        <f>S178*H178</f>
        <v>0</v>
      </c>
      <c r="U178" s="226">
        <v>0</v>
      </c>
      <c r="V178" s="226">
        <f>U178*H178</f>
        <v>0</v>
      </c>
      <c r="W178" s="226">
        <v>0</v>
      </c>
      <c r="X178" s="227">
        <f>W178*H178</f>
        <v>0</v>
      </c>
      <c r="AR178" s="17" t="s">
        <v>305</v>
      </c>
      <c r="AT178" s="17" t="s">
        <v>206</v>
      </c>
      <c r="AU178" s="17" t="s">
        <v>88</v>
      </c>
      <c r="AY178" s="17" t="s">
        <v>204</v>
      </c>
      <c r="BE178" s="228">
        <f>IF(O178="základní",K178,0)</f>
        <v>0</v>
      </c>
      <c r="BF178" s="228">
        <f>IF(O178="snížená",K178,0)</f>
        <v>0</v>
      </c>
      <c r="BG178" s="228">
        <f>IF(O178="zákl. přenesená",K178,0)</f>
        <v>0</v>
      </c>
      <c r="BH178" s="228">
        <f>IF(O178="sníž. přenesená",K178,0)</f>
        <v>0</v>
      </c>
      <c r="BI178" s="228">
        <f>IF(O178="nulová",K178,0)</f>
        <v>0</v>
      </c>
      <c r="BJ178" s="17" t="s">
        <v>88</v>
      </c>
      <c r="BK178" s="228">
        <f>ROUND(P178*H178,2)</f>
        <v>0</v>
      </c>
      <c r="BL178" s="17" t="s">
        <v>305</v>
      </c>
      <c r="BM178" s="17" t="s">
        <v>5699</v>
      </c>
    </row>
    <row r="179" spans="2:65" s="1" customFormat="1" ht="16.5" customHeight="1">
      <c r="B179" s="39"/>
      <c r="C179" s="216" t="s">
        <v>830</v>
      </c>
      <c r="D179" s="216" t="s">
        <v>206</v>
      </c>
      <c r="E179" s="217" t="s">
        <v>5700</v>
      </c>
      <c r="F179" s="218" t="s">
        <v>5701</v>
      </c>
      <c r="G179" s="219" t="s">
        <v>361</v>
      </c>
      <c r="H179" s="220">
        <v>3</v>
      </c>
      <c r="I179" s="221"/>
      <c r="J179" s="221"/>
      <c r="K179" s="222">
        <f>ROUND(P179*H179,2)</f>
        <v>0</v>
      </c>
      <c r="L179" s="218" t="s">
        <v>1071</v>
      </c>
      <c r="M179" s="44"/>
      <c r="N179" s="223" t="s">
        <v>33</v>
      </c>
      <c r="O179" s="224" t="s">
        <v>49</v>
      </c>
      <c r="P179" s="225">
        <f>I179+J179</f>
        <v>0</v>
      </c>
      <c r="Q179" s="225">
        <f>ROUND(I179*H179,2)</f>
        <v>0</v>
      </c>
      <c r="R179" s="225">
        <f>ROUND(J179*H179,2)</f>
        <v>0</v>
      </c>
      <c r="S179" s="80"/>
      <c r="T179" s="226">
        <f>S179*H179</f>
        <v>0</v>
      </c>
      <c r="U179" s="226">
        <v>0</v>
      </c>
      <c r="V179" s="226">
        <f>U179*H179</f>
        <v>0</v>
      </c>
      <c r="W179" s="226">
        <v>0</v>
      </c>
      <c r="X179" s="227">
        <f>W179*H179</f>
        <v>0</v>
      </c>
      <c r="AR179" s="17" t="s">
        <v>305</v>
      </c>
      <c r="AT179" s="17" t="s">
        <v>206</v>
      </c>
      <c r="AU179" s="17" t="s">
        <v>88</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305</v>
      </c>
      <c r="BM179" s="17" t="s">
        <v>5702</v>
      </c>
    </row>
    <row r="180" spans="2:65" s="1" customFormat="1" ht="16.5" customHeight="1">
      <c r="B180" s="39"/>
      <c r="C180" s="216" t="s">
        <v>835</v>
      </c>
      <c r="D180" s="216" t="s">
        <v>206</v>
      </c>
      <c r="E180" s="217" t="s">
        <v>5703</v>
      </c>
      <c r="F180" s="218" t="s">
        <v>5704</v>
      </c>
      <c r="G180" s="219" t="s">
        <v>296</v>
      </c>
      <c r="H180" s="220">
        <v>798</v>
      </c>
      <c r="I180" s="221"/>
      <c r="J180" s="221"/>
      <c r="K180" s="222">
        <f>ROUND(P180*H180,2)</f>
        <v>0</v>
      </c>
      <c r="L180" s="218" t="s">
        <v>1071</v>
      </c>
      <c r="M180" s="44"/>
      <c r="N180" s="223" t="s">
        <v>33</v>
      </c>
      <c r="O180" s="224" t="s">
        <v>49</v>
      </c>
      <c r="P180" s="225">
        <f>I180+J180</f>
        <v>0</v>
      </c>
      <c r="Q180" s="225">
        <f>ROUND(I180*H180,2)</f>
        <v>0</v>
      </c>
      <c r="R180" s="225">
        <f>ROUND(J180*H180,2)</f>
        <v>0</v>
      </c>
      <c r="S180" s="80"/>
      <c r="T180" s="226">
        <f>S180*H180</f>
        <v>0</v>
      </c>
      <c r="U180" s="226">
        <v>0</v>
      </c>
      <c r="V180" s="226">
        <f>U180*H180</f>
        <v>0</v>
      </c>
      <c r="W180" s="226">
        <v>0</v>
      </c>
      <c r="X180" s="227">
        <f>W180*H180</f>
        <v>0</v>
      </c>
      <c r="AR180" s="17" t="s">
        <v>305</v>
      </c>
      <c r="AT180" s="17" t="s">
        <v>206</v>
      </c>
      <c r="AU180" s="17" t="s">
        <v>88</v>
      </c>
      <c r="AY180" s="17" t="s">
        <v>204</v>
      </c>
      <c r="BE180" s="228">
        <f>IF(O180="základní",K180,0)</f>
        <v>0</v>
      </c>
      <c r="BF180" s="228">
        <f>IF(O180="snížená",K180,0)</f>
        <v>0</v>
      </c>
      <c r="BG180" s="228">
        <f>IF(O180="zákl. přenesená",K180,0)</f>
        <v>0</v>
      </c>
      <c r="BH180" s="228">
        <f>IF(O180="sníž. přenesená",K180,0)</f>
        <v>0</v>
      </c>
      <c r="BI180" s="228">
        <f>IF(O180="nulová",K180,0)</f>
        <v>0</v>
      </c>
      <c r="BJ180" s="17" t="s">
        <v>88</v>
      </c>
      <c r="BK180" s="228">
        <f>ROUND(P180*H180,2)</f>
        <v>0</v>
      </c>
      <c r="BL180" s="17" t="s">
        <v>305</v>
      </c>
      <c r="BM180" s="17" t="s">
        <v>5705</v>
      </c>
    </row>
    <row r="181" spans="2:65" s="1" customFormat="1" ht="16.5" customHeight="1">
      <c r="B181" s="39"/>
      <c r="C181" s="216" t="s">
        <v>844</v>
      </c>
      <c r="D181" s="216" t="s">
        <v>206</v>
      </c>
      <c r="E181" s="217" t="s">
        <v>5706</v>
      </c>
      <c r="F181" s="218" t="s">
        <v>5707</v>
      </c>
      <c r="G181" s="219" t="s">
        <v>361</v>
      </c>
      <c r="H181" s="220">
        <v>122</v>
      </c>
      <c r="I181" s="221"/>
      <c r="J181" s="221"/>
      <c r="K181" s="222">
        <f>ROUND(P181*H181,2)</f>
        <v>0</v>
      </c>
      <c r="L181" s="218" t="s">
        <v>1071</v>
      </c>
      <c r="M181" s="44"/>
      <c r="N181" s="223" t="s">
        <v>33</v>
      </c>
      <c r="O181" s="224" t="s">
        <v>49</v>
      </c>
      <c r="P181" s="225">
        <f>I181+J181</f>
        <v>0</v>
      </c>
      <c r="Q181" s="225">
        <f>ROUND(I181*H181,2)</f>
        <v>0</v>
      </c>
      <c r="R181" s="225">
        <f>ROUND(J181*H181,2)</f>
        <v>0</v>
      </c>
      <c r="S181" s="80"/>
      <c r="T181" s="226">
        <f>S181*H181</f>
        <v>0</v>
      </c>
      <c r="U181" s="226">
        <v>0</v>
      </c>
      <c r="V181" s="226">
        <f>U181*H181</f>
        <v>0</v>
      </c>
      <c r="W181" s="226">
        <v>0</v>
      </c>
      <c r="X181" s="227">
        <f>W181*H181</f>
        <v>0</v>
      </c>
      <c r="AR181" s="17" t="s">
        <v>305</v>
      </c>
      <c r="AT181" s="17" t="s">
        <v>206</v>
      </c>
      <c r="AU181" s="17" t="s">
        <v>88</v>
      </c>
      <c r="AY181" s="17" t="s">
        <v>204</v>
      </c>
      <c r="BE181" s="228">
        <f>IF(O181="základní",K181,0)</f>
        <v>0</v>
      </c>
      <c r="BF181" s="228">
        <f>IF(O181="snížená",K181,0)</f>
        <v>0</v>
      </c>
      <c r="BG181" s="228">
        <f>IF(O181="zákl. přenesená",K181,0)</f>
        <v>0</v>
      </c>
      <c r="BH181" s="228">
        <f>IF(O181="sníž. přenesená",K181,0)</f>
        <v>0</v>
      </c>
      <c r="BI181" s="228">
        <f>IF(O181="nulová",K181,0)</f>
        <v>0</v>
      </c>
      <c r="BJ181" s="17" t="s">
        <v>88</v>
      </c>
      <c r="BK181" s="228">
        <f>ROUND(P181*H181,2)</f>
        <v>0</v>
      </c>
      <c r="BL181" s="17" t="s">
        <v>305</v>
      </c>
      <c r="BM181" s="17" t="s">
        <v>5708</v>
      </c>
    </row>
    <row r="182" spans="2:65" s="1" customFormat="1" ht="16.5" customHeight="1">
      <c r="B182" s="39"/>
      <c r="C182" s="216" t="s">
        <v>854</v>
      </c>
      <c r="D182" s="216" t="s">
        <v>206</v>
      </c>
      <c r="E182" s="217" t="s">
        <v>5709</v>
      </c>
      <c r="F182" s="218" t="s">
        <v>5710</v>
      </c>
      <c r="G182" s="219" t="s">
        <v>361</v>
      </c>
      <c r="H182" s="220">
        <v>122</v>
      </c>
      <c r="I182" s="221"/>
      <c r="J182" s="221"/>
      <c r="K182" s="222">
        <f>ROUND(P182*H182,2)</f>
        <v>0</v>
      </c>
      <c r="L182" s="218" t="s">
        <v>1071</v>
      </c>
      <c r="M182" s="44"/>
      <c r="N182" s="223" t="s">
        <v>33</v>
      </c>
      <c r="O182" s="224" t="s">
        <v>49</v>
      </c>
      <c r="P182" s="225">
        <f>I182+J182</f>
        <v>0</v>
      </c>
      <c r="Q182" s="225">
        <f>ROUND(I182*H182,2)</f>
        <v>0</v>
      </c>
      <c r="R182" s="225">
        <f>ROUND(J182*H182,2)</f>
        <v>0</v>
      </c>
      <c r="S182" s="80"/>
      <c r="T182" s="226">
        <f>S182*H182</f>
        <v>0</v>
      </c>
      <c r="U182" s="226">
        <v>0</v>
      </c>
      <c r="V182" s="226">
        <f>U182*H182</f>
        <v>0</v>
      </c>
      <c r="W182" s="226">
        <v>0</v>
      </c>
      <c r="X182" s="227">
        <f>W182*H182</f>
        <v>0</v>
      </c>
      <c r="AR182" s="17" t="s">
        <v>305</v>
      </c>
      <c r="AT182" s="17" t="s">
        <v>206</v>
      </c>
      <c r="AU182" s="17" t="s">
        <v>88</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305</v>
      </c>
      <c r="BM182" s="17" t="s">
        <v>5711</v>
      </c>
    </row>
    <row r="183" spans="2:65" s="1" customFormat="1" ht="16.5" customHeight="1">
      <c r="B183" s="39"/>
      <c r="C183" s="216" t="s">
        <v>858</v>
      </c>
      <c r="D183" s="216" t="s">
        <v>206</v>
      </c>
      <c r="E183" s="217" t="s">
        <v>5712</v>
      </c>
      <c r="F183" s="218" t="s">
        <v>5713</v>
      </c>
      <c r="G183" s="219" t="s">
        <v>361</v>
      </c>
      <c r="H183" s="220">
        <v>1</v>
      </c>
      <c r="I183" s="221"/>
      <c r="J183" s="221"/>
      <c r="K183" s="222">
        <f>ROUND(P183*H183,2)</f>
        <v>0</v>
      </c>
      <c r="L183" s="218" t="s">
        <v>1071</v>
      </c>
      <c r="M183" s="44"/>
      <c r="N183" s="223" t="s">
        <v>33</v>
      </c>
      <c r="O183" s="224" t="s">
        <v>49</v>
      </c>
      <c r="P183" s="225">
        <f>I183+J183</f>
        <v>0</v>
      </c>
      <c r="Q183" s="225">
        <f>ROUND(I183*H183,2)</f>
        <v>0</v>
      </c>
      <c r="R183" s="225">
        <f>ROUND(J183*H183,2)</f>
        <v>0</v>
      </c>
      <c r="S183" s="80"/>
      <c r="T183" s="226">
        <f>S183*H183</f>
        <v>0</v>
      </c>
      <c r="U183" s="226">
        <v>0</v>
      </c>
      <c r="V183" s="226">
        <f>U183*H183</f>
        <v>0</v>
      </c>
      <c r="W183" s="226">
        <v>0</v>
      </c>
      <c r="X183" s="227">
        <f>W183*H183</f>
        <v>0</v>
      </c>
      <c r="AR183" s="17" t="s">
        <v>305</v>
      </c>
      <c r="AT183" s="17" t="s">
        <v>206</v>
      </c>
      <c r="AU183" s="17" t="s">
        <v>88</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305</v>
      </c>
      <c r="BM183" s="17" t="s">
        <v>5714</v>
      </c>
    </row>
    <row r="184" spans="2:65" s="1" customFormat="1" ht="16.5" customHeight="1">
      <c r="B184" s="39"/>
      <c r="C184" s="216" t="s">
        <v>863</v>
      </c>
      <c r="D184" s="216" t="s">
        <v>206</v>
      </c>
      <c r="E184" s="217" t="s">
        <v>5715</v>
      </c>
      <c r="F184" s="218" t="s">
        <v>5716</v>
      </c>
      <c r="G184" s="219" t="s">
        <v>361</v>
      </c>
      <c r="H184" s="220">
        <v>1</v>
      </c>
      <c r="I184" s="221"/>
      <c r="J184" s="221"/>
      <c r="K184" s="222">
        <f>ROUND(P184*H184,2)</f>
        <v>0</v>
      </c>
      <c r="L184" s="218" t="s">
        <v>1071</v>
      </c>
      <c r="M184" s="44"/>
      <c r="N184" s="223" t="s">
        <v>33</v>
      </c>
      <c r="O184" s="224" t="s">
        <v>49</v>
      </c>
      <c r="P184" s="225">
        <f>I184+J184</f>
        <v>0</v>
      </c>
      <c r="Q184" s="225">
        <f>ROUND(I184*H184,2)</f>
        <v>0</v>
      </c>
      <c r="R184" s="225">
        <f>ROUND(J184*H184,2)</f>
        <v>0</v>
      </c>
      <c r="S184" s="80"/>
      <c r="T184" s="226">
        <f>S184*H184</f>
        <v>0</v>
      </c>
      <c r="U184" s="226">
        <v>0</v>
      </c>
      <c r="V184" s="226">
        <f>U184*H184</f>
        <v>0</v>
      </c>
      <c r="W184" s="226">
        <v>0</v>
      </c>
      <c r="X184" s="227">
        <f>W184*H184</f>
        <v>0</v>
      </c>
      <c r="AR184" s="17" t="s">
        <v>305</v>
      </c>
      <c r="AT184" s="17" t="s">
        <v>206</v>
      </c>
      <c r="AU184" s="17" t="s">
        <v>88</v>
      </c>
      <c r="AY184" s="17" t="s">
        <v>204</v>
      </c>
      <c r="BE184" s="228">
        <f>IF(O184="základní",K184,0)</f>
        <v>0</v>
      </c>
      <c r="BF184" s="228">
        <f>IF(O184="snížená",K184,0)</f>
        <v>0</v>
      </c>
      <c r="BG184" s="228">
        <f>IF(O184="zákl. přenesená",K184,0)</f>
        <v>0</v>
      </c>
      <c r="BH184" s="228">
        <f>IF(O184="sníž. přenesená",K184,0)</f>
        <v>0</v>
      </c>
      <c r="BI184" s="228">
        <f>IF(O184="nulová",K184,0)</f>
        <v>0</v>
      </c>
      <c r="BJ184" s="17" t="s">
        <v>88</v>
      </c>
      <c r="BK184" s="228">
        <f>ROUND(P184*H184,2)</f>
        <v>0</v>
      </c>
      <c r="BL184" s="17" t="s">
        <v>305</v>
      </c>
      <c r="BM184" s="17" t="s">
        <v>5717</v>
      </c>
    </row>
    <row r="185" spans="2:65" s="1" customFormat="1" ht="16.5" customHeight="1">
      <c r="B185" s="39"/>
      <c r="C185" s="216" t="s">
        <v>868</v>
      </c>
      <c r="D185" s="216" t="s">
        <v>206</v>
      </c>
      <c r="E185" s="217" t="s">
        <v>5718</v>
      </c>
      <c r="F185" s="218" t="s">
        <v>5719</v>
      </c>
      <c r="G185" s="219" t="s">
        <v>361</v>
      </c>
      <c r="H185" s="220">
        <v>1</v>
      </c>
      <c r="I185" s="221"/>
      <c r="J185" s="221"/>
      <c r="K185" s="222">
        <f>ROUND(P185*H185,2)</f>
        <v>0</v>
      </c>
      <c r="L185" s="218" t="s">
        <v>1071</v>
      </c>
      <c r="M185" s="44"/>
      <c r="N185" s="223" t="s">
        <v>33</v>
      </c>
      <c r="O185" s="224" t="s">
        <v>49</v>
      </c>
      <c r="P185" s="225">
        <f>I185+J185</f>
        <v>0</v>
      </c>
      <c r="Q185" s="225">
        <f>ROUND(I185*H185,2)</f>
        <v>0</v>
      </c>
      <c r="R185" s="225">
        <f>ROUND(J185*H185,2)</f>
        <v>0</v>
      </c>
      <c r="S185" s="80"/>
      <c r="T185" s="226">
        <f>S185*H185</f>
        <v>0</v>
      </c>
      <c r="U185" s="226">
        <v>0</v>
      </c>
      <c r="V185" s="226">
        <f>U185*H185</f>
        <v>0</v>
      </c>
      <c r="W185" s="226">
        <v>0</v>
      </c>
      <c r="X185" s="227">
        <f>W185*H185</f>
        <v>0</v>
      </c>
      <c r="AR185" s="17" t="s">
        <v>305</v>
      </c>
      <c r="AT185" s="17" t="s">
        <v>206</v>
      </c>
      <c r="AU185" s="17" t="s">
        <v>88</v>
      </c>
      <c r="AY185" s="17" t="s">
        <v>204</v>
      </c>
      <c r="BE185" s="228">
        <f>IF(O185="základní",K185,0)</f>
        <v>0</v>
      </c>
      <c r="BF185" s="228">
        <f>IF(O185="snížená",K185,0)</f>
        <v>0</v>
      </c>
      <c r="BG185" s="228">
        <f>IF(O185="zákl. přenesená",K185,0)</f>
        <v>0</v>
      </c>
      <c r="BH185" s="228">
        <f>IF(O185="sníž. přenesená",K185,0)</f>
        <v>0</v>
      </c>
      <c r="BI185" s="228">
        <f>IF(O185="nulová",K185,0)</f>
        <v>0</v>
      </c>
      <c r="BJ185" s="17" t="s">
        <v>88</v>
      </c>
      <c r="BK185" s="228">
        <f>ROUND(P185*H185,2)</f>
        <v>0</v>
      </c>
      <c r="BL185" s="17" t="s">
        <v>305</v>
      </c>
      <c r="BM185" s="17" t="s">
        <v>5720</v>
      </c>
    </row>
    <row r="186" spans="2:65" s="1" customFormat="1" ht="16.5" customHeight="1">
      <c r="B186" s="39"/>
      <c r="C186" s="216" t="s">
        <v>873</v>
      </c>
      <c r="D186" s="216" t="s">
        <v>206</v>
      </c>
      <c r="E186" s="217" t="s">
        <v>5721</v>
      </c>
      <c r="F186" s="218" t="s">
        <v>5722</v>
      </c>
      <c r="G186" s="219" t="s">
        <v>361</v>
      </c>
      <c r="H186" s="220">
        <v>1</v>
      </c>
      <c r="I186" s="221"/>
      <c r="J186" s="221"/>
      <c r="K186" s="222">
        <f>ROUND(P186*H186,2)</f>
        <v>0</v>
      </c>
      <c r="L186" s="218" t="s">
        <v>1071</v>
      </c>
      <c r="M186" s="44"/>
      <c r="N186" s="223" t="s">
        <v>33</v>
      </c>
      <c r="O186" s="224" t="s">
        <v>49</v>
      </c>
      <c r="P186" s="225">
        <f>I186+J186</f>
        <v>0</v>
      </c>
      <c r="Q186" s="225">
        <f>ROUND(I186*H186,2)</f>
        <v>0</v>
      </c>
      <c r="R186" s="225">
        <f>ROUND(J186*H186,2)</f>
        <v>0</v>
      </c>
      <c r="S186" s="80"/>
      <c r="T186" s="226">
        <f>S186*H186</f>
        <v>0</v>
      </c>
      <c r="U186" s="226">
        <v>0</v>
      </c>
      <c r="V186" s="226">
        <f>U186*H186</f>
        <v>0</v>
      </c>
      <c r="W186" s="226">
        <v>0</v>
      </c>
      <c r="X186" s="227">
        <f>W186*H186</f>
        <v>0</v>
      </c>
      <c r="AR186" s="17" t="s">
        <v>305</v>
      </c>
      <c r="AT186" s="17" t="s">
        <v>206</v>
      </c>
      <c r="AU186" s="17" t="s">
        <v>88</v>
      </c>
      <c r="AY186" s="17" t="s">
        <v>204</v>
      </c>
      <c r="BE186" s="228">
        <f>IF(O186="základní",K186,0)</f>
        <v>0</v>
      </c>
      <c r="BF186" s="228">
        <f>IF(O186="snížená",K186,0)</f>
        <v>0</v>
      </c>
      <c r="BG186" s="228">
        <f>IF(O186="zákl. přenesená",K186,0)</f>
        <v>0</v>
      </c>
      <c r="BH186" s="228">
        <f>IF(O186="sníž. přenesená",K186,0)</f>
        <v>0</v>
      </c>
      <c r="BI186" s="228">
        <f>IF(O186="nulová",K186,0)</f>
        <v>0</v>
      </c>
      <c r="BJ186" s="17" t="s">
        <v>88</v>
      </c>
      <c r="BK186" s="228">
        <f>ROUND(P186*H186,2)</f>
        <v>0</v>
      </c>
      <c r="BL186" s="17" t="s">
        <v>305</v>
      </c>
      <c r="BM186" s="17" t="s">
        <v>5723</v>
      </c>
    </row>
    <row r="187" spans="2:65" s="1" customFormat="1" ht="16.5" customHeight="1">
      <c r="B187" s="39"/>
      <c r="C187" s="216" t="s">
        <v>879</v>
      </c>
      <c r="D187" s="216" t="s">
        <v>206</v>
      </c>
      <c r="E187" s="217" t="s">
        <v>5724</v>
      </c>
      <c r="F187" s="218" t="s">
        <v>5725</v>
      </c>
      <c r="G187" s="219" t="s">
        <v>361</v>
      </c>
      <c r="H187" s="220">
        <v>1</v>
      </c>
      <c r="I187" s="221"/>
      <c r="J187" s="221"/>
      <c r="K187" s="222">
        <f>ROUND(P187*H187,2)</f>
        <v>0</v>
      </c>
      <c r="L187" s="218" t="s">
        <v>1071</v>
      </c>
      <c r="M187" s="44"/>
      <c r="N187" s="223" t="s">
        <v>33</v>
      </c>
      <c r="O187" s="224" t="s">
        <v>49</v>
      </c>
      <c r="P187" s="225">
        <f>I187+J187</f>
        <v>0</v>
      </c>
      <c r="Q187" s="225">
        <f>ROUND(I187*H187,2)</f>
        <v>0</v>
      </c>
      <c r="R187" s="225">
        <f>ROUND(J187*H187,2)</f>
        <v>0</v>
      </c>
      <c r="S187" s="80"/>
      <c r="T187" s="226">
        <f>S187*H187</f>
        <v>0</v>
      </c>
      <c r="U187" s="226">
        <v>0</v>
      </c>
      <c r="V187" s="226">
        <f>U187*H187</f>
        <v>0</v>
      </c>
      <c r="W187" s="226">
        <v>0</v>
      </c>
      <c r="X187" s="227">
        <f>W187*H187</f>
        <v>0</v>
      </c>
      <c r="AR187" s="17" t="s">
        <v>305</v>
      </c>
      <c r="AT187" s="17" t="s">
        <v>206</v>
      </c>
      <c r="AU187" s="17" t="s">
        <v>88</v>
      </c>
      <c r="AY187" s="17" t="s">
        <v>204</v>
      </c>
      <c r="BE187" s="228">
        <f>IF(O187="základní",K187,0)</f>
        <v>0</v>
      </c>
      <c r="BF187" s="228">
        <f>IF(O187="snížená",K187,0)</f>
        <v>0</v>
      </c>
      <c r="BG187" s="228">
        <f>IF(O187="zákl. přenesená",K187,0)</f>
        <v>0</v>
      </c>
      <c r="BH187" s="228">
        <f>IF(O187="sníž. přenesená",K187,0)</f>
        <v>0</v>
      </c>
      <c r="BI187" s="228">
        <f>IF(O187="nulová",K187,0)</f>
        <v>0</v>
      </c>
      <c r="BJ187" s="17" t="s">
        <v>88</v>
      </c>
      <c r="BK187" s="228">
        <f>ROUND(P187*H187,2)</f>
        <v>0</v>
      </c>
      <c r="BL187" s="17" t="s">
        <v>305</v>
      </c>
      <c r="BM187" s="17" t="s">
        <v>5726</v>
      </c>
    </row>
    <row r="188" spans="2:65" s="1" customFormat="1" ht="16.5" customHeight="1">
      <c r="B188" s="39"/>
      <c r="C188" s="216" t="s">
        <v>883</v>
      </c>
      <c r="D188" s="216" t="s">
        <v>206</v>
      </c>
      <c r="E188" s="217" t="s">
        <v>5727</v>
      </c>
      <c r="F188" s="218" t="s">
        <v>5728</v>
      </c>
      <c r="G188" s="219" t="s">
        <v>361</v>
      </c>
      <c r="H188" s="220">
        <v>1</v>
      </c>
      <c r="I188" s="221"/>
      <c r="J188" s="221"/>
      <c r="K188" s="222">
        <f>ROUND(P188*H188,2)</f>
        <v>0</v>
      </c>
      <c r="L188" s="218" t="s">
        <v>1071</v>
      </c>
      <c r="M188" s="44"/>
      <c r="N188" s="223" t="s">
        <v>33</v>
      </c>
      <c r="O188" s="224" t="s">
        <v>49</v>
      </c>
      <c r="P188" s="225">
        <f>I188+J188</f>
        <v>0</v>
      </c>
      <c r="Q188" s="225">
        <f>ROUND(I188*H188,2)</f>
        <v>0</v>
      </c>
      <c r="R188" s="225">
        <f>ROUND(J188*H188,2)</f>
        <v>0</v>
      </c>
      <c r="S188" s="80"/>
      <c r="T188" s="226">
        <f>S188*H188</f>
        <v>0</v>
      </c>
      <c r="U188" s="226">
        <v>0</v>
      </c>
      <c r="V188" s="226">
        <f>U188*H188</f>
        <v>0</v>
      </c>
      <c r="W188" s="226">
        <v>0</v>
      </c>
      <c r="X188" s="227">
        <f>W188*H188</f>
        <v>0</v>
      </c>
      <c r="AR188" s="17" t="s">
        <v>305</v>
      </c>
      <c r="AT188" s="17" t="s">
        <v>206</v>
      </c>
      <c r="AU188" s="17" t="s">
        <v>88</v>
      </c>
      <c r="AY188" s="17" t="s">
        <v>204</v>
      </c>
      <c r="BE188" s="228">
        <f>IF(O188="základní",K188,0)</f>
        <v>0</v>
      </c>
      <c r="BF188" s="228">
        <f>IF(O188="snížená",K188,0)</f>
        <v>0</v>
      </c>
      <c r="BG188" s="228">
        <f>IF(O188="zákl. přenesená",K188,0)</f>
        <v>0</v>
      </c>
      <c r="BH188" s="228">
        <f>IF(O188="sníž. přenesená",K188,0)</f>
        <v>0</v>
      </c>
      <c r="BI188" s="228">
        <f>IF(O188="nulová",K188,0)</f>
        <v>0</v>
      </c>
      <c r="BJ188" s="17" t="s">
        <v>88</v>
      </c>
      <c r="BK188" s="228">
        <f>ROUND(P188*H188,2)</f>
        <v>0</v>
      </c>
      <c r="BL188" s="17" t="s">
        <v>305</v>
      </c>
      <c r="BM188" s="17" t="s">
        <v>5729</v>
      </c>
    </row>
    <row r="189" spans="2:65" s="1" customFormat="1" ht="16.5" customHeight="1">
      <c r="B189" s="39"/>
      <c r="C189" s="216" t="s">
        <v>892</v>
      </c>
      <c r="D189" s="216" t="s">
        <v>206</v>
      </c>
      <c r="E189" s="217" t="s">
        <v>5730</v>
      </c>
      <c r="F189" s="218" t="s">
        <v>5731</v>
      </c>
      <c r="G189" s="219" t="s">
        <v>296</v>
      </c>
      <c r="H189" s="220">
        <v>79</v>
      </c>
      <c r="I189" s="221"/>
      <c r="J189" s="221"/>
      <c r="K189" s="222">
        <f>ROUND(P189*H189,2)</f>
        <v>0</v>
      </c>
      <c r="L189" s="218" t="s">
        <v>1071</v>
      </c>
      <c r="M189" s="44"/>
      <c r="N189" s="223" t="s">
        <v>33</v>
      </c>
      <c r="O189" s="224" t="s">
        <v>49</v>
      </c>
      <c r="P189" s="225">
        <f>I189+J189</f>
        <v>0</v>
      </c>
      <c r="Q189" s="225">
        <f>ROUND(I189*H189,2)</f>
        <v>0</v>
      </c>
      <c r="R189" s="225">
        <f>ROUND(J189*H189,2)</f>
        <v>0</v>
      </c>
      <c r="S189" s="80"/>
      <c r="T189" s="226">
        <f>S189*H189</f>
        <v>0</v>
      </c>
      <c r="U189" s="226">
        <v>0</v>
      </c>
      <c r="V189" s="226">
        <f>U189*H189</f>
        <v>0</v>
      </c>
      <c r="W189" s="226">
        <v>0</v>
      </c>
      <c r="X189" s="227">
        <f>W189*H189</f>
        <v>0</v>
      </c>
      <c r="AR189" s="17" t="s">
        <v>305</v>
      </c>
      <c r="AT189" s="17" t="s">
        <v>206</v>
      </c>
      <c r="AU189" s="17" t="s">
        <v>88</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305</v>
      </c>
      <c r="BM189" s="17" t="s">
        <v>5732</v>
      </c>
    </row>
    <row r="190" spans="2:47" s="1" customFormat="1" ht="12">
      <c r="B190" s="39"/>
      <c r="C190" s="40"/>
      <c r="D190" s="231" t="s">
        <v>887</v>
      </c>
      <c r="E190" s="40"/>
      <c r="F190" s="283" t="s">
        <v>5733</v>
      </c>
      <c r="G190" s="40"/>
      <c r="H190" s="40"/>
      <c r="I190" s="132"/>
      <c r="J190" s="132"/>
      <c r="K190" s="40"/>
      <c r="L190" s="40"/>
      <c r="M190" s="44"/>
      <c r="N190" s="284"/>
      <c r="O190" s="80"/>
      <c r="P190" s="80"/>
      <c r="Q190" s="80"/>
      <c r="R190" s="80"/>
      <c r="S190" s="80"/>
      <c r="T190" s="80"/>
      <c r="U190" s="80"/>
      <c r="V190" s="80"/>
      <c r="W190" s="80"/>
      <c r="X190" s="81"/>
      <c r="AT190" s="17" t="s">
        <v>887</v>
      </c>
      <c r="AU190" s="17" t="s">
        <v>88</v>
      </c>
    </row>
    <row r="191" spans="2:51" s="11" customFormat="1" ht="12">
      <c r="B191" s="229"/>
      <c r="C191" s="230"/>
      <c r="D191" s="231" t="s">
        <v>213</v>
      </c>
      <c r="E191" s="232" t="s">
        <v>33</v>
      </c>
      <c r="F191" s="233" t="s">
        <v>5734</v>
      </c>
      <c r="G191" s="230"/>
      <c r="H191" s="232" t="s">
        <v>33</v>
      </c>
      <c r="I191" s="234"/>
      <c r="J191" s="234"/>
      <c r="K191" s="230"/>
      <c r="L191" s="230"/>
      <c r="M191" s="235"/>
      <c r="N191" s="236"/>
      <c r="O191" s="237"/>
      <c r="P191" s="237"/>
      <c r="Q191" s="237"/>
      <c r="R191" s="237"/>
      <c r="S191" s="237"/>
      <c r="T191" s="237"/>
      <c r="U191" s="237"/>
      <c r="V191" s="237"/>
      <c r="W191" s="237"/>
      <c r="X191" s="238"/>
      <c r="AT191" s="239" t="s">
        <v>213</v>
      </c>
      <c r="AU191" s="239" t="s">
        <v>88</v>
      </c>
      <c r="AV191" s="11" t="s">
        <v>88</v>
      </c>
      <c r="AW191" s="11" t="s">
        <v>5</v>
      </c>
      <c r="AX191" s="11" t="s">
        <v>80</v>
      </c>
      <c r="AY191" s="239" t="s">
        <v>204</v>
      </c>
    </row>
    <row r="192" spans="2:51" s="12" customFormat="1" ht="12">
      <c r="B192" s="240"/>
      <c r="C192" s="241"/>
      <c r="D192" s="231" t="s">
        <v>213</v>
      </c>
      <c r="E192" s="242" t="s">
        <v>33</v>
      </c>
      <c r="F192" s="243" t="s">
        <v>883</v>
      </c>
      <c r="G192" s="241"/>
      <c r="H192" s="244">
        <v>79</v>
      </c>
      <c r="I192" s="245"/>
      <c r="J192" s="245"/>
      <c r="K192" s="241"/>
      <c r="L192" s="241"/>
      <c r="M192" s="246"/>
      <c r="N192" s="247"/>
      <c r="O192" s="248"/>
      <c r="P192" s="248"/>
      <c r="Q192" s="248"/>
      <c r="R192" s="248"/>
      <c r="S192" s="248"/>
      <c r="T192" s="248"/>
      <c r="U192" s="248"/>
      <c r="V192" s="248"/>
      <c r="W192" s="248"/>
      <c r="X192" s="249"/>
      <c r="AT192" s="250" t="s">
        <v>213</v>
      </c>
      <c r="AU192" s="250" t="s">
        <v>88</v>
      </c>
      <c r="AV192" s="12" t="s">
        <v>90</v>
      </c>
      <c r="AW192" s="12" t="s">
        <v>5</v>
      </c>
      <c r="AX192" s="12" t="s">
        <v>80</v>
      </c>
      <c r="AY192" s="250" t="s">
        <v>204</v>
      </c>
    </row>
    <row r="193" spans="2:51" s="13" customFormat="1" ht="12">
      <c r="B193" s="251"/>
      <c r="C193" s="252"/>
      <c r="D193" s="231" t="s">
        <v>213</v>
      </c>
      <c r="E193" s="253" t="s">
        <v>33</v>
      </c>
      <c r="F193" s="254" t="s">
        <v>218</v>
      </c>
      <c r="G193" s="252"/>
      <c r="H193" s="255">
        <v>79</v>
      </c>
      <c r="I193" s="256"/>
      <c r="J193" s="256"/>
      <c r="K193" s="252"/>
      <c r="L193" s="252"/>
      <c r="M193" s="257"/>
      <c r="N193" s="258"/>
      <c r="O193" s="259"/>
      <c r="P193" s="259"/>
      <c r="Q193" s="259"/>
      <c r="R193" s="259"/>
      <c r="S193" s="259"/>
      <c r="T193" s="259"/>
      <c r="U193" s="259"/>
      <c r="V193" s="259"/>
      <c r="W193" s="259"/>
      <c r="X193" s="260"/>
      <c r="AT193" s="261" t="s">
        <v>213</v>
      </c>
      <c r="AU193" s="261" t="s">
        <v>88</v>
      </c>
      <c r="AV193" s="13" t="s">
        <v>211</v>
      </c>
      <c r="AW193" s="13" t="s">
        <v>5</v>
      </c>
      <c r="AX193" s="13" t="s">
        <v>88</v>
      </c>
      <c r="AY193" s="261" t="s">
        <v>204</v>
      </c>
    </row>
    <row r="194" spans="2:65" s="1" customFormat="1" ht="16.5" customHeight="1">
      <c r="B194" s="39"/>
      <c r="C194" s="216" t="s">
        <v>897</v>
      </c>
      <c r="D194" s="216" t="s">
        <v>206</v>
      </c>
      <c r="E194" s="217" t="s">
        <v>5735</v>
      </c>
      <c r="F194" s="218" t="s">
        <v>5736</v>
      </c>
      <c r="G194" s="219" t="s">
        <v>296</v>
      </c>
      <c r="H194" s="220">
        <v>79</v>
      </c>
      <c r="I194" s="221"/>
      <c r="J194" s="221"/>
      <c r="K194" s="222">
        <f>ROUND(P194*H194,2)</f>
        <v>0</v>
      </c>
      <c r="L194" s="218" t="s">
        <v>1071</v>
      </c>
      <c r="M194" s="44"/>
      <c r="N194" s="223" t="s">
        <v>33</v>
      </c>
      <c r="O194" s="224" t="s">
        <v>49</v>
      </c>
      <c r="P194" s="225">
        <f>I194+J194</f>
        <v>0</v>
      </c>
      <c r="Q194" s="225">
        <f>ROUND(I194*H194,2)</f>
        <v>0</v>
      </c>
      <c r="R194" s="225">
        <f>ROUND(J194*H194,2)</f>
        <v>0</v>
      </c>
      <c r="S194" s="80"/>
      <c r="T194" s="226">
        <f>S194*H194</f>
        <v>0</v>
      </c>
      <c r="U194" s="226">
        <v>0</v>
      </c>
      <c r="V194" s="226">
        <f>U194*H194</f>
        <v>0</v>
      </c>
      <c r="W194" s="226">
        <v>0</v>
      </c>
      <c r="X194" s="227">
        <f>W194*H194</f>
        <v>0</v>
      </c>
      <c r="AR194" s="17" t="s">
        <v>305</v>
      </c>
      <c r="AT194" s="17" t="s">
        <v>206</v>
      </c>
      <c r="AU194" s="17" t="s">
        <v>88</v>
      </c>
      <c r="AY194" s="17" t="s">
        <v>204</v>
      </c>
      <c r="BE194" s="228">
        <f>IF(O194="základní",K194,0)</f>
        <v>0</v>
      </c>
      <c r="BF194" s="228">
        <f>IF(O194="snížená",K194,0)</f>
        <v>0</v>
      </c>
      <c r="BG194" s="228">
        <f>IF(O194="zákl. přenesená",K194,0)</f>
        <v>0</v>
      </c>
      <c r="BH194" s="228">
        <f>IF(O194="sníž. přenesená",K194,0)</f>
        <v>0</v>
      </c>
      <c r="BI194" s="228">
        <f>IF(O194="nulová",K194,0)</f>
        <v>0</v>
      </c>
      <c r="BJ194" s="17" t="s">
        <v>88</v>
      </c>
      <c r="BK194" s="228">
        <f>ROUND(P194*H194,2)</f>
        <v>0</v>
      </c>
      <c r="BL194" s="17" t="s">
        <v>305</v>
      </c>
      <c r="BM194" s="17" t="s">
        <v>5737</v>
      </c>
    </row>
    <row r="195" spans="2:47" s="1" customFormat="1" ht="12">
      <c r="B195" s="39"/>
      <c r="C195" s="40"/>
      <c r="D195" s="231" t="s">
        <v>887</v>
      </c>
      <c r="E195" s="40"/>
      <c r="F195" s="283" t="s">
        <v>5738</v>
      </c>
      <c r="G195" s="40"/>
      <c r="H195" s="40"/>
      <c r="I195" s="132"/>
      <c r="J195" s="132"/>
      <c r="K195" s="40"/>
      <c r="L195" s="40"/>
      <c r="M195" s="44"/>
      <c r="N195" s="284"/>
      <c r="O195" s="80"/>
      <c r="P195" s="80"/>
      <c r="Q195" s="80"/>
      <c r="R195" s="80"/>
      <c r="S195" s="80"/>
      <c r="T195" s="80"/>
      <c r="U195" s="80"/>
      <c r="V195" s="80"/>
      <c r="W195" s="80"/>
      <c r="X195" s="81"/>
      <c r="AT195" s="17" t="s">
        <v>887</v>
      </c>
      <c r="AU195" s="17" t="s">
        <v>88</v>
      </c>
    </row>
    <row r="196" spans="2:65" s="1" customFormat="1" ht="16.5" customHeight="1">
      <c r="B196" s="39"/>
      <c r="C196" s="216" t="s">
        <v>903</v>
      </c>
      <c r="D196" s="216" t="s">
        <v>206</v>
      </c>
      <c r="E196" s="217" t="s">
        <v>5739</v>
      </c>
      <c r="F196" s="218" t="s">
        <v>5731</v>
      </c>
      <c r="G196" s="219" t="s">
        <v>296</v>
      </c>
      <c r="H196" s="220">
        <v>123</v>
      </c>
      <c r="I196" s="221"/>
      <c r="J196" s="221"/>
      <c r="K196" s="222">
        <f>ROUND(P196*H196,2)</f>
        <v>0</v>
      </c>
      <c r="L196" s="218" t="s">
        <v>1071</v>
      </c>
      <c r="M196" s="44"/>
      <c r="N196" s="223"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305</v>
      </c>
      <c r="AT196" s="17" t="s">
        <v>206</v>
      </c>
      <c r="AU196" s="17" t="s">
        <v>88</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305</v>
      </c>
      <c r="BM196" s="17" t="s">
        <v>5740</v>
      </c>
    </row>
    <row r="197" spans="2:47" s="1" customFormat="1" ht="12">
      <c r="B197" s="39"/>
      <c r="C197" s="40"/>
      <c r="D197" s="231" t="s">
        <v>887</v>
      </c>
      <c r="E197" s="40"/>
      <c r="F197" s="283" t="s">
        <v>5741</v>
      </c>
      <c r="G197" s="40"/>
      <c r="H197" s="40"/>
      <c r="I197" s="132"/>
      <c r="J197" s="132"/>
      <c r="K197" s="40"/>
      <c r="L197" s="40"/>
      <c r="M197" s="44"/>
      <c r="N197" s="284"/>
      <c r="O197" s="80"/>
      <c r="P197" s="80"/>
      <c r="Q197" s="80"/>
      <c r="R197" s="80"/>
      <c r="S197" s="80"/>
      <c r="T197" s="80"/>
      <c r="U197" s="80"/>
      <c r="V197" s="80"/>
      <c r="W197" s="80"/>
      <c r="X197" s="81"/>
      <c r="AT197" s="17" t="s">
        <v>887</v>
      </c>
      <c r="AU197" s="17" t="s">
        <v>88</v>
      </c>
    </row>
    <row r="198" spans="2:65" s="1" customFormat="1" ht="16.5" customHeight="1">
      <c r="B198" s="39"/>
      <c r="C198" s="216" t="s">
        <v>908</v>
      </c>
      <c r="D198" s="216" t="s">
        <v>206</v>
      </c>
      <c r="E198" s="217" t="s">
        <v>5742</v>
      </c>
      <c r="F198" s="218" t="s">
        <v>5731</v>
      </c>
      <c r="G198" s="219" t="s">
        <v>296</v>
      </c>
      <c r="H198" s="220">
        <v>25.5</v>
      </c>
      <c r="I198" s="221"/>
      <c r="J198" s="221"/>
      <c r="K198" s="222">
        <f>ROUND(P198*H198,2)</f>
        <v>0</v>
      </c>
      <c r="L198" s="218" t="s">
        <v>1071</v>
      </c>
      <c r="M198" s="44"/>
      <c r="N198" s="223" t="s">
        <v>33</v>
      </c>
      <c r="O198" s="224" t="s">
        <v>49</v>
      </c>
      <c r="P198" s="225">
        <f>I198+J198</f>
        <v>0</v>
      </c>
      <c r="Q198" s="225">
        <f>ROUND(I198*H198,2)</f>
        <v>0</v>
      </c>
      <c r="R198" s="225">
        <f>ROUND(J198*H198,2)</f>
        <v>0</v>
      </c>
      <c r="S198" s="80"/>
      <c r="T198" s="226">
        <f>S198*H198</f>
        <v>0</v>
      </c>
      <c r="U198" s="226">
        <v>0</v>
      </c>
      <c r="V198" s="226">
        <f>U198*H198</f>
        <v>0</v>
      </c>
      <c r="W198" s="226">
        <v>0</v>
      </c>
      <c r="X198" s="227">
        <f>W198*H198</f>
        <v>0</v>
      </c>
      <c r="AR198" s="17" t="s">
        <v>305</v>
      </c>
      <c r="AT198" s="17" t="s">
        <v>206</v>
      </c>
      <c r="AU198" s="17" t="s">
        <v>88</v>
      </c>
      <c r="AY198" s="17" t="s">
        <v>204</v>
      </c>
      <c r="BE198" s="228">
        <f>IF(O198="základní",K198,0)</f>
        <v>0</v>
      </c>
      <c r="BF198" s="228">
        <f>IF(O198="snížená",K198,0)</f>
        <v>0</v>
      </c>
      <c r="BG198" s="228">
        <f>IF(O198="zákl. přenesená",K198,0)</f>
        <v>0</v>
      </c>
      <c r="BH198" s="228">
        <f>IF(O198="sníž. přenesená",K198,0)</f>
        <v>0</v>
      </c>
      <c r="BI198" s="228">
        <f>IF(O198="nulová",K198,0)</f>
        <v>0</v>
      </c>
      <c r="BJ198" s="17" t="s">
        <v>88</v>
      </c>
      <c r="BK198" s="228">
        <f>ROUND(P198*H198,2)</f>
        <v>0</v>
      </c>
      <c r="BL198" s="17" t="s">
        <v>305</v>
      </c>
      <c r="BM198" s="17" t="s">
        <v>5743</v>
      </c>
    </row>
    <row r="199" spans="2:47" s="1" customFormat="1" ht="12">
      <c r="B199" s="39"/>
      <c r="C199" s="40"/>
      <c r="D199" s="231" t="s">
        <v>887</v>
      </c>
      <c r="E199" s="40"/>
      <c r="F199" s="283" t="s">
        <v>5744</v>
      </c>
      <c r="G199" s="40"/>
      <c r="H199" s="40"/>
      <c r="I199" s="132"/>
      <c r="J199" s="132"/>
      <c r="K199" s="40"/>
      <c r="L199" s="40"/>
      <c r="M199" s="44"/>
      <c r="N199" s="284"/>
      <c r="O199" s="80"/>
      <c r="P199" s="80"/>
      <c r="Q199" s="80"/>
      <c r="R199" s="80"/>
      <c r="S199" s="80"/>
      <c r="T199" s="80"/>
      <c r="U199" s="80"/>
      <c r="V199" s="80"/>
      <c r="W199" s="80"/>
      <c r="X199" s="81"/>
      <c r="AT199" s="17" t="s">
        <v>887</v>
      </c>
      <c r="AU199" s="17" t="s">
        <v>88</v>
      </c>
    </row>
    <row r="200" spans="2:65" s="1" customFormat="1" ht="16.5" customHeight="1">
      <c r="B200" s="39"/>
      <c r="C200" s="216" t="s">
        <v>914</v>
      </c>
      <c r="D200" s="216" t="s">
        <v>206</v>
      </c>
      <c r="E200" s="217" t="s">
        <v>5745</v>
      </c>
      <c r="F200" s="218" t="s">
        <v>5731</v>
      </c>
      <c r="G200" s="219" t="s">
        <v>296</v>
      </c>
      <c r="H200" s="220">
        <v>46.5</v>
      </c>
      <c r="I200" s="221"/>
      <c r="J200" s="221"/>
      <c r="K200" s="222">
        <f>ROUND(P200*H200,2)</f>
        <v>0</v>
      </c>
      <c r="L200" s="218" t="s">
        <v>1071</v>
      </c>
      <c r="M200" s="44"/>
      <c r="N200" s="223" t="s">
        <v>33</v>
      </c>
      <c r="O200" s="224" t="s">
        <v>49</v>
      </c>
      <c r="P200" s="225">
        <f>I200+J200</f>
        <v>0</v>
      </c>
      <c r="Q200" s="225">
        <f>ROUND(I200*H200,2)</f>
        <v>0</v>
      </c>
      <c r="R200" s="225">
        <f>ROUND(J200*H200,2)</f>
        <v>0</v>
      </c>
      <c r="S200" s="80"/>
      <c r="T200" s="226">
        <f>S200*H200</f>
        <v>0</v>
      </c>
      <c r="U200" s="226">
        <v>0</v>
      </c>
      <c r="V200" s="226">
        <f>U200*H200</f>
        <v>0</v>
      </c>
      <c r="W200" s="226">
        <v>0</v>
      </c>
      <c r="X200" s="227">
        <f>W200*H200</f>
        <v>0</v>
      </c>
      <c r="AR200" s="17" t="s">
        <v>305</v>
      </c>
      <c r="AT200" s="17" t="s">
        <v>206</v>
      </c>
      <c r="AU200" s="17" t="s">
        <v>88</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305</v>
      </c>
      <c r="BM200" s="17" t="s">
        <v>5746</v>
      </c>
    </row>
    <row r="201" spans="2:47" s="1" customFormat="1" ht="12">
      <c r="B201" s="39"/>
      <c r="C201" s="40"/>
      <c r="D201" s="231" t="s">
        <v>887</v>
      </c>
      <c r="E201" s="40"/>
      <c r="F201" s="283" t="s">
        <v>5747</v>
      </c>
      <c r="G201" s="40"/>
      <c r="H201" s="40"/>
      <c r="I201" s="132"/>
      <c r="J201" s="132"/>
      <c r="K201" s="40"/>
      <c r="L201" s="40"/>
      <c r="M201" s="44"/>
      <c r="N201" s="284"/>
      <c r="O201" s="80"/>
      <c r="P201" s="80"/>
      <c r="Q201" s="80"/>
      <c r="R201" s="80"/>
      <c r="S201" s="80"/>
      <c r="T201" s="80"/>
      <c r="U201" s="80"/>
      <c r="V201" s="80"/>
      <c r="W201" s="80"/>
      <c r="X201" s="81"/>
      <c r="AT201" s="17" t="s">
        <v>887</v>
      </c>
      <c r="AU201" s="17" t="s">
        <v>88</v>
      </c>
    </row>
    <row r="202" spans="2:65" s="1" customFormat="1" ht="16.5" customHeight="1">
      <c r="B202" s="39"/>
      <c r="C202" s="216" t="s">
        <v>923</v>
      </c>
      <c r="D202" s="216" t="s">
        <v>206</v>
      </c>
      <c r="E202" s="217" t="s">
        <v>5748</v>
      </c>
      <c r="F202" s="218" t="s">
        <v>5731</v>
      </c>
      <c r="G202" s="219" t="s">
        <v>296</v>
      </c>
      <c r="H202" s="220">
        <v>13</v>
      </c>
      <c r="I202" s="221"/>
      <c r="J202" s="221"/>
      <c r="K202" s="222">
        <f>ROUND(P202*H202,2)</f>
        <v>0</v>
      </c>
      <c r="L202" s="218" t="s">
        <v>1071</v>
      </c>
      <c r="M202" s="44"/>
      <c r="N202" s="223" t="s">
        <v>33</v>
      </c>
      <c r="O202" s="224" t="s">
        <v>49</v>
      </c>
      <c r="P202" s="225">
        <f>I202+J202</f>
        <v>0</v>
      </c>
      <c r="Q202" s="225">
        <f>ROUND(I202*H202,2)</f>
        <v>0</v>
      </c>
      <c r="R202" s="225">
        <f>ROUND(J202*H202,2)</f>
        <v>0</v>
      </c>
      <c r="S202" s="80"/>
      <c r="T202" s="226">
        <f>S202*H202</f>
        <v>0</v>
      </c>
      <c r="U202" s="226">
        <v>0</v>
      </c>
      <c r="V202" s="226">
        <f>U202*H202</f>
        <v>0</v>
      </c>
      <c r="W202" s="226">
        <v>0</v>
      </c>
      <c r="X202" s="227">
        <f>W202*H202</f>
        <v>0</v>
      </c>
      <c r="AR202" s="17" t="s">
        <v>305</v>
      </c>
      <c r="AT202" s="17" t="s">
        <v>206</v>
      </c>
      <c r="AU202" s="17" t="s">
        <v>88</v>
      </c>
      <c r="AY202" s="17" t="s">
        <v>204</v>
      </c>
      <c r="BE202" s="228">
        <f>IF(O202="základní",K202,0)</f>
        <v>0</v>
      </c>
      <c r="BF202" s="228">
        <f>IF(O202="snížená",K202,0)</f>
        <v>0</v>
      </c>
      <c r="BG202" s="228">
        <f>IF(O202="zákl. přenesená",K202,0)</f>
        <v>0</v>
      </c>
      <c r="BH202" s="228">
        <f>IF(O202="sníž. přenesená",K202,0)</f>
        <v>0</v>
      </c>
      <c r="BI202" s="228">
        <f>IF(O202="nulová",K202,0)</f>
        <v>0</v>
      </c>
      <c r="BJ202" s="17" t="s">
        <v>88</v>
      </c>
      <c r="BK202" s="228">
        <f>ROUND(P202*H202,2)</f>
        <v>0</v>
      </c>
      <c r="BL202" s="17" t="s">
        <v>305</v>
      </c>
      <c r="BM202" s="17" t="s">
        <v>5749</v>
      </c>
    </row>
    <row r="203" spans="2:47" s="1" customFormat="1" ht="12">
      <c r="B203" s="39"/>
      <c r="C203" s="40"/>
      <c r="D203" s="231" t="s">
        <v>887</v>
      </c>
      <c r="E203" s="40"/>
      <c r="F203" s="283" t="s">
        <v>5750</v>
      </c>
      <c r="G203" s="40"/>
      <c r="H203" s="40"/>
      <c r="I203" s="132"/>
      <c r="J203" s="132"/>
      <c r="K203" s="40"/>
      <c r="L203" s="40"/>
      <c r="M203" s="44"/>
      <c r="N203" s="284"/>
      <c r="O203" s="80"/>
      <c r="P203" s="80"/>
      <c r="Q203" s="80"/>
      <c r="R203" s="80"/>
      <c r="S203" s="80"/>
      <c r="T203" s="80"/>
      <c r="U203" s="80"/>
      <c r="V203" s="80"/>
      <c r="W203" s="80"/>
      <c r="X203" s="81"/>
      <c r="AT203" s="17" t="s">
        <v>887</v>
      </c>
      <c r="AU203" s="17" t="s">
        <v>88</v>
      </c>
    </row>
    <row r="204" spans="2:65" s="1" customFormat="1" ht="16.5" customHeight="1">
      <c r="B204" s="39"/>
      <c r="C204" s="216" t="s">
        <v>929</v>
      </c>
      <c r="D204" s="216" t="s">
        <v>206</v>
      </c>
      <c r="E204" s="217" t="s">
        <v>5751</v>
      </c>
      <c r="F204" s="218" t="s">
        <v>5752</v>
      </c>
      <c r="G204" s="219" t="s">
        <v>296</v>
      </c>
      <c r="H204" s="220">
        <v>17</v>
      </c>
      <c r="I204" s="221"/>
      <c r="J204" s="221"/>
      <c r="K204" s="222">
        <f>ROUND(P204*H204,2)</f>
        <v>0</v>
      </c>
      <c r="L204" s="218" t="s">
        <v>1071</v>
      </c>
      <c r="M204" s="44"/>
      <c r="N204" s="223" t="s">
        <v>33</v>
      </c>
      <c r="O204" s="224" t="s">
        <v>49</v>
      </c>
      <c r="P204" s="225">
        <f>I204+J204</f>
        <v>0</v>
      </c>
      <c r="Q204" s="225">
        <f>ROUND(I204*H204,2)</f>
        <v>0</v>
      </c>
      <c r="R204" s="225">
        <f>ROUND(J204*H204,2)</f>
        <v>0</v>
      </c>
      <c r="S204" s="80"/>
      <c r="T204" s="226">
        <f>S204*H204</f>
        <v>0</v>
      </c>
      <c r="U204" s="226">
        <v>0</v>
      </c>
      <c r="V204" s="226">
        <f>U204*H204</f>
        <v>0</v>
      </c>
      <c r="W204" s="226">
        <v>0</v>
      </c>
      <c r="X204" s="227">
        <f>W204*H204</f>
        <v>0</v>
      </c>
      <c r="AR204" s="17" t="s">
        <v>305</v>
      </c>
      <c r="AT204" s="17" t="s">
        <v>206</v>
      </c>
      <c r="AU204" s="17" t="s">
        <v>88</v>
      </c>
      <c r="AY204" s="17" t="s">
        <v>204</v>
      </c>
      <c r="BE204" s="228">
        <f>IF(O204="základní",K204,0)</f>
        <v>0</v>
      </c>
      <c r="BF204" s="228">
        <f>IF(O204="snížená",K204,0)</f>
        <v>0</v>
      </c>
      <c r="BG204" s="228">
        <f>IF(O204="zákl. přenesená",K204,0)</f>
        <v>0</v>
      </c>
      <c r="BH204" s="228">
        <f>IF(O204="sníž. přenesená",K204,0)</f>
        <v>0</v>
      </c>
      <c r="BI204" s="228">
        <f>IF(O204="nulová",K204,0)</f>
        <v>0</v>
      </c>
      <c r="BJ204" s="17" t="s">
        <v>88</v>
      </c>
      <c r="BK204" s="228">
        <f>ROUND(P204*H204,2)</f>
        <v>0</v>
      </c>
      <c r="BL204" s="17" t="s">
        <v>305</v>
      </c>
      <c r="BM204" s="17" t="s">
        <v>5753</v>
      </c>
    </row>
    <row r="205" spans="2:47" s="1" customFormat="1" ht="12">
      <c r="B205" s="39"/>
      <c r="C205" s="40"/>
      <c r="D205" s="231" t="s">
        <v>887</v>
      </c>
      <c r="E205" s="40"/>
      <c r="F205" s="283" t="s">
        <v>5741</v>
      </c>
      <c r="G205" s="40"/>
      <c r="H205" s="40"/>
      <c r="I205" s="132"/>
      <c r="J205" s="132"/>
      <c r="K205" s="40"/>
      <c r="L205" s="40"/>
      <c r="M205" s="44"/>
      <c r="N205" s="284"/>
      <c r="O205" s="80"/>
      <c r="P205" s="80"/>
      <c r="Q205" s="80"/>
      <c r="R205" s="80"/>
      <c r="S205" s="80"/>
      <c r="T205" s="80"/>
      <c r="U205" s="80"/>
      <c r="V205" s="80"/>
      <c r="W205" s="80"/>
      <c r="X205" s="81"/>
      <c r="AT205" s="17" t="s">
        <v>887</v>
      </c>
      <c r="AU205" s="17" t="s">
        <v>88</v>
      </c>
    </row>
    <row r="206" spans="2:65" s="1" customFormat="1" ht="16.5" customHeight="1">
      <c r="B206" s="39"/>
      <c r="C206" s="216" t="s">
        <v>933</v>
      </c>
      <c r="D206" s="216" t="s">
        <v>206</v>
      </c>
      <c r="E206" s="217" t="s">
        <v>5754</v>
      </c>
      <c r="F206" s="218" t="s">
        <v>5752</v>
      </c>
      <c r="G206" s="219" t="s">
        <v>296</v>
      </c>
      <c r="H206" s="220">
        <v>130.5</v>
      </c>
      <c r="I206" s="221"/>
      <c r="J206" s="221"/>
      <c r="K206" s="222">
        <f>ROUND(P206*H206,2)</f>
        <v>0</v>
      </c>
      <c r="L206" s="218" t="s">
        <v>1071</v>
      </c>
      <c r="M206" s="44"/>
      <c r="N206" s="223" t="s">
        <v>33</v>
      </c>
      <c r="O206" s="224" t="s">
        <v>49</v>
      </c>
      <c r="P206" s="225">
        <f>I206+J206</f>
        <v>0</v>
      </c>
      <c r="Q206" s="225">
        <f>ROUND(I206*H206,2)</f>
        <v>0</v>
      </c>
      <c r="R206" s="225">
        <f>ROUND(J206*H206,2)</f>
        <v>0</v>
      </c>
      <c r="S206" s="80"/>
      <c r="T206" s="226">
        <f>S206*H206</f>
        <v>0</v>
      </c>
      <c r="U206" s="226">
        <v>0</v>
      </c>
      <c r="V206" s="226">
        <f>U206*H206</f>
        <v>0</v>
      </c>
      <c r="W206" s="226">
        <v>0</v>
      </c>
      <c r="X206" s="227">
        <f>W206*H206</f>
        <v>0</v>
      </c>
      <c r="AR206" s="17" t="s">
        <v>305</v>
      </c>
      <c r="AT206" s="17" t="s">
        <v>206</v>
      </c>
      <c r="AU206" s="17" t="s">
        <v>88</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305</v>
      </c>
      <c r="BM206" s="17" t="s">
        <v>5755</v>
      </c>
    </row>
    <row r="207" spans="2:47" s="1" customFormat="1" ht="12">
      <c r="B207" s="39"/>
      <c r="C207" s="40"/>
      <c r="D207" s="231" t="s">
        <v>887</v>
      </c>
      <c r="E207" s="40"/>
      <c r="F207" s="283" t="s">
        <v>5738</v>
      </c>
      <c r="G207" s="40"/>
      <c r="H207" s="40"/>
      <c r="I207" s="132"/>
      <c r="J207" s="132"/>
      <c r="K207" s="40"/>
      <c r="L207" s="40"/>
      <c r="M207" s="44"/>
      <c r="N207" s="284"/>
      <c r="O207" s="80"/>
      <c r="P207" s="80"/>
      <c r="Q207" s="80"/>
      <c r="R207" s="80"/>
      <c r="S207" s="80"/>
      <c r="T207" s="80"/>
      <c r="U207" s="80"/>
      <c r="V207" s="80"/>
      <c r="W207" s="80"/>
      <c r="X207" s="81"/>
      <c r="AT207" s="17" t="s">
        <v>887</v>
      </c>
      <c r="AU207" s="17" t="s">
        <v>88</v>
      </c>
    </row>
    <row r="208" spans="2:65" s="1" customFormat="1" ht="16.5" customHeight="1">
      <c r="B208" s="39"/>
      <c r="C208" s="216" t="s">
        <v>937</v>
      </c>
      <c r="D208" s="216" t="s">
        <v>206</v>
      </c>
      <c r="E208" s="217" t="s">
        <v>5756</v>
      </c>
      <c r="F208" s="218" t="s">
        <v>5752</v>
      </c>
      <c r="G208" s="219" t="s">
        <v>296</v>
      </c>
      <c r="H208" s="220">
        <v>31</v>
      </c>
      <c r="I208" s="221"/>
      <c r="J208" s="221"/>
      <c r="K208" s="222">
        <f>ROUND(P208*H208,2)</f>
        <v>0</v>
      </c>
      <c r="L208" s="218" t="s">
        <v>1071</v>
      </c>
      <c r="M208" s="44"/>
      <c r="N208" s="223" t="s">
        <v>33</v>
      </c>
      <c r="O208" s="224" t="s">
        <v>49</v>
      </c>
      <c r="P208" s="225">
        <f>I208+J208</f>
        <v>0</v>
      </c>
      <c r="Q208" s="225">
        <f>ROUND(I208*H208,2)</f>
        <v>0</v>
      </c>
      <c r="R208" s="225">
        <f>ROUND(J208*H208,2)</f>
        <v>0</v>
      </c>
      <c r="S208" s="80"/>
      <c r="T208" s="226">
        <f>S208*H208</f>
        <v>0</v>
      </c>
      <c r="U208" s="226">
        <v>0</v>
      </c>
      <c r="V208" s="226">
        <f>U208*H208</f>
        <v>0</v>
      </c>
      <c r="W208" s="226">
        <v>0</v>
      </c>
      <c r="X208" s="227">
        <f>W208*H208</f>
        <v>0</v>
      </c>
      <c r="AR208" s="17" t="s">
        <v>305</v>
      </c>
      <c r="AT208" s="17" t="s">
        <v>206</v>
      </c>
      <c r="AU208" s="17" t="s">
        <v>88</v>
      </c>
      <c r="AY208" s="17" t="s">
        <v>204</v>
      </c>
      <c r="BE208" s="228">
        <f>IF(O208="základní",K208,0)</f>
        <v>0</v>
      </c>
      <c r="BF208" s="228">
        <f>IF(O208="snížená",K208,0)</f>
        <v>0</v>
      </c>
      <c r="BG208" s="228">
        <f>IF(O208="zákl. přenesená",K208,0)</f>
        <v>0</v>
      </c>
      <c r="BH208" s="228">
        <f>IF(O208="sníž. přenesená",K208,0)</f>
        <v>0</v>
      </c>
      <c r="BI208" s="228">
        <f>IF(O208="nulová",K208,0)</f>
        <v>0</v>
      </c>
      <c r="BJ208" s="17" t="s">
        <v>88</v>
      </c>
      <c r="BK208" s="228">
        <f>ROUND(P208*H208,2)</f>
        <v>0</v>
      </c>
      <c r="BL208" s="17" t="s">
        <v>305</v>
      </c>
      <c r="BM208" s="17" t="s">
        <v>5757</v>
      </c>
    </row>
    <row r="209" spans="2:47" s="1" customFormat="1" ht="12">
      <c r="B209" s="39"/>
      <c r="C209" s="40"/>
      <c r="D209" s="231" t="s">
        <v>887</v>
      </c>
      <c r="E209" s="40"/>
      <c r="F209" s="283" t="s">
        <v>5747</v>
      </c>
      <c r="G209" s="40"/>
      <c r="H209" s="40"/>
      <c r="I209" s="132"/>
      <c r="J209" s="132"/>
      <c r="K209" s="40"/>
      <c r="L209" s="40"/>
      <c r="M209" s="44"/>
      <c r="N209" s="284"/>
      <c r="O209" s="80"/>
      <c r="P209" s="80"/>
      <c r="Q209" s="80"/>
      <c r="R209" s="80"/>
      <c r="S209" s="80"/>
      <c r="T209" s="80"/>
      <c r="U209" s="80"/>
      <c r="V209" s="80"/>
      <c r="W209" s="80"/>
      <c r="X209" s="81"/>
      <c r="AT209" s="17" t="s">
        <v>887</v>
      </c>
      <c r="AU209" s="17" t="s">
        <v>88</v>
      </c>
    </row>
    <row r="210" spans="2:65" s="1" customFormat="1" ht="16.5" customHeight="1">
      <c r="B210" s="39"/>
      <c r="C210" s="216" t="s">
        <v>941</v>
      </c>
      <c r="D210" s="216" t="s">
        <v>206</v>
      </c>
      <c r="E210" s="217" t="s">
        <v>5758</v>
      </c>
      <c r="F210" s="218" t="s">
        <v>5759</v>
      </c>
      <c r="G210" s="219" t="s">
        <v>296</v>
      </c>
      <c r="H210" s="220">
        <v>127.5</v>
      </c>
      <c r="I210" s="221"/>
      <c r="J210" s="221"/>
      <c r="K210" s="222">
        <f>ROUND(P210*H210,2)</f>
        <v>0</v>
      </c>
      <c r="L210" s="218" t="s">
        <v>1071</v>
      </c>
      <c r="M210" s="44"/>
      <c r="N210" s="223" t="s">
        <v>33</v>
      </c>
      <c r="O210" s="224" t="s">
        <v>49</v>
      </c>
      <c r="P210" s="225">
        <f>I210+J210</f>
        <v>0</v>
      </c>
      <c r="Q210" s="225">
        <f>ROUND(I210*H210,2)</f>
        <v>0</v>
      </c>
      <c r="R210" s="225">
        <f>ROUND(J210*H210,2)</f>
        <v>0</v>
      </c>
      <c r="S210" s="80"/>
      <c r="T210" s="226">
        <f>S210*H210</f>
        <v>0</v>
      </c>
      <c r="U210" s="226">
        <v>0</v>
      </c>
      <c r="V210" s="226">
        <f>U210*H210</f>
        <v>0</v>
      </c>
      <c r="W210" s="226">
        <v>0</v>
      </c>
      <c r="X210" s="227">
        <f>W210*H210</f>
        <v>0</v>
      </c>
      <c r="AR210" s="17" t="s">
        <v>305</v>
      </c>
      <c r="AT210" s="17" t="s">
        <v>206</v>
      </c>
      <c r="AU210" s="17" t="s">
        <v>88</v>
      </c>
      <c r="AY210" s="17" t="s">
        <v>204</v>
      </c>
      <c r="BE210" s="228">
        <f>IF(O210="základní",K210,0)</f>
        <v>0</v>
      </c>
      <c r="BF210" s="228">
        <f>IF(O210="snížená",K210,0)</f>
        <v>0</v>
      </c>
      <c r="BG210" s="228">
        <f>IF(O210="zákl. přenesená",K210,0)</f>
        <v>0</v>
      </c>
      <c r="BH210" s="228">
        <f>IF(O210="sníž. přenesená",K210,0)</f>
        <v>0</v>
      </c>
      <c r="BI210" s="228">
        <f>IF(O210="nulová",K210,0)</f>
        <v>0</v>
      </c>
      <c r="BJ210" s="17" t="s">
        <v>88</v>
      </c>
      <c r="BK210" s="228">
        <f>ROUND(P210*H210,2)</f>
        <v>0</v>
      </c>
      <c r="BL210" s="17" t="s">
        <v>305</v>
      </c>
      <c r="BM210" s="17" t="s">
        <v>5760</v>
      </c>
    </row>
    <row r="211" spans="2:47" s="1" customFormat="1" ht="12">
      <c r="B211" s="39"/>
      <c r="C211" s="40"/>
      <c r="D211" s="231" t="s">
        <v>887</v>
      </c>
      <c r="E211" s="40"/>
      <c r="F211" s="283" t="s">
        <v>5733</v>
      </c>
      <c r="G211" s="40"/>
      <c r="H211" s="40"/>
      <c r="I211" s="132"/>
      <c r="J211" s="132"/>
      <c r="K211" s="40"/>
      <c r="L211" s="40"/>
      <c r="M211" s="44"/>
      <c r="N211" s="284"/>
      <c r="O211" s="80"/>
      <c r="P211" s="80"/>
      <c r="Q211" s="80"/>
      <c r="R211" s="80"/>
      <c r="S211" s="80"/>
      <c r="T211" s="80"/>
      <c r="U211" s="80"/>
      <c r="V211" s="80"/>
      <c r="W211" s="80"/>
      <c r="X211" s="81"/>
      <c r="AT211" s="17" t="s">
        <v>887</v>
      </c>
      <c r="AU211" s="17" t="s">
        <v>88</v>
      </c>
    </row>
    <row r="212" spans="2:65" s="1" customFormat="1" ht="16.5" customHeight="1">
      <c r="B212" s="39"/>
      <c r="C212" s="216" t="s">
        <v>946</v>
      </c>
      <c r="D212" s="216" t="s">
        <v>206</v>
      </c>
      <c r="E212" s="217" t="s">
        <v>5761</v>
      </c>
      <c r="F212" s="218" t="s">
        <v>5762</v>
      </c>
      <c r="G212" s="219" t="s">
        <v>296</v>
      </c>
      <c r="H212" s="220">
        <v>99.5</v>
      </c>
      <c r="I212" s="221"/>
      <c r="J212" s="221"/>
      <c r="K212" s="222">
        <f>ROUND(P212*H212,2)</f>
        <v>0</v>
      </c>
      <c r="L212" s="218" t="s">
        <v>1071</v>
      </c>
      <c r="M212" s="44"/>
      <c r="N212" s="223" t="s">
        <v>33</v>
      </c>
      <c r="O212" s="224" t="s">
        <v>49</v>
      </c>
      <c r="P212" s="225">
        <f>I212+J212</f>
        <v>0</v>
      </c>
      <c r="Q212" s="225">
        <f>ROUND(I212*H212,2)</f>
        <v>0</v>
      </c>
      <c r="R212" s="225">
        <f>ROUND(J212*H212,2)</f>
        <v>0</v>
      </c>
      <c r="S212" s="80"/>
      <c r="T212" s="226">
        <f>S212*H212</f>
        <v>0</v>
      </c>
      <c r="U212" s="226">
        <v>0</v>
      </c>
      <c r="V212" s="226">
        <f>U212*H212</f>
        <v>0</v>
      </c>
      <c r="W212" s="226">
        <v>0</v>
      </c>
      <c r="X212" s="227">
        <f>W212*H212</f>
        <v>0</v>
      </c>
      <c r="AR212" s="17" t="s">
        <v>305</v>
      </c>
      <c r="AT212" s="17" t="s">
        <v>206</v>
      </c>
      <c r="AU212" s="17" t="s">
        <v>88</v>
      </c>
      <c r="AY212" s="17" t="s">
        <v>204</v>
      </c>
      <c r="BE212" s="228">
        <f>IF(O212="základní",K212,0)</f>
        <v>0</v>
      </c>
      <c r="BF212" s="228">
        <f>IF(O212="snížená",K212,0)</f>
        <v>0</v>
      </c>
      <c r="BG212" s="228">
        <f>IF(O212="zákl. přenesená",K212,0)</f>
        <v>0</v>
      </c>
      <c r="BH212" s="228">
        <f>IF(O212="sníž. přenesená",K212,0)</f>
        <v>0</v>
      </c>
      <c r="BI212" s="228">
        <f>IF(O212="nulová",K212,0)</f>
        <v>0</v>
      </c>
      <c r="BJ212" s="17" t="s">
        <v>88</v>
      </c>
      <c r="BK212" s="228">
        <f>ROUND(P212*H212,2)</f>
        <v>0</v>
      </c>
      <c r="BL212" s="17" t="s">
        <v>305</v>
      </c>
      <c r="BM212" s="17" t="s">
        <v>5763</v>
      </c>
    </row>
    <row r="213" spans="2:47" s="1" customFormat="1" ht="12">
      <c r="B213" s="39"/>
      <c r="C213" s="40"/>
      <c r="D213" s="231" t="s">
        <v>887</v>
      </c>
      <c r="E213" s="40"/>
      <c r="F213" s="283" t="s">
        <v>5764</v>
      </c>
      <c r="G213" s="40"/>
      <c r="H213" s="40"/>
      <c r="I213" s="132"/>
      <c r="J213" s="132"/>
      <c r="K213" s="40"/>
      <c r="L213" s="40"/>
      <c r="M213" s="44"/>
      <c r="N213" s="284"/>
      <c r="O213" s="80"/>
      <c r="P213" s="80"/>
      <c r="Q213" s="80"/>
      <c r="R213" s="80"/>
      <c r="S213" s="80"/>
      <c r="T213" s="80"/>
      <c r="U213" s="80"/>
      <c r="V213" s="80"/>
      <c r="W213" s="80"/>
      <c r="X213" s="81"/>
      <c r="AT213" s="17" t="s">
        <v>887</v>
      </c>
      <c r="AU213" s="17" t="s">
        <v>88</v>
      </c>
    </row>
    <row r="214" spans="2:65" s="1" customFormat="1" ht="16.5" customHeight="1">
      <c r="B214" s="39"/>
      <c r="C214" s="216" t="s">
        <v>955</v>
      </c>
      <c r="D214" s="216" t="s">
        <v>206</v>
      </c>
      <c r="E214" s="217" t="s">
        <v>5765</v>
      </c>
      <c r="F214" s="218" t="s">
        <v>5766</v>
      </c>
      <c r="G214" s="219" t="s">
        <v>296</v>
      </c>
      <c r="H214" s="220">
        <v>21.5</v>
      </c>
      <c r="I214" s="221"/>
      <c r="J214" s="221"/>
      <c r="K214" s="222">
        <f>ROUND(P214*H214,2)</f>
        <v>0</v>
      </c>
      <c r="L214" s="218" t="s">
        <v>1071</v>
      </c>
      <c r="M214" s="44"/>
      <c r="N214" s="223" t="s">
        <v>33</v>
      </c>
      <c r="O214" s="224" t="s">
        <v>49</v>
      </c>
      <c r="P214" s="225">
        <f>I214+J214</f>
        <v>0</v>
      </c>
      <c r="Q214" s="225">
        <f>ROUND(I214*H214,2)</f>
        <v>0</v>
      </c>
      <c r="R214" s="225">
        <f>ROUND(J214*H214,2)</f>
        <v>0</v>
      </c>
      <c r="S214" s="80"/>
      <c r="T214" s="226">
        <f>S214*H214</f>
        <v>0</v>
      </c>
      <c r="U214" s="226">
        <v>0</v>
      </c>
      <c r="V214" s="226">
        <f>U214*H214</f>
        <v>0</v>
      </c>
      <c r="W214" s="226">
        <v>0</v>
      </c>
      <c r="X214" s="227">
        <f>W214*H214</f>
        <v>0</v>
      </c>
      <c r="AR214" s="17" t="s">
        <v>305</v>
      </c>
      <c r="AT214" s="17" t="s">
        <v>206</v>
      </c>
      <c r="AU214" s="17" t="s">
        <v>88</v>
      </c>
      <c r="AY214" s="17" t="s">
        <v>204</v>
      </c>
      <c r="BE214" s="228">
        <f>IF(O214="základní",K214,0)</f>
        <v>0</v>
      </c>
      <c r="BF214" s="228">
        <f>IF(O214="snížená",K214,0)</f>
        <v>0</v>
      </c>
      <c r="BG214" s="228">
        <f>IF(O214="zákl. přenesená",K214,0)</f>
        <v>0</v>
      </c>
      <c r="BH214" s="228">
        <f>IF(O214="sníž. přenesená",K214,0)</f>
        <v>0</v>
      </c>
      <c r="BI214" s="228">
        <f>IF(O214="nulová",K214,0)</f>
        <v>0</v>
      </c>
      <c r="BJ214" s="17" t="s">
        <v>88</v>
      </c>
      <c r="BK214" s="228">
        <f>ROUND(P214*H214,2)</f>
        <v>0</v>
      </c>
      <c r="BL214" s="17" t="s">
        <v>305</v>
      </c>
      <c r="BM214" s="17" t="s">
        <v>5767</v>
      </c>
    </row>
    <row r="215" spans="2:47" s="1" customFormat="1" ht="12">
      <c r="B215" s="39"/>
      <c r="C215" s="40"/>
      <c r="D215" s="231" t="s">
        <v>887</v>
      </c>
      <c r="E215" s="40"/>
      <c r="F215" s="283" t="s">
        <v>5768</v>
      </c>
      <c r="G215" s="40"/>
      <c r="H215" s="40"/>
      <c r="I215" s="132"/>
      <c r="J215" s="132"/>
      <c r="K215" s="40"/>
      <c r="L215" s="40"/>
      <c r="M215" s="44"/>
      <c r="N215" s="284"/>
      <c r="O215" s="80"/>
      <c r="P215" s="80"/>
      <c r="Q215" s="80"/>
      <c r="R215" s="80"/>
      <c r="S215" s="80"/>
      <c r="T215" s="80"/>
      <c r="U215" s="80"/>
      <c r="V215" s="80"/>
      <c r="W215" s="80"/>
      <c r="X215" s="81"/>
      <c r="AT215" s="17" t="s">
        <v>887</v>
      </c>
      <c r="AU215" s="17" t="s">
        <v>88</v>
      </c>
    </row>
    <row r="216" spans="2:65" s="1" customFormat="1" ht="16.5" customHeight="1">
      <c r="B216" s="39"/>
      <c r="C216" s="216" t="s">
        <v>961</v>
      </c>
      <c r="D216" s="216" t="s">
        <v>206</v>
      </c>
      <c r="E216" s="217" t="s">
        <v>5769</v>
      </c>
      <c r="F216" s="218" t="s">
        <v>5770</v>
      </c>
      <c r="G216" s="219" t="s">
        <v>275</v>
      </c>
      <c r="H216" s="220">
        <v>4.469</v>
      </c>
      <c r="I216" s="221"/>
      <c r="J216" s="221"/>
      <c r="K216" s="222">
        <f>ROUND(P216*H216,2)</f>
        <v>0</v>
      </c>
      <c r="L216" s="218" t="s">
        <v>1071</v>
      </c>
      <c r="M216" s="44"/>
      <c r="N216" s="223" t="s">
        <v>33</v>
      </c>
      <c r="O216" s="224" t="s">
        <v>49</v>
      </c>
      <c r="P216" s="225">
        <f>I216+J216</f>
        <v>0</v>
      </c>
      <c r="Q216" s="225">
        <f>ROUND(I216*H216,2)</f>
        <v>0</v>
      </c>
      <c r="R216" s="225">
        <f>ROUND(J216*H216,2)</f>
        <v>0</v>
      </c>
      <c r="S216" s="80"/>
      <c r="T216" s="226">
        <f>S216*H216</f>
        <v>0</v>
      </c>
      <c r="U216" s="226">
        <v>0</v>
      </c>
      <c r="V216" s="226">
        <f>U216*H216</f>
        <v>0</v>
      </c>
      <c r="W216" s="226">
        <v>0</v>
      </c>
      <c r="X216" s="227">
        <f>W216*H216</f>
        <v>0</v>
      </c>
      <c r="AR216" s="17" t="s">
        <v>305</v>
      </c>
      <c r="AT216" s="17" t="s">
        <v>206</v>
      </c>
      <c r="AU216" s="17" t="s">
        <v>88</v>
      </c>
      <c r="AY216" s="17" t="s">
        <v>204</v>
      </c>
      <c r="BE216" s="228">
        <f>IF(O216="základní",K216,0)</f>
        <v>0</v>
      </c>
      <c r="BF216" s="228">
        <f>IF(O216="snížená",K216,0)</f>
        <v>0</v>
      </c>
      <c r="BG216" s="228">
        <f>IF(O216="zákl. přenesená",K216,0)</f>
        <v>0</v>
      </c>
      <c r="BH216" s="228">
        <f>IF(O216="sníž. přenesená",K216,0)</f>
        <v>0</v>
      </c>
      <c r="BI216" s="228">
        <f>IF(O216="nulová",K216,0)</f>
        <v>0</v>
      </c>
      <c r="BJ216" s="17" t="s">
        <v>88</v>
      </c>
      <c r="BK216" s="228">
        <f>ROUND(P216*H216,2)</f>
        <v>0</v>
      </c>
      <c r="BL216" s="17" t="s">
        <v>305</v>
      </c>
      <c r="BM216" s="17" t="s">
        <v>5771</v>
      </c>
    </row>
    <row r="217" spans="2:65" s="1" customFormat="1" ht="16.5" customHeight="1">
      <c r="B217" s="39"/>
      <c r="C217" s="216" t="s">
        <v>1032</v>
      </c>
      <c r="D217" s="216" t="s">
        <v>206</v>
      </c>
      <c r="E217" s="217" t="s">
        <v>5772</v>
      </c>
      <c r="F217" s="218" t="s">
        <v>5773</v>
      </c>
      <c r="G217" s="219" t="s">
        <v>296</v>
      </c>
      <c r="H217" s="220">
        <v>198</v>
      </c>
      <c r="I217" s="221"/>
      <c r="J217" s="221"/>
      <c r="K217" s="222">
        <f>ROUND(P217*H217,2)</f>
        <v>0</v>
      </c>
      <c r="L217" s="218" t="s">
        <v>5774</v>
      </c>
      <c r="M217" s="44"/>
      <c r="N217" s="223" t="s">
        <v>33</v>
      </c>
      <c r="O217" s="224" t="s">
        <v>49</v>
      </c>
      <c r="P217" s="225">
        <f>I217+J217</f>
        <v>0</v>
      </c>
      <c r="Q217" s="225">
        <f>ROUND(I217*H217,2)</f>
        <v>0</v>
      </c>
      <c r="R217" s="225">
        <f>ROUND(J217*H217,2)</f>
        <v>0</v>
      </c>
      <c r="S217" s="80"/>
      <c r="T217" s="226">
        <f>S217*H217</f>
        <v>0</v>
      </c>
      <c r="U217" s="226">
        <v>0.0004</v>
      </c>
      <c r="V217" s="226">
        <f>U217*H217</f>
        <v>0.0792</v>
      </c>
      <c r="W217" s="226">
        <v>0</v>
      </c>
      <c r="X217" s="227">
        <f>W217*H217</f>
        <v>0</v>
      </c>
      <c r="AR217" s="17" t="s">
        <v>305</v>
      </c>
      <c r="AT217" s="17" t="s">
        <v>206</v>
      </c>
      <c r="AU217" s="17" t="s">
        <v>88</v>
      </c>
      <c r="AY217" s="17" t="s">
        <v>204</v>
      </c>
      <c r="BE217" s="228">
        <f>IF(O217="základní",K217,0)</f>
        <v>0</v>
      </c>
      <c r="BF217" s="228">
        <f>IF(O217="snížená",K217,0)</f>
        <v>0</v>
      </c>
      <c r="BG217" s="228">
        <f>IF(O217="zákl. přenesená",K217,0)</f>
        <v>0</v>
      </c>
      <c r="BH217" s="228">
        <f>IF(O217="sníž. přenesená",K217,0)</f>
        <v>0</v>
      </c>
      <c r="BI217" s="228">
        <f>IF(O217="nulová",K217,0)</f>
        <v>0</v>
      </c>
      <c r="BJ217" s="17" t="s">
        <v>88</v>
      </c>
      <c r="BK217" s="228">
        <f>ROUND(P217*H217,2)</f>
        <v>0</v>
      </c>
      <c r="BL217" s="17" t="s">
        <v>305</v>
      </c>
      <c r="BM217" s="17" t="s">
        <v>5775</v>
      </c>
    </row>
    <row r="218" spans="2:51" s="12" customFormat="1" ht="12">
      <c r="B218" s="240"/>
      <c r="C218" s="241"/>
      <c r="D218" s="231" t="s">
        <v>213</v>
      </c>
      <c r="E218" s="242" t="s">
        <v>33</v>
      </c>
      <c r="F218" s="243" t="s">
        <v>5776</v>
      </c>
      <c r="G218" s="241"/>
      <c r="H218" s="244">
        <v>77.5</v>
      </c>
      <c r="I218" s="245"/>
      <c r="J218" s="245"/>
      <c r="K218" s="241"/>
      <c r="L218" s="241"/>
      <c r="M218" s="246"/>
      <c r="N218" s="247"/>
      <c r="O218" s="248"/>
      <c r="P218" s="248"/>
      <c r="Q218" s="248"/>
      <c r="R218" s="248"/>
      <c r="S218" s="248"/>
      <c r="T218" s="248"/>
      <c r="U218" s="248"/>
      <c r="V218" s="248"/>
      <c r="W218" s="248"/>
      <c r="X218" s="249"/>
      <c r="AT218" s="250" t="s">
        <v>213</v>
      </c>
      <c r="AU218" s="250" t="s">
        <v>88</v>
      </c>
      <c r="AV218" s="12" t="s">
        <v>90</v>
      </c>
      <c r="AW218" s="12" t="s">
        <v>5</v>
      </c>
      <c r="AX218" s="12" t="s">
        <v>80</v>
      </c>
      <c r="AY218" s="250" t="s">
        <v>204</v>
      </c>
    </row>
    <row r="219" spans="2:51" s="12" customFormat="1" ht="12">
      <c r="B219" s="240"/>
      <c r="C219" s="241"/>
      <c r="D219" s="231" t="s">
        <v>213</v>
      </c>
      <c r="E219" s="242" t="s">
        <v>33</v>
      </c>
      <c r="F219" s="243" t="s">
        <v>5777</v>
      </c>
      <c r="G219" s="241"/>
      <c r="H219" s="244">
        <v>107.5</v>
      </c>
      <c r="I219" s="245"/>
      <c r="J219" s="245"/>
      <c r="K219" s="241"/>
      <c r="L219" s="241"/>
      <c r="M219" s="246"/>
      <c r="N219" s="247"/>
      <c r="O219" s="248"/>
      <c r="P219" s="248"/>
      <c r="Q219" s="248"/>
      <c r="R219" s="248"/>
      <c r="S219" s="248"/>
      <c r="T219" s="248"/>
      <c r="U219" s="248"/>
      <c r="V219" s="248"/>
      <c r="W219" s="248"/>
      <c r="X219" s="249"/>
      <c r="AT219" s="250" t="s">
        <v>213</v>
      </c>
      <c r="AU219" s="250" t="s">
        <v>88</v>
      </c>
      <c r="AV219" s="12" t="s">
        <v>90</v>
      </c>
      <c r="AW219" s="12" t="s">
        <v>5</v>
      </c>
      <c r="AX219" s="12" t="s">
        <v>80</v>
      </c>
      <c r="AY219" s="250" t="s">
        <v>204</v>
      </c>
    </row>
    <row r="220" spans="2:51" s="12" customFormat="1" ht="12">
      <c r="B220" s="240"/>
      <c r="C220" s="241"/>
      <c r="D220" s="231" t="s">
        <v>213</v>
      </c>
      <c r="E220" s="242" t="s">
        <v>33</v>
      </c>
      <c r="F220" s="243" t="s">
        <v>5778</v>
      </c>
      <c r="G220" s="241"/>
      <c r="H220" s="244">
        <v>13</v>
      </c>
      <c r="I220" s="245"/>
      <c r="J220" s="245"/>
      <c r="K220" s="241"/>
      <c r="L220" s="241"/>
      <c r="M220" s="246"/>
      <c r="N220" s="247"/>
      <c r="O220" s="248"/>
      <c r="P220" s="248"/>
      <c r="Q220" s="248"/>
      <c r="R220" s="248"/>
      <c r="S220" s="248"/>
      <c r="T220" s="248"/>
      <c r="U220" s="248"/>
      <c r="V220" s="248"/>
      <c r="W220" s="248"/>
      <c r="X220" s="249"/>
      <c r="AT220" s="250" t="s">
        <v>213</v>
      </c>
      <c r="AU220" s="250" t="s">
        <v>88</v>
      </c>
      <c r="AV220" s="12" t="s">
        <v>90</v>
      </c>
      <c r="AW220" s="12" t="s">
        <v>5</v>
      </c>
      <c r="AX220" s="12" t="s">
        <v>80</v>
      </c>
      <c r="AY220" s="250" t="s">
        <v>204</v>
      </c>
    </row>
    <row r="221" spans="2:51" s="13" customFormat="1" ht="12">
      <c r="B221" s="251"/>
      <c r="C221" s="252"/>
      <c r="D221" s="231" t="s">
        <v>213</v>
      </c>
      <c r="E221" s="253" t="s">
        <v>33</v>
      </c>
      <c r="F221" s="254" t="s">
        <v>218</v>
      </c>
      <c r="G221" s="252"/>
      <c r="H221" s="255">
        <v>198</v>
      </c>
      <c r="I221" s="256"/>
      <c r="J221" s="256"/>
      <c r="K221" s="252"/>
      <c r="L221" s="252"/>
      <c r="M221" s="257"/>
      <c r="N221" s="258"/>
      <c r="O221" s="259"/>
      <c r="P221" s="259"/>
      <c r="Q221" s="259"/>
      <c r="R221" s="259"/>
      <c r="S221" s="259"/>
      <c r="T221" s="259"/>
      <c r="U221" s="259"/>
      <c r="V221" s="259"/>
      <c r="W221" s="259"/>
      <c r="X221" s="260"/>
      <c r="AT221" s="261" t="s">
        <v>213</v>
      </c>
      <c r="AU221" s="261" t="s">
        <v>88</v>
      </c>
      <c r="AV221" s="13" t="s">
        <v>211</v>
      </c>
      <c r="AW221" s="13" t="s">
        <v>5</v>
      </c>
      <c r="AX221" s="13" t="s">
        <v>88</v>
      </c>
      <c r="AY221" s="261" t="s">
        <v>204</v>
      </c>
    </row>
    <row r="222" spans="2:63" s="10" customFormat="1" ht="25.9" customHeight="1">
      <c r="B222" s="199"/>
      <c r="C222" s="200"/>
      <c r="D222" s="201" t="s">
        <v>79</v>
      </c>
      <c r="E222" s="202" t="s">
        <v>3175</v>
      </c>
      <c r="F222" s="202" t="s">
        <v>5779</v>
      </c>
      <c r="G222" s="200"/>
      <c r="H222" s="200"/>
      <c r="I222" s="203"/>
      <c r="J222" s="203"/>
      <c r="K222" s="204">
        <f>BK222</f>
        <v>0</v>
      </c>
      <c r="L222" s="200"/>
      <c r="M222" s="205"/>
      <c r="N222" s="206"/>
      <c r="O222" s="207"/>
      <c r="P222" s="207"/>
      <c r="Q222" s="208">
        <f>SUM(Q223:Q228)</f>
        <v>0</v>
      </c>
      <c r="R222" s="208">
        <f>SUM(R223:R228)</f>
        <v>0</v>
      </c>
      <c r="S222" s="207"/>
      <c r="T222" s="209">
        <f>SUM(T223:T228)</f>
        <v>0</v>
      </c>
      <c r="U222" s="207"/>
      <c r="V222" s="209">
        <f>SUM(V223:V228)</f>
        <v>0</v>
      </c>
      <c r="W222" s="207"/>
      <c r="X222" s="210">
        <f>SUM(X223:X228)</f>
        <v>0</v>
      </c>
      <c r="AR222" s="211" t="s">
        <v>90</v>
      </c>
      <c r="AT222" s="212" t="s">
        <v>79</v>
      </c>
      <c r="AU222" s="212" t="s">
        <v>80</v>
      </c>
      <c r="AY222" s="211" t="s">
        <v>204</v>
      </c>
      <c r="BK222" s="213">
        <f>SUM(BK223:BK228)</f>
        <v>0</v>
      </c>
    </row>
    <row r="223" spans="2:65" s="1" customFormat="1" ht="16.5" customHeight="1">
      <c r="B223" s="39"/>
      <c r="C223" s="216" t="s">
        <v>1038</v>
      </c>
      <c r="D223" s="216" t="s">
        <v>206</v>
      </c>
      <c r="E223" s="217" t="s">
        <v>5780</v>
      </c>
      <c r="F223" s="218" t="s">
        <v>5781</v>
      </c>
      <c r="G223" s="219" t="s">
        <v>361</v>
      </c>
      <c r="H223" s="220">
        <v>1</v>
      </c>
      <c r="I223" s="221"/>
      <c r="J223" s="221"/>
      <c r="K223" s="222">
        <f>ROUND(P223*H223,2)</f>
        <v>0</v>
      </c>
      <c r="L223" s="218" t="s">
        <v>1071</v>
      </c>
      <c r="M223" s="44"/>
      <c r="N223" s="223" t="s">
        <v>33</v>
      </c>
      <c r="O223" s="224" t="s">
        <v>49</v>
      </c>
      <c r="P223" s="225">
        <f>I223+J223</f>
        <v>0</v>
      </c>
      <c r="Q223" s="225">
        <f>ROUND(I223*H223,2)</f>
        <v>0</v>
      </c>
      <c r="R223" s="225">
        <f>ROUND(J223*H223,2)</f>
        <v>0</v>
      </c>
      <c r="S223" s="80"/>
      <c r="T223" s="226">
        <f>S223*H223</f>
        <v>0</v>
      </c>
      <c r="U223" s="226">
        <v>0</v>
      </c>
      <c r="V223" s="226">
        <f>U223*H223</f>
        <v>0</v>
      </c>
      <c r="W223" s="226">
        <v>0</v>
      </c>
      <c r="X223" s="227">
        <f>W223*H223</f>
        <v>0</v>
      </c>
      <c r="AR223" s="17" t="s">
        <v>305</v>
      </c>
      <c r="AT223" s="17" t="s">
        <v>206</v>
      </c>
      <c r="AU223" s="17" t="s">
        <v>88</v>
      </c>
      <c r="AY223" s="17" t="s">
        <v>204</v>
      </c>
      <c r="BE223" s="228">
        <f>IF(O223="základní",K223,0)</f>
        <v>0</v>
      </c>
      <c r="BF223" s="228">
        <f>IF(O223="snížená",K223,0)</f>
        <v>0</v>
      </c>
      <c r="BG223" s="228">
        <f>IF(O223="zákl. přenesená",K223,0)</f>
        <v>0</v>
      </c>
      <c r="BH223" s="228">
        <f>IF(O223="sníž. přenesená",K223,0)</f>
        <v>0</v>
      </c>
      <c r="BI223" s="228">
        <f>IF(O223="nulová",K223,0)</f>
        <v>0</v>
      </c>
      <c r="BJ223" s="17" t="s">
        <v>88</v>
      </c>
      <c r="BK223" s="228">
        <f>ROUND(P223*H223,2)</f>
        <v>0</v>
      </c>
      <c r="BL223" s="17" t="s">
        <v>305</v>
      </c>
      <c r="BM223" s="17" t="s">
        <v>5782</v>
      </c>
    </row>
    <row r="224" spans="2:47" s="1" customFormat="1" ht="12">
      <c r="B224" s="39"/>
      <c r="C224" s="40"/>
      <c r="D224" s="231" t="s">
        <v>887</v>
      </c>
      <c r="E224" s="40"/>
      <c r="F224" s="283" t="s">
        <v>5783</v>
      </c>
      <c r="G224" s="40"/>
      <c r="H224" s="40"/>
      <c r="I224" s="132"/>
      <c r="J224" s="132"/>
      <c r="K224" s="40"/>
      <c r="L224" s="40"/>
      <c r="M224" s="44"/>
      <c r="N224" s="284"/>
      <c r="O224" s="80"/>
      <c r="P224" s="80"/>
      <c r="Q224" s="80"/>
      <c r="R224" s="80"/>
      <c r="S224" s="80"/>
      <c r="T224" s="80"/>
      <c r="U224" s="80"/>
      <c r="V224" s="80"/>
      <c r="W224" s="80"/>
      <c r="X224" s="81"/>
      <c r="AT224" s="17" t="s">
        <v>887</v>
      </c>
      <c r="AU224" s="17" t="s">
        <v>88</v>
      </c>
    </row>
    <row r="225" spans="2:65" s="1" customFormat="1" ht="16.5" customHeight="1">
      <c r="B225" s="39"/>
      <c r="C225" s="216" t="s">
        <v>1047</v>
      </c>
      <c r="D225" s="216" t="s">
        <v>206</v>
      </c>
      <c r="E225" s="217" t="s">
        <v>5784</v>
      </c>
      <c r="F225" s="218" t="s">
        <v>5785</v>
      </c>
      <c r="G225" s="219" t="s">
        <v>1272</v>
      </c>
      <c r="H225" s="220">
        <v>2</v>
      </c>
      <c r="I225" s="221"/>
      <c r="J225" s="221"/>
      <c r="K225" s="222">
        <f>ROUND(P225*H225,2)</f>
        <v>0</v>
      </c>
      <c r="L225" s="218" t="s">
        <v>1071</v>
      </c>
      <c r="M225" s="44"/>
      <c r="N225" s="223" t="s">
        <v>33</v>
      </c>
      <c r="O225" s="224" t="s">
        <v>49</v>
      </c>
      <c r="P225" s="225">
        <f>I225+J225</f>
        <v>0</v>
      </c>
      <c r="Q225" s="225">
        <f>ROUND(I225*H225,2)</f>
        <v>0</v>
      </c>
      <c r="R225" s="225">
        <f>ROUND(J225*H225,2)</f>
        <v>0</v>
      </c>
      <c r="S225" s="80"/>
      <c r="T225" s="226">
        <f>S225*H225</f>
        <v>0</v>
      </c>
      <c r="U225" s="226">
        <v>0</v>
      </c>
      <c r="V225" s="226">
        <f>U225*H225</f>
        <v>0</v>
      </c>
      <c r="W225" s="226">
        <v>0</v>
      </c>
      <c r="X225" s="227">
        <f>W225*H225</f>
        <v>0</v>
      </c>
      <c r="AR225" s="17" t="s">
        <v>305</v>
      </c>
      <c r="AT225" s="17" t="s">
        <v>206</v>
      </c>
      <c r="AU225" s="17" t="s">
        <v>88</v>
      </c>
      <c r="AY225" s="17" t="s">
        <v>204</v>
      </c>
      <c r="BE225" s="228">
        <f>IF(O225="základní",K225,0)</f>
        <v>0</v>
      </c>
      <c r="BF225" s="228">
        <f>IF(O225="snížená",K225,0)</f>
        <v>0</v>
      </c>
      <c r="BG225" s="228">
        <f>IF(O225="zákl. přenesená",K225,0)</f>
        <v>0</v>
      </c>
      <c r="BH225" s="228">
        <f>IF(O225="sníž. přenesená",K225,0)</f>
        <v>0</v>
      </c>
      <c r="BI225" s="228">
        <f>IF(O225="nulová",K225,0)</f>
        <v>0</v>
      </c>
      <c r="BJ225" s="17" t="s">
        <v>88</v>
      </c>
      <c r="BK225" s="228">
        <f>ROUND(P225*H225,2)</f>
        <v>0</v>
      </c>
      <c r="BL225" s="17" t="s">
        <v>305</v>
      </c>
      <c r="BM225" s="17" t="s">
        <v>5786</v>
      </c>
    </row>
    <row r="226" spans="2:65" s="1" customFormat="1" ht="16.5" customHeight="1">
      <c r="B226" s="39"/>
      <c r="C226" s="216" t="s">
        <v>1053</v>
      </c>
      <c r="D226" s="216" t="s">
        <v>206</v>
      </c>
      <c r="E226" s="217" t="s">
        <v>5787</v>
      </c>
      <c r="F226" s="218" t="s">
        <v>5788</v>
      </c>
      <c r="G226" s="219" t="s">
        <v>361</v>
      </c>
      <c r="H226" s="220">
        <v>1</v>
      </c>
      <c r="I226" s="221"/>
      <c r="J226" s="221"/>
      <c r="K226" s="222">
        <f>ROUND(P226*H226,2)</f>
        <v>0</v>
      </c>
      <c r="L226" s="218" t="s">
        <v>1071</v>
      </c>
      <c r="M226" s="44"/>
      <c r="N226" s="223" t="s">
        <v>33</v>
      </c>
      <c r="O226" s="224" t="s">
        <v>49</v>
      </c>
      <c r="P226" s="225">
        <f>I226+J226</f>
        <v>0</v>
      </c>
      <c r="Q226" s="225">
        <f>ROUND(I226*H226,2)</f>
        <v>0</v>
      </c>
      <c r="R226" s="225">
        <f>ROUND(J226*H226,2)</f>
        <v>0</v>
      </c>
      <c r="S226" s="80"/>
      <c r="T226" s="226">
        <f>S226*H226</f>
        <v>0</v>
      </c>
      <c r="U226" s="226">
        <v>0</v>
      </c>
      <c r="V226" s="226">
        <f>U226*H226</f>
        <v>0</v>
      </c>
      <c r="W226" s="226">
        <v>0</v>
      </c>
      <c r="X226" s="227">
        <f>W226*H226</f>
        <v>0</v>
      </c>
      <c r="AR226" s="17" t="s">
        <v>305</v>
      </c>
      <c r="AT226" s="17" t="s">
        <v>206</v>
      </c>
      <c r="AU226" s="17" t="s">
        <v>88</v>
      </c>
      <c r="AY226" s="17" t="s">
        <v>204</v>
      </c>
      <c r="BE226" s="228">
        <f>IF(O226="základní",K226,0)</f>
        <v>0</v>
      </c>
      <c r="BF226" s="228">
        <f>IF(O226="snížená",K226,0)</f>
        <v>0</v>
      </c>
      <c r="BG226" s="228">
        <f>IF(O226="zákl. přenesená",K226,0)</f>
        <v>0</v>
      </c>
      <c r="BH226" s="228">
        <f>IF(O226="sníž. přenesená",K226,0)</f>
        <v>0</v>
      </c>
      <c r="BI226" s="228">
        <f>IF(O226="nulová",K226,0)</f>
        <v>0</v>
      </c>
      <c r="BJ226" s="17" t="s">
        <v>88</v>
      </c>
      <c r="BK226" s="228">
        <f>ROUND(P226*H226,2)</f>
        <v>0</v>
      </c>
      <c r="BL226" s="17" t="s">
        <v>305</v>
      </c>
      <c r="BM226" s="17" t="s">
        <v>5789</v>
      </c>
    </row>
    <row r="227" spans="2:65" s="1" customFormat="1" ht="16.5" customHeight="1">
      <c r="B227" s="39"/>
      <c r="C227" s="216" t="s">
        <v>1058</v>
      </c>
      <c r="D227" s="216" t="s">
        <v>206</v>
      </c>
      <c r="E227" s="217" t="s">
        <v>5790</v>
      </c>
      <c r="F227" s="218" t="s">
        <v>5791</v>
      </c>
      <c r="G227" s="219" t="s">
        <v>361</v>
      </c>
      <c r="H227" s="220">
        <v>1</v>
      </c>
      <c r="I227" s="221"/>
      <c r="J227" s="221"/>
      <c r="K227" s="222">
        <f>ROUND(P227*H227,2)</f>
        <v>0</v>
      </c>
      <c r="L227" s="218" t="s">
        <v>1071</v>
      </c>
      <c r="M227" s="44"/>
      <c r="N227" s="223" t="s">
        <v>33</v>
      </c>
      <c r="O227" s="224" t="s">
        <v>49</v>
      </c>
      <c r="P227" s="225">
        <f>I227+J227</f>
        <v>0</v>
      </c>
      <c r="Q227" s="225">
        <f>ROUND(I227*H227,2)</f>
        <v>0</v>
      </c>
      <c r="R227" s="225">
        <f>ROUND(J227*H227,2)</f>
        <v>0</v>
      </c>
      <c r="S227" s="80"/>
      <c r="T227" s="226">
        <f>S227*H227</f>
        <v>0</v>
      </c>
      <c r="U227" s="226">
        <v>0</v>
      </c>
      <c r="V227" s="226">
        <f>U227*H227</f>
        <v>0</v>
      </c>
      <c r="W227" s="226">
        <v>0</v>
      </c>
      <c r="X227" s="227">
        <f>W227*H227</f>
        <v>0</v>
      </c>
      <c r="AR227" s="17" t="s">
        <v>305</v>
      </c>
      <c r="AT227" s="17" t="s">
        <v>206</v>
      </c>
      <c r="AU227" s="17" t="s">
        <v>88</v>
      </c>
      <c r="AY227" s="17" t="s">
        <v>204</v>
      </c>
      <c r="BE227" s="228">
        <f>IF(O227="základní",K227,0)</f>
        <v>0</v>
      </c>
      <c r="BF227" s="228">
        <f>IF(O227="snížená",K227,0)</f>
        <v>0</v>
      </c>
      <c r="BG227" s="228">
        <f>IF(O227="zákl. přenesená",K227,0)</f>
        <v>0</v>
      </c>
      <c r="BH227" s="228">
        <f>IF(O227="sníž. přenesená",K227,0)</f>
        <v>0</v>
      </c>
      <c r="BI227" s="228">
        <f>IF(O227="nulová",K227,0)</f>
        <v>0</v>
      </c>
      <c r="BJ227" s="17" t="s">
        <v>88</v>
      </c>
      <c r="BK227" s="228">
        <f>ROUND(P227*H227,2)</f>
        <v>0</v>
      </c>
      <c r="BL227" s="17" t="s">
        <v>305</v>
      </c>
      <c r="BM227" s="17" t="s">
        <v>5792</v>
      </c>
    </row>
    <row r="228" spans="2:65" s="1" customFormat="1" ht="16.5" customHeight="1">
      <c r="B228" s="39"/>
      <c r="C228" s="216" t="s">
        <v>1064</v>
      </c>
      <c r="D228" s="216" t="s">
        <v>206</v>
      </c>
      <c r="E228" s="217" t="s">
        <v>5793</v>
      </c>
      <c r="F228" s="218" t="s">
        <v>5794</v>
      </c>
      <c r="G228" s="219" t="s">
        <v>275</v>
      </c>
      <c r="H228" s="220">
        <v>0.026</v>
      </c>
      <c r="I228" s="221"/>
      <c r="J228" s="221"/>
      <c r="K228" s="222">
        <f>ROUND(P228*H228,2)</f>
        <v>0</v>
      </c>
      <c r="L228" s="218" t="s">
        <v>1071</v>
      </c>
      <c r="M228" s="44"/>
      <c r="N228" s="223" t="s">
        <v>33</v>
      </c>
      <c r="O228" s="224" t="s">
        <v>49</v>
      </c>
      <c r="P228" s="225">
        <f>I228+J228</f>
        <v>0</v>
      </c>
      <c r="Q228" s="225">
        <f>ROUND(I228*H228,2)</f>
        <v>0</v>
      </c>
      <c r="R228" s="225">
        <f>ROUND(J228*H228,2)</f>
        <v>0</v>
      </c>
      <c r="S228" s="80"/>
      <c r="T228" s="226">
        <f>S228*H228</f>
        <v>0</v>
      </c>
      <c r="U228" s="226">
        <v>0</v>
      </c>
      <c r="V228" s="226">
        <f>U228*H228</f>
        <v>0</v>
      </c>
      <c r="W228" s="226">
        <v>0</v>
      </c>
      <c r="X228" s="227">
        <f>W228*H228</f>
        <v>0</v>
      </c>
      <c r="AR228" s="17" t="s">
        <v>305</v>
      </c>
      <c r="AT228" s="17" t="s">
        <v>206</v>
      </c>
      <c r="AU228" s="17" t="s">
        <v>88</v>
      </c>
      <c r="AY228" s="17" t="s">
        <v>204</v>
      </c>
      <c r="BE228" s="228">
        <f>IF(O228="základní",K228,0)</f>
        <v>0</v>
      </c>
      <c r="BF228" s="228">
        <f>IF(O228="snížená",K228,0)</f>
        <v>0</v>
      </c>
      <c r="BG228" s="228">
        <f>IF(O228="zákl. přenesená",K228,0)</f>
        <v>0</v>
      </c>
      <c r="BH228" s="228">
        <f>IF(O228="sníž. přenesená",K228,0)</f>
        <v>0</v>
      </c>
      <c r="BI228" s="228">
        <f>IF(O228="nulová",K228,0)</f>
        <v>0</v>
      </c>
      <c r="BJ228" s="17" t="s">
        <v>88</v>
      </c>
      <c r="BK228" s="228">
        <f>ROUND(P228*H228,2)</f>
        <v>0</v>
      </c>
      <c r="BL228" s="17" t="s">
        <v>305</v>
      </c>
      <c r="BM228" s="17" t="s">
        <v>5795</v>
      </c>
    </row>
    <row r="229" spans="2:63" s="10" customFormat="1" ht="25.9" customHeight="1">
      <c r="B229" s="199"/>
      <c r="C229" s="200"/>
      <c r="D229" s="201" t="s">
        <v>79</v>
      </c>
      <c r="E229" s="202" t="s">
        <v>5796</v>
      </c>
      <c r="F229" s="202" t="s">
        <v>5797</v>
      </c>
      <c r="G229" s="200"/>
      <c r="H229" s="200"/>
      <c r="I229" s="203"/>
      <c r="J229" s="203"/>
      <c r="K229" s="204">
        <f>BK229</f>
        <v>0</v>
      </c>
      <c r="L229" s="200"/>
      <c r="M229" s="205"/>
      <c r="N229" s="206"/>
      <c r="O229" s="207"/>
      <c r="P229" s="207"/>
      <c r="Q229" s="208">
        <f>SUM(Q230:Q309)</f>
        <v>0</v>
      </c>
      <c r="R229" s="208">
        <f>SUM(R230:R309)</f>
        <v>0</v>
      </c>
      <c r="S229" s="207"/>
      <c r="T229" s="209">
        <f>SUM(T230:T309)</f>
        <v>0</v>
      </c>
      <c r="U229" s="207"/>
      <c r="V229" s="209">
        <f>SUM(V230:V309)</f>
        <v>0</v>
      </c>
      <c r="W229" s="207"/>
      <c r="X229" s="210">
        <f>SUM(X230:X309)</f>
        <v>0</v>
      </c>
      <c r="AR229" s="211" t="s">
        <v>90</v>
      </c>
      <c r="AT229" s="212" t="s">
        <v>79</v>
      </c>
      <c r="AU229" s="212" t="s">
        <v>80</v>
      </c>
      <c r="AY229" s="211" t="s">
        <v>204</v>
      </c>
      <c r="BK229" s="213">
        <f>SUM(BK230:BK309)</f>
        <v>0</v>
      </c>
    </row>
    <row r="230" spans="2:65" s="1" customFormat="1" ht="16.5" customHeight="1">
      <c r="B230" s="39"/>
      <c r="C230" s="216" t="s">
        <v>1069</v>
      </c>
      <c r="D230" s="216" t="s">
        <v>206</v>
      </c>
      <c r="E230" s="217" t="s">
        <v>5798</v>
      </c>
      <c r="F230" s="218" t="s">
        <v>5799</v>
      </c>
      <c r="G230" s="219" t="s">
        <v>1272</v>
      </c>
      <c r="H230" s="220">
        <v>4</v>
      </c>
      <c r="I230" s="221"/>
      <c r="J230" s="221"/>
      <c r="K230" s="222">
        <f>ROUND(P230*H230,2)</f>
        <v>0</v>
      </c>
      <c r="L230" s="218" t="s">
        <v>1071</v>
      </c>
      <c r="M230" s="44"/>
      <c r="N230" s="223" t="s">
        <v>33</v>
      </c>
      <c r="O230" s="224" t="s">
        <v>49</v>
      </c>
      <c r="P230" s="225">
        <f>I230+J230</f>
        <v>0</v>
      </c>
      <c r="Q230" s="225">
        <f>ROUND(I230*H230,2)</f>
        <v>0</v>
      </c>
      <c r="R230" s="225">
        <f>ROUND(J230*H230,2)</f>
        <v>0</v>
      </c>
      <c r="S230" s="80"/>
      <c r="T230" s="226">
        <f>S230*H230</f>
        <v>0</v>
      </c>
      <c r="U230" s="226">
        <v>0</v>
      </c>
      <c r="V230" s="226">
        <f>U230*H230</f>
        <v>0</v>
      </c>
      <c r="W230" s="226">
        <v>0</v>
      </c>
      <c r="X230" s="227">
        <f>W230*H230</f>
        <v>0</v>
      </c>
      <c r="AR230" s="17" t="s">
        <v>305</v>
      </c>
      <c r="AT230" s="17" t="s">
        <v>206</v>
      </c>
      <c r="AU230" s="17" t="s">
        <v>88</v>
      </c>
      <c r="AY230" s="17" t="s">
        <v>204</v>
      </c>
      <c r="BE230" s="228">
        <f>IF(O230="základní",K230,0)</f>
        <v>0</v>
      </c>
      <c r="BF230" s="228">
        <f>IF(O230="snížená",K230,0)</f>
        <v>0</v>
      </c>
      <c r="BG230" s="228">
        <f>IF(O230="zákl. přenesená",K230,0)</f>
        <v>0</v>
      </c>
      <c r="BH230" s="228">
        <f>IF(O230="sníž. přenesená",K230,0)</f>
        <v>0</v>
      </c>
      <c r="BI230" s="228">
        <f>IF(O230="nulová",K230,0)</f>
        <v>0</v>
      </c>
      <c r="BJ230" s="17" t="s">
        <v>88</v>
      </c>
      <c r="BK230" s="228">
        <f>ROUND(P230*H230,2)</f>
        <v>0</v>
      </c>
      <c r="BL230" s="17" t="s">
        <v>305</v>
      </c>
      <c r="BM230" s="17" t="s">
        <v>5800</v>
      </c>
    </row>
    <row r="231" spans="2:47" s="1" customFormat="1" ht="12">
      <c r="B231" s="39"/>
      <c r="C231" s="40"/>
      <c r="D231" s="231" t="s">
        <v>887</v>
      </c>
      <c r="E231" s="40"/>
      <c r="F231" s="283" t="s">
        <v>5801</v>
      </c>
      <c r="G231" s="40"/>
      <c r="H231" s="40"/>
      <c r="I231" s="132"/>
      <c r="J231" s="132"/>
      <c r="K231" s="40"/>
      <c r="L231" s="40"/>
      <c r="M231" s="44"/>
      <c r="N231" s="284"/>
      <c r="O231" s="80"/>
      <c r="P231" s="80"/>
      <c r="Q231" s="80"/>
      <c r="R231" s="80"/>
      <c r="S231" s="80"/>
      <c r="T231" s="80"/>
      <c r="U231" s="80"/>
      <c r="V231" s="80"/>
      <c r="W231" s="80"/>
      <c r="X231" s="81"/>
      <c r="AT231" s="17" t="s">
        <v>887</v>
      </c>
      <c r="AU231" s="17" t="s">
        <v>88</v>
      </c>
    </row>
    <row r="232" spans="2:65" s="1" customFormat="1" ht="16.5" customHeight="1">
      <c r="B232" s="39"/>
      <c r="C232" s="216" t="s">
        <v>1077</v>
      </c>
      <c r="D232" s="216" t="s">
        <v>206</v>
      </c>
      <c r="E232" s="217" t="s">
        <v>5802</v>
      </c>
      <c r="F232" s="218" t="s">
        <v>5803</v>
      </c>
      <c r="G232" s="219" t="s">
        <v>1272</v>
      </c>
      <c r="H232" s="220">
        <v>6</v>
      </c>
      <c r="I232" s="221"/>
      <c r="J232" s="221"/>
      <c r="K232" s="222">
        <f>ROUND(P232*H232,2)</f>
        <v>0</v>
      </c>
      <c r="L232" s="218" t="s">
        <v>1071</v>
      </c>
      <c r="M232" s="44"/>
      <c r="N232" s="223" t="s">
        <v>33</v>
      </c>
      <c r="O232" s="224" t="s">
        <v>49</v>
      </c>
      <c r="P232" s="225">
        <f>I232+J232</f>
        <v>0</v>
      </c>
      <c r="Q232" s="225">
        <f>ROUND(I232*H232,2)</f>
        <v>0</v>
      </c>
      <c r="R232" s="225">
        <f>ROUND(J232*H232,2)</f>
        <v>0</v>
      </c>
      <c r="S232" s="80"/>
      <c r="T232" s="226">
        <f>S232*H232</f>
        <v>0</v>
      </c>
      <c r="U232" s="226">
        <v>0</v>
      </c>
      <c r="V232" s="226">
        <f>U232*H232</f>
        <v>0</v>
      </c>
      <c r="W232" s="226">
        <v>0</v>
      </c>
      <c r="X232" s="227">
        <f>W232*H232</f>
        <v>0</v>
      </c>
      <c r="AR232" s="17" t="s">
        <v>305</v>
      </c>
      <c r="AT232" s="17" t="s">
        <v>206</v>
      </c>
      <c r="AU232" s="17" t="s">
        <v>88</v>
      </c>
      <c r="AY232" s="17" t="s">
        <v>204</v>
      </c>
      <c r="BE232" s="228">
        <f>IF(O232="základní",K232,0)</f>
        <v>0</v>
      </c>
      <c r="BF232" s="228">
        <f>IF(O232="snížená",K232,0)</f>
        <v>0</v>
      </c>
      <c r="BG232" s="228">
        <f>IF(O232="zákl. přenesená",K232,0)</f>
        <v>0</v>
      </c>
      <c r="BH232" s="228">
        <f>IF(O232="sníž. přenesená",K232,0)</f>
        <v>0</v>
      </c>
      <c r="BI232" s="228">
        <f>IF(O232="nulová",K232,0)</f>
        <v>0</v>
      </c>
      <c r="BJ232" s="17" t="s">
        <v>88</v>
      </c>
      <c r="BK232" s="228">
        <f>ROUND(P232*H232,2)</f>
        <v>0</v>
      </c>
      <c r="BL232" s="17" t="s">
        <v>305</v>
      </c>
      <c r="BM232" s="17" t="s">
        <v>5804</v>
      </c>
    </row>
    <row r="233" spans="2:47" s="1" customFormat="1" ht="12">
      <c r="B233" s="39"/>
      <c r="C233" s="40"/>
      <c r="D233" s="231" t="s">
        <v>887</v>
      </c>
      <c r="E233" s="40"/>
      <c r="F233" s="283" t="s">
        <v>5805</v>
      </c>
      <c r="G233" s="40"/>
      <c r="H233" s="40"/>
      <c r="I233" s="132"/>
      <c r="J233" s="132"/>
      <c r="K233" s="40"/>
      <c r="L233" s="40"/>
      <c r="M233" s="44"/>
      <c r="N233" s="284"/>
      <c r="O233" s="80"/>
      <c r="P233" s="80"/>
      <c r="Q233" s="80"/>
      <c r="R233" s="80"/>
      <c r="S233" s="80"/>
      <c r="T233" s="80"/>
      <c r="U233" s="80"/>
      <c r="V233" s="80"/>
      <c r="W233" s="80"/>
      <c r="X233" s="81"/>
      <c r="AT233" s="17" t="s">
        <v>887</v>
      </c>
      <c r="AU233" s="17" t="s">
        <v>88</v>
      </c>
    </row>
    <row r="234" spans="2:65" s="1" customFormat="1" ht="16.5" customHeight="1">
      <c r="B234" s="39"/>
      <c r="C234" s="216" t="s">
        <v>1083</v>
      </c>
      <c r="D234" s="216" t="s">
        <v>206</v>
      </c>
      <c r="E234" s="217" t="s">
        <v>5806</v>
      </c>
      <c r="F234" s="218" t="s">
        <v>5807</v>
      </c>
      <c r="G234" s="219" t="s">
        <v>1272</v>
      </c>
      <c r="H234" s="220">
        <v>6</v>
      </c>
      <c r="I234" s="221"/>
      <c r="J234" s="221"/>
      <c r="K234" s="222">
        <f>ROUND(P234*H234,2)</f>
        <v>0</v>
      </c>
      <c r="L234" s="218" t="s">
        <v>1071</v>
      </c>
      <c r="M234" s="44"/>
      <c r="N234" s="223" t="s">
        <v>33</v>
      </c>
      <c r="O234" s="224" t="s">
        <v>49</v>
      </c>
      <c r="P234" s="225">
        <f>I234+J234</f>
        <v>0</v>
      </c>
      <c r="Q234" s="225">
        <f>ROUND(I234*H234,2)</f>
        <v>0</v>
      </c>
      <c r="R234" s="225">
        <f>ROUND(J234*H234,2)</f>
        <v>0</v>
      </c>
      <c r="S234" s="80"/>
      <c r="T234" s="226">
        <f>S234*H234</f>
        <v>0</v>
      </c>
      <c r="U234" s="226">
        <v>0</v>
      </c>
      <c r="V234" s="226">
        <f>U234*H234</f>
        <v>0</v>
      </c>
      <c r="W234" s="226">
        <v>0</v>
      </c>
      <c r="X234" s="227">
        <f>W234*H234</f>
        <v>0</v>
      </c>
      <c r="AR234" s="17" t="s">
        <v>305</v>
      </c>
      <c r="AT234" s="17" t="s">
        <v>206</v>
      </c>
      <c r="AU234" s="17" t="s">
        <v>88</v>
      </c>
      <c r="AY234" s="17" t="s">
        <v>204</v>
      </c>
      <c r="BE234" s="228">
        <f>IF(O234="základní",K234,0)</f>
        <v>0</v>
      </c>
      <c r="BF234" s="228">
        <f>IF(O234="snížená",K234,0)</f>
        <v>0</v>
      </c>
      <c r="BG234" s="228">
        <f>IF(O234="zákl. přenesená",K234,0)</f>
        <v>0</v>
      </c>
      <c r="BH234" s="228">
        <f>IF(O234="sníž. přenesená",K234,0)</f>
        <v>0</v>
      </c>
      <c r="BI234" s="228">
        <f>IF(O234="nulová",K234,0)</f>
        <v>0</v>
      </c>
      <c r="BJ234" s="17" t="s">
        <v>88</v>
      </c>
      <c r="BK234" s="228">
        <f>ROUND(P234*H234,2)</f>
        <v>0</v>
      </c>
      <c r="BL234" s="17" t="s">
        <v>305</v>
      </c>
      <c r="BM234" s="17" t="s">
        <v>5808</v>
      </c>
    </row>
    <row r="235" spans="2:47" s="1" customFormat="1" ht="12">
      <c r="B235" s="39"/>
      <c r="C235" s="40"/>
      <c r="D235" s="231" t="s">
        <v>887</v>
      </c>
      <c r="E235" s="40"/>
      <c r="F235" s="283" t="s">
        <v>5809</v>
      </c>
      <c r="G235" s="40"/>
      <c r="H235" s="40"/>
      <c r="I235" s="132"/>
      <c r="J235" s="132"/>
      <c r="K235" s="40"/>
      <c r="L235" s="40"/>
      <c r="M235" s="44"/>
      <c r="N235" s="284"/>
      <c r="O235" s="80"/>
      <c r="P235" s="80"/>
      <c r="Q235" s="80"/>
      <c r="R235" s="80"/>
      <c r="S235" s="80"/>
      <c r="T235" s="80"/>
      <c r="U235" s="80"/>
      <c r="V235" s="80"/>
      <c r="W235" s="80"/>
      <c r="X235" s="81"/>
      <c r="AT235" s="17" t="s">
        <v>887</v>
      </c>
      <c r="AU235" s="17" t="s">
        <v>88</v>
      </c>
    </row>
    <row r="236" spans="2:65" s="1" customFormat="1" ht="16.5" customHeight="1">
      <c r="B236" s="39"/>
      <c r="C236" s="216" t="s">
        <v>1089</v>
      </c>
      <c r="D236" s="216" t="s">
        <v>206</v>
      </c>
      <c r="E236" s="217" t="s">
        <v>5810</v>
      </c>
      <c r="F236" s="218" t="s">
        <v>5811</v>
      </c>
      <c r="G236" s="219" t="s">
        <v>1272</v>
      </c>
      <c r="H236" s="220">
        <v>2</v>
      </c>
      <c r="I236" s="221"/>
      <c r="J236" s="221"/>
      <c r="K236" s="222">
        <f>ROUND(P236*H236,2)</f>
        <v>0</v>
      </c>
      <c r="L236" s="218" t="s">
        <v>1071</v>
      </c>
      <c r="M236" s="44"/>
      <c r="N236" s="223" t="s">
        <v>33</v>
      </c>
      <c r="O236" s="224" t="s">
        <v>49</v>
      </c>
      <c r="P236" s="225">
        <f>I236+J236</f>
        <v>0</v>
      </c>
      <c r="Q236" s="225">
        <f>ROUND(I236*H236,2)</f>
        <v>0</v>
      </c>
      <c r="R236" s="225">
        <f>ROUND(J236*H236,2)</f>
        <v>0</v>
      </c>
      <c r="S236" s="80"/>
      <c r="T236" s="226">
        <f>S236*H236</f>
        <v>0</v>
      </c>
      <c r="U236" s="226">
        <v>0</v>
      </c>
      <c r="V236" s="226">
        <f>U236*H236</f>
        <v>0</v>
      </c>
      <c r="W236" s="226">
        <v>0</v>
      </c>
      <c r="X236" s="227">
        <f>W236*H236</f>
        <v>0</v>
      </c>
      <c r="AR236" s="17" t="s">
        <v>305</v>
      </c>
      <c r="AT236" s="17" t="s">
        <v>206</v>
      </c>
      <c r="AU236" s="17" t="s">
        <v>88</v>
      </c>
      <c r="AY236" s="17" t="s">
        <v>204</v>
      </c>
      <c r="BE236" s="228">
        <f>IF(O236="základní",K236,0)</f>
        <v>0</v>
      </c>
      <c r="BF236" s="228">
        <f>IF(O236="snížená",K236,0)</f>
        <v>0</v>
      </c>
      <c r="BG236" s="228">
        <f>IF(O236="zákl. přenesená",K236,0)</f>
        <v>0</v>
      </c>
      <c r="BH236" s="228">
        <f>IF(O236="sníž. přenesená",K236,0)</f>
        <v>0</v>
      </c>
      <c r="BI236" s="228">
        <f>IF(O236="nulová",K236,0)</f>
        <v>0</v>
      </c>
      <c r="BJ236" s="17" t="s">
        <v>88</v>
      </c>
      <c r="BK236" s="228">
        <f>ROUND(P236*H236,2)</f>
        <v>0</v>
      </c>
      <c r="BL236" s="17" t="s">
        <v>305</v>
      </c>
      <c r="BM236" s="17" t="s">
        <v>5812</v>
      </c>
    </row>
    <row r="237" spans="2:47" s="1" customFormat="1" ht="12">
      <c r="B237" s="39"/>
      <c r="C237" s="40"/>
      <c r="D237" s="231" t="s">
        <v>887</v>
      </c>
      <c r="E237" s="40"/>
      <c r="F237" s="283" t="s">
        <v>5813</v>
      </c>
      <c r="G237" s="40"/>
      <c r="H237" s="40"/>
      <c r="I237" s="132"/>
      <c r="J237" s="132"/>
      <c r="K237" s="40"/>
      <c r="L237" s="40"/>
      <c r="M237" s="44"/>
      <c r="N237" s="284"/>
      <c r="O237" s="80"/>
      <c r="P237" s="80"/>
      <c r="Q237" s="80"/>
      <c r="R237" s="80"/>
      <c r="S237" s="80"/>
      <c r="T237" s="80"/>
      <c r="U237" s="80"/>
      <c r="V237" s="80"/>
      <c r="W237" s="80"/>
      <c r="X237" s="81"/>
      <c r="AT237" s="17" t="s">
        <v>887</v>
      </c>
      <c r="AU237" s="17" t="s">
        <v>88</v>
      </c>
    </row>
    <row r="238" spans="2:65" s="1" customFormat="1" ht="16.5" customHeight="1">
      <c r="B238" s="39"/>
      <c r="C238" s="216" t="s">
        <v>1097</v>
      </c>
      <c r="D238" s="216" t="s">
        <v>206</v>
      </c>
      <c r="E238" s="217" t="s">
        <v>5814</v>
      </c>
      <c r="F238" s="218" t="s">
        <v>5815</v>
      </c>
      <c r="G238" s="219" t="s">
        <v>1272</v>
      </c>
      <c r="H238" s="220">
        <v>10</v>
      </c>
      <c r="I238" s="221"/>
      <c r="J238" s="221"/>
      <c r="K238" s="222">
        <f>ROUND(P238*H238,2)</f>
        <v>0</v>
      </c>
      <c r="L238" s="218" t="s">
        <v>1071</v>
      </c>
      <c r="M238" s="44"/>
      <c r="N238" s="223" t="s">
        <v>33</v>
      </c>
      <c r="O238" s="224" t="s">
        <v>49</v>
      </c>
      <c r="P238" s="225">
        <f>I238+J238</f>
        <v>0</v>
      </c>
      <c r="Q238" s="225">
        <f>ROUND(I238*H238,2)</f>
        <v>0</v>
      </c>
      <c r="R238" s="225">
        <f>ROUND(J238*H238,2)</f>
        <v>0</v>
      </c>
      <c r="S238" s="80"/>
      <c r="T238" s="226">
        <f>S238*H238</f>
        <v>0</v>
      </c>
      <c r="U238" s="226">
        <v>0</v>
      </c>
      <c r="V238" s="226">
        <f>U238*H238</f>
        <v>0</v>
      </c>
      <c r="W238" s="226">
        <v>0</v>
      </c>
      <c r="X238" s="227">
        <f>W238*H238</f>
        <v>0</v>
      </c>
      <c r="AR238" s="17" t="s">
        <v>305</v>
      </c>
      <c r="AT238" s="17" t="s">
        <v>206</v>
      </c>
      <c r="AU238" s="17" t="s">
        <v>88</v>
      </c>
      <c r="AY238" s="17" t="s">
        <v>204</v>
      </c>
      <c r="BE238" s="228">
        <f>IF(O238="základní",K238,0)</f>
        <v>0</v>
      </c>
      <c r="BF238" s="228">
        <f>IF(O238="snížená",K238,0)</f>
        <v>0</v>
      </c>
      <c r="BG238" s="228">
        <f>IF(O238="zákl. přenesená",K238,0)</f>
        <v>0</v>
      </c>
      <c r="BH238" s="228">
        <f>IF(O238="sníž. přenesená",K238,0)</f>
        <v>0</v>
      </c>
      <c r="BI238" s="228">
        <f>IF(O238="nulová",K238,0)</f>
        <v>0</v>
      </c>
      <c r="BJ238" s="17" t="s">
        <v>88</v>
      </c>
      <c r="BK238" s="228">
        <f>ROUND(P238*H238,2)</f>
        <v>0</v>
      </c>
      <c r="BL238" s="17" t="s">
        <v>305</v>
      </c>
      <c r="BM238" s="17" t="s">
        <v>5816</v>
      </c>
    </row>
    <row r="239" spans="2:47" s="1" customFormat="1" ht="12">
      <c r="B239" s="39"/>
      <c r="C239" s="40"/>
      <c r="D239" s="231" t="s">
        <v>887</v>
      </c>
      <c r="E239" s="40"/>
      <c r="F239" s="283" t="s">
        <v>5817</v>
      </c>
      <c r="G239" s="40"/>
      <c r="H239" s="40"/>
      <c r="I239" s="132"/>
      <c r="J239" s="132"/>
      <c r="K239" s="40"/>
      <c r="L239" s="40"/>
      <c r="M239" s="44"/>
      <c r="N239" s="284"/>
      <c r="O239" s="80"/>
      <c r="P239" s="80"/>
      <c r="Q239" s="80"/>
      <c r="R239" s="80"/>
      <c r="S239" s="80"/>
      <c r="T239" s="80"/>
      <c r="U239" s="80"/>
      <c r="V239" s="80"/>
      <c r="W239" s="80"/>
      <c r="X239" s="81"/>
      <c r="AT239" s="17" t="s">
        <v>887</v>
      </c>
      <c r="AU239" s="17" t="s">
        <v>88</v>
      </c>
    </row>
    <row r="240" spans="2:65" s="1" customFormat="1" ht="16.5" customHeight="1">
      <c r="B240" s="39"/>
      <c r="C240" s="216" t="s">
        <v>1108</v>
      </c>
      <c r="D240" s="216" t="s">
        <v>206</v>
      </c>
      <c r="E240" s="217" t="s">
        <v>5818</v>
      </c>
      <c r="F240" s="218" t="s">
        <v>5819</v>
      </c>
      <c r="G240" s="219" t="s">
        <v>314</v>
      </c>
      <c r="H240" s="220">
        <v>10</v>
      </c>
      <c r="I240" s="221"/>
      <c r="J240" s="221"/>
      <c r="K240" s="222">
        <f>ROUND(P240*H240,2)</f>
        <v>0</v>
      </c>
      <c r="L240" s="218" t="s">
        <v>1071</v>
      </c>
      <c r="M240" s="44"/>
      <c r="N240" s="223" t="s">
        <v>33</v>
      </c>
      <c r="O240" s="224" t="s">
        <v>49</v>
      </c>
      <c r="P240" s="225">
        <f>I240+J240</f>
        <v>0</v>
      </c>
      <c r="Q240" s="225">
        <f>ROUND(I240*H240,2)</f>
        <v>0</v>
      </c>
      <c r="R240" s="225">
        <f>ROUND(J240*H240,2)</f>
        <v>0</v>
      </c>
      <c r="S240" s="80"/>
      <c r="T240" s="226">
        <f>S240*H240</f>
        <v>0</v>
      </c>
      <c r="U240" s="226">
        <v>0</v>
      </c>
      <c r="V240" s="226">
        <f>U240*H240</f>
        <v>0</v>
      </c>
      <c r="W240" s="226">
        <v>0</v>
      </c>
      <c r="X240" s="227">
        <f>W240*H240</f>
        <v>0</v>
      </c>
      <c r="AR240" s="17" t="s">
        <v>305</v>
      </c>
      <c r="AT240" s="17" t="s">
        <v>206</v>
      </c>
      <c r="AU240" s="17" t="s">
        <v>88</v>
      </c>
      <c r="AY240" s="17" t="s">
        <v>204</v>
      </c>
      <c r="BE240" s="228">
        <f>IF(O240="základní",K240,0)</f>
        <v>0</v>
      </c>
      <c r="BF240" s="228">
        <f>IF(O240="snížená",K240,0)</f>
        <v>0</v>
      </c>
      <c r="BG240" s="228">
        <f>IF(O240="zákl. přenesená",K240,0)</f>
        <v>0</v>
      </c>
      <c r="BH240" s="228">
        <f>IF(O240="sníž. přenesená",K240,0)</f>
        <v>0</v>
      </c>
      <c r="BI240" s="228">
        <f>IF(O240="nulová",K240,0)</f>
        <v>0</v>
      </c>
      <c r="BJ240" s="17" t="s">
        <v>88</v>
      </c>
      <c r="BK240" s="228">
        <f>ROUND(P240*H240,2)</f>
        <v>0</v>
      </c>
      <c r="BL240" s="17" t="s">
        <v>305</v>
      </c>
      <c r="BM240" s="17" t="s">
        <v>5820</v>
      </c>
    </row>
    <row r="241" spans="2:65" s="1" customFormat="1" ht="16.5" customHeight="1">
      <c r="B241" s="39"/>
      <c r="C241" s="216" t="s">
        <v>1114</v>
      </c>
      <c r="D241" s="216" t="s">
        <v>206</v>
      </c>
      <c r="E241" s="217" t="s">
        <v>5821</v>
      </c>
      <c r="F241" s="218" t="s">
        <v>5822</v>
      </c>
      <c r="G241" s="219" t="s">
        <v>1272</v>
      </c>
      <c r="H241" s="220">
        <v>21</v>
      </c>
      <c r="I241" s="221"/>
      <c r="J241" s="221"/>
      <c r="K241" s="222">
        <f>ROUND(P241*H241,2)</f>
        <v>0</v>
      </c>
      <c r="L241" s="218" t="s">
        <v>1071</v>
      </c>
      <c r="M241" s="44"/>
      <c r="N241" s="223" t="s">
        <v>33</v>
      </c>
      <c r="O241" s="224" t="s">
        <v>49</v>
      </c>
      <c r="P241" s="225">
        <f>I241+J241</f>
        <v>0</v>
      </c>
      <c r="Q241" s="225">
        <f>ROUND(I241*H241,2)</f>
        <v>0</v>
      </c>
      <c r="R241" s="225">
        <f>ROUND(J241*H241,2)</f>
        <v>0</v>
      </c>
      <c r="S241" s="80"/>
      <c r="T241" s="226">
        <f>S241*H241</f>
        <v>0</v>
      </c>
      <c r="U241" s="226">
        <v>0</v>
      </c>
      <c r="V241" s="226">
        <f>U241*H241</f>
        <v>0</v>
      </c>
      <c r="W241" s="226">
        <v>0</v>
      </c>
      <c r="X241" s="227">
        <f>W241*H241</f>
        <v>0</v>
      </c>
      <c r="AR241" s="17" t="s">
        <v>305</v>
      </c>
      <c r="AT241" s="17" t="s">
        <v>206</v>
      </c>
      <c r="AU241" s="17" t="s">
        <v>88</v>
      </c>
      <c r="AY241" s="17" t="s">
        <v>204</v>
      </c>
      <c r="BE241" s="228">
        <f>IF(O241="základní",K241,0)</f>
        <v>0</v>
      </c>
      <c r="BF241" s="228">
        <f>IF(O241="snížená",K241,0)</f>
        <v>0</v>
      </c>
      <c r="BG241" s="228">
        <f>IF(O241="zákl. přenesená",K241,0)</f>
        <v>0</v>
      </c>
      <c r="BH241" s="228">
        <f>IF(O241="sníž. přenesená",K241,0)</f>
        <v>0</v>
      </c>
      <c r="BI241" s="228">
        <f>IF(O241="nulová",K241,0)</f>
        <v>0</v>
      </c>
      <c r="BJ241" s="17" t="s">
        <v>88</v>
      </c>
      <c r="BK241" s="228">
        <f>ROUND(P241*H241,2)</f>
        <v>0</v>
      </c>
      <c r="BL241" s="17" t="s">
        <v>305</v>
      </c>
      <c r="BM241" s="17" t="s">
        <v>5823</v>
      </c>
    </row>
    <row r="242" spans="2:47" s="1" customFormat="1" ht="12">
      <c r="B242" s="39"/>
      <c r="C242" s="40"/>
      <c r="D242" s="231" t="s">
        <v>887</v>
      </c>
      <c r="E242" s="40"/>
      <c r="F242" s="283" t="s">
        <v>5824</v>
      </c>
      <c r="G242" s="40"/>
      <c r="H242" s="40"/>
      <c r="I242" s="132"/>
      <c r="J242" s="132"/>
      <c r="K242" s="40"/>
      <c r="L242" s="40"/>
      <c r="M242" s="44"/>
      <c r="N242" s="284"/>
      <c r="O242" s="80"/>
      <c r="P242" s="80"/>
      <c r="Q242" s="80"/>
      <c r="R242" s="80"/>
      <c r="S242" s="80"/>
      <c r="T242" s="80"/>
      <c r="U242" s="80"/>
      <c r="V242" s="80"/>
      <c r="W242" s="80"/>
      <c r="X242" s="81"/>
      <c r="AT242" s="17" t="s">
        <v>887</v>
      </c>
      <c r="AU242" s="17" t="s">
        <v>88</v>
      </c>
    </row>
    <row r="243" spans="2:65" s="1" customFormat="1" ht="16.5" customHeight="1">
      <c r="B243" s="39"/>
      <c r="C243" s="216" t="s">
        <v>1120</v>
      </c>
      <c r="D243" s="216" t="s">
        <v>206</v>
      </c>
      <c r="E243" s="217" t="s">
        <v>5825</v>
      </c>
      <c r="F243" s="218" t="s">
        <v>5826</v>
      </c>
      <c r="G243" s="219" t="s">
        <v>361</v>
      </c>
      <c r="H243" s="220">
        <v>4</v>
      </c>
      <c r="I243" s="221"/>
      <c r="J243" s="221"/>
      <c r="K243" s="222">
        <f>ROUND(P243*H243,2)</f>
        <v>0</v>
      </c>
      <c r="L243" s="218" t="s">
        <v>1071</v>
      </c>
      <c r="M243" s="44"/>
      <c r="N243" s="223" t="s">
        <v>33</v>
      </c>
      <c r="O243" s="224" t="s">
        <v>49</v>
      </c>
      <c r="P243" s="225">
        <f>I243+J243</f>
        <v>0</v>
      </c>
      <c r="Q243" s="225">
        <f>ROUND(I243*H243,2)</f>
        <v>0</v>
      </c>
      <c r="R243" s="225">
        <f>ROUND(J243*H243,2)</f>
        <v>0</v>
      </c>
      <c r="S243" s="80"/>
      <c r="T243" s="226">
        <f>S243*H243</f>
        <v>0</v>
      </c>
      <c r="U243" s="226">
        <v>0</v>
      </c>
      <c r="V243" s="226">
        <f>U243*H243</f>
        <v>0</v>
      </c>
      <c r="W243" s="226">
        <v>0</v>
      </c>
      <c r="X243" s="227">
        <f>W243*H243</f>
        <v>0</v>
      </c>
      <c r="AR243" s="17" t="s">
        <v>305</v>
      </c>
      <c r="AT243" s="17" t="s">
        <v>206</v>
      </c>
      <c r="AU243" s="17" t="s">
        <v>88</v>
      </c>
      <c r="AY243" s="17" t="s">
        <v>204</v>
      </c>
      <c r="BE243" s="228">
        <f>IF(O243="základní",K243,0)</f>
        <v>0</v>
      </c>
      <c r="BF243" s="228">
        <f>IF(O243="snížená",K243,0)</f>
        <v>0</v>
      </c>
      <c r="BG243" s="228">
        <f>IF(O243="zákl. přenesená",K243,0)</f>
        <v>0</v>
      </c>
      <c r="BH243" s="228">
        <f>IF(O243="sníž. přenesená",K243,0)</f>
        <v>0</v>
      </c>
      <c r="BI243" s="228">
        <f>IF(O243="nulová",K243,0)</f>
        <v>0</v>
      </c>
      <c r="BJ243" s="17" t="s">
        <v>88</v>
      </c>
      <c r="BK243" s="228">
        <f>ROUND(P243*H243,2)</f>
        <v>0</v>
      </c>
      <c r="BL243" s="17" t="s">
        <v>305</v>
      </c>
      <c r="BM243" s="17" t="s">
        <v>5827</v>
      </c>
    </row>
    <row r="244" spans="2:65" s="1" customFormat="1" ht="16.5" customHeight="1">
      <c r="B244" s="39"/>
      <c r="C244" s="216" t="s">
        <v>1135</v>
      </c>
      <c r="D244" s="216" t="s">
        <v>206</v>
      </c>
      <c r="E244" s="217" t="s">
        <v>5828</v>
      </c>
      <c r="F244" s="218" t="s">
        <v>5829</v>
      </c>
      <c r="G244" s="219" t="s">
        <v>3751</v>
      </c>
      <c r="H244" s="220">
        <v>21</v>
      </c>
      <c r="I244" s="221"/>
      <c r="J244" s="221"/>
      <c r="K244" s="222">
        <f>ROUND(P244*H244,2)</f>
        <v>0</v>
      </c>
      <c r="L244" s="218" t="s">
        <v>1071</v>
      </c>
      <c r="M244" s="44"/>
      <c r="N244" s="223" t="s">
        <v>33</v>
      </c>
      <c r="O244" s="224" t="s">
        <v>49</v>
      </c>
      <c r="P244" s="225">
        <f>I244+J244</f>
        <v>0</v>
      </c>
      <c r="Q244" s="225">
        <f>ROUND(I244*H244,2)</f>
        <v>0</v>
      </c>
      <c r="R244" s="225">
        <f>ROUND(J244*H244,2)</f>
        <v>0</v>
      </c>
      <c r="S244" s="80"/>
      <c r="T244" s="226">
        <f>S244*H244</f>
        <v>0</v>
      </c>
      <c r="U244" s="226">
        <v>0</v>
      </c>
      <c r="V244" s="226">
        <f>U244*H244</f>
        <v>0</v>
      </c>
      <c r="W244" s="226">
        <v>0</v>
      </c>
      <c r="X244" s="227">
        <f>W244*H244</f>
        <v>0</v>
      </c>
      <c r="AR244" s="17" t="s">
        <v>305</v>
      </c>
      <c r="AT244" s="17" t="s">
        <v>206</v>
      </c>
      <c r="AU244" s="17" t="s">
        <v>88</v>
      </c>
      <c r="AY244" s="17" t="s">
        <v>204</v>
      </c>
      <c r="BE244" s="228">
        <f>IF(O244="základní",K244,0)</f>
        <v>0</v>
      </c>
      <c r="BF244" s="228">
        <f>IF(O244="snížená",K244,0)</f>
        <v>0</v>
      </c>
      <c r="BG244" s="228">
        <f>IF(O244="zákl. přenesená",K244,0)</f>
        <v>0</v>
      </c>
      <c r="BH244" s="228">
        <f>IF(O244="sníž. přenesená",K244,0)</f>
        <v>0</v>
      </c>
      <c r="BI244" s="228">
        <f>IF(O244="nulová",K244,0)</f>
        <v>0</v>
      </c>
      <c r="BJ244" s="17" t="s">
        <v>88</v>
      </c>
      <c r="BK244" s="228">
        <f>ROUND(P244*H244,2)</f>
        <v>0</v>
      </c>
      <c r="BL244" s="17" t="s">
        <v>305</v>
      </c>
      <c r="BM244" s="17" t="s">
        <v>5830</v>
      </c>
    </row>
    <row r="245" spans="2:65" s="1" customFormat="1" ht="16.5" customHeight="1">
      <c r="B245" s="39"/>
      <c r="C245" s="216" t="s">
        <v>1145</v>
      </c>
      <c r="D245" s="216" t="s">
        <v>206</v>
      </c>
      <c r="E245" s="217" t="s">
        <v>5831</v>
      </c>
      <c r="F245" s="218" t="s">
        <v>5832</v>
      </c>
      <c r="G245" s="219" t="s">
        <v>361</v>
      </c>
      <c r="H245" s="220">
        <v>17</v>
      </c>
      <c r="I245" s="221"/>
      <c r="J245" s="221"/>
      <c r="K245" s="222">
        <f>ROUND(P245*H245,2)</f>
        <v>0</v>
      </c>
      <c r="L245" s="218" t="s">
        <v>1071</v>
      </c>
      <c r="M245" s="44"/>
      <c r="N245" s="223" t="s">
        <v>33</v>
      </c>
      <c r="O245" s="224" t="s">
        <v>49</v>
      </c>
      <c r="P245" s="225">
        <f>I245+J245</f>
        <v>0</v>
      </c>
      <c r="Q245" s="225">
        <f>ROUND(I245*H245,2)</f>
        <v>0</v>
      </c>
      <c r="R245" s="225">
        <f>ROUND(J245*H245,2)</f>
        <v>0</v>
      </c>
      <c r="S245" s="80"/>
      <c r="T245" s="226">
        <f>S245*H245</f>
        <v>0</v>
      </c>
      <c r="U245" s="226">
        <v>0</v>
      </c>
      <c r="V245" s="226">
        <f>U245*H245</f>
        <v>0</v>
      </c>
      <c r="W245" s="226">
        <v>0</v>
      </c>
      <c r="X245" s="227">
        <f>W245*H245</f>
        <v>0</v>
      </c>
      <c r="AR245" s="17" t="s">
        <v>305</v>
      </c>
      <c r="AT245" s="17" t="s">
        <v>206</v>
      </c>
      <c r="AU245" s="17" t="s">
        <v>88</v>
      </c>
      <c r="AY245" s="17" t="s">
        <v>204</v>
      </c>
      <c r="BE245" s="228">
        <f>IF(O245="základní",K245,0)</f>
        <v>0</v>
      </c>
      <c r="BF245" s="228">
        <f>IF(O245="snížená",K245,0)</f>
        <v>0</v>
      </c>
      <c r="BG245" s="228">
        <f>IF(O245="zákl. přenesená",K245,0)</f>
        <v>0</v>
      </c>
      <c r="BH245" s="228">
        <f>IF(O245="sníž. přenesená",K245,0)</f>
        <v>0</v>
      </c>
      <c r="BI245" s="228">
        <f>IF(O245="nulová",K245,0)</f>
        <v>0</v>
      </c>
      <c r="BJ245" s="17" t="s">
        <v>88</v>
      </c>
      <c r="BK245" s="228">
        <f>ROUND(P245*H245,2)</f>
        <v>0</v>
      </c>
      <c r="BL245" s="17" t="s">
        <v>305</v>
      </c>
      <c r="BM245" s="17" t="s">
        <v>5833</v>
      </c>
    </row>
    <row r="246" spans="2:65" s="1" customFormat="1" ht="16.5" customHeight="1">
      <c r="B246" s="39"/>
      <c r="C246" s="216" t="s">
        <v>1152</v>
      </c>
      <c r="D246" s="216" t="s">
        <v>206</v>
      </c>
      <c r="E246" s="217" t="s">
        <v>5834</v>
      </c>
      <c r="F246" s="218" t="s">
        <v>5835</v>
      </c>
      <c r="G246" s="219" t="s">
        <v>361</v>
      </c>
      <c r="H246" s="220">
        <v>17</v>
      </c>
      <c r="I246" s="221"/>
      <c r="J246" s="221"/>
      <c r="K246" s="222">
        <f>ROUND(P246*H246,2)</f>
        <v>0</v>
      </c>
      <c r="L246" s="218" t="s">
        <v>1071</v>
      </c>
      <c r="M246" s="44"/>
      <c r="N246" s="223" t="s">
        <v>33</v>
      </c>
      <c r="O246" s="224" t="s">
        <v>49</v>
      </c>
      <c r="P246" s="225">
        <f>I246+J246</f>
        <v>0</v>
      </c>
      <c r="Q246" s="225">
        <f>ROUND(I246*H246,2)</f>
        <v>0</v>
      </c>
      <c r="R246" s="225">
        <f>ROUND(J246*H246,2)</f>
        <v>0</v>
      </c>
      <c r="S246" s="80"/>
      <c r="T246" s="226">
        <f>S246*H246</f>
        <v>0</v>
      </c>
      <c r="U246" s="226">
        <v>0</v>
      </c>
      <c r="V246" s="226">
        <f>U246*H246</f>
        <v>0</v>
      </c>
      <c r="W246" s="226">
        <v>0</v>
      </c>
      <c r="X246" s="227">
        <f>W246*H246</f>
        <v>0</v>
      </c>
      <c r="AR246" s="17" t="s">
        <v>305</v>
      </c>
      <c r="AT246" s="17" t="s">
        <v>206</v>
      </c>
      <c r="AU246" s="17" t="s">
        <v>88</v>
      </c>
      <c r="AY246" s="17" t="s">
        <v>204</v>
      </c>
      <c r="BE246" s="228">
        <f>IF(O246="základní",K246,0)</f>
        <v>0</v>
      </c>
      <c r="BF246" s="228">
        <f>IF(O246="snížená",K246,0)</f>
        <v>0</v>
      </c>
      <c r="BG246" s="228">
        <f>IF(O246="zákl. přenesená",K246,0)</f>
        <v>0</v>
      </c>
      <c r="BH246" s="228">
        <f>IF(O246="sníž. přenesená",K246,0)</f>
        <v>0</v>
      </c>
      <c r="BI246" s="228">
        <f>IF(O246="nulová",K246,0)</f>
        <v>0</v>
      </c>
      <c r="BJ246" s="17" t="s">
        <v>88</v>
      </c>
      <c r="BK246" s="228">
        <f>ROUND(P246*H246,2)</f>
        <v>0</v>
      </c>
      <c r="BL246" s="17" t="s">
        <v>305</v>
      </c>
      <c r="BM246" s="17" t="s">
        <v>5836</v>
      </c>
    </row>
    <row r="247" spans="2:65" s="1" customFormat="1" ht="16.5" customHeight="1">
      <c r="B247" s="39"/>
      <c r="C247" s="216" t="s">
        <v>1157</v>
      </c>
      <c r="D247" s="216" t="s">
        <v>206</v>
      </c>
      <c r="E247" s="217" t="s">
        <v>5837</v>
      </c>
      <c r="F247" s="218" t="s">
        <v>5838</v>
      </c>
      <c r="G247" s="219" t="s">
        <v>361</v>
      </c>
      <c r="H247" s="220">
        <v>4</v>
      </c>
      <c r="I247" s="221"/>
      <c r="J247" s="221"/>
      <c r="K247" s="222">
        <f>ROUND(P247*H247,2)</f>
        <v>0</v>
      </c>
      <c r="L247" s="218" t="s">
        <v>1071</v>
      </c>
      <c r="M247" s="44"/>
      <c r="N247" s="223" t="s">
        <v>33</v>
      </c>
      <c r="O247" s="224" t="s">
        <v>49</v>
      </c>
      <c r="P247" s="225">
        <f>I247+J247</f>
        <v>0</v>
      </c>
      <c r="Q247" s="225">
        <f>ROUND(I247*H247,2)</f>
        <v>0</v>
      </c>
      <c r="R247" s="225">
        <f>ROUND(J247*H247,2)</f>
        <v>0</v>
      </c>
      <c r="S247" s="80"/>
      <c r="T247" s="226">
        <f>S247*H247</f>
        <v>0</v>
      </c>
      <c r="U247" s="226">
        <v>0</v>
      </c>
      <c r="V247" s="226">
        <f>U247*H247</f>
        <v>0</v>
      </c>
      <c r="W247" s="226">
        <v>0</v>
      </c>
      <c r="X247" s="227">
        <f>W247*H247</f>
        <v>0</v>
      </c>
      <c r="AR247" s="17" t="s">
        <v>305</v>
      </c>
      <c r="AT247" s="17" t="s">
        <v>206</v>
      </c>
      <c r="AU247" s="17" t="s">
        <v>88</v>
      </c>
      <c r="AY247" s="17" t="s">
        <v>204</v>
      </c>
      <c r="BE247" s="228">
        <f>IF(O247="základní",K247,0)</f>
        <v>0</v>
      </c>
      <c r="BF247" s="228">
        <f>IF(O247="snížená",K247,0)</f>
        <v>0</v>
      </c>
      <c r="BG247" s="228">
        <f>IF(O247="zákl. přenesená",K247,0)</f>
        <v>0</v>
      </c>
      <c r="BH247" s="228">
        <f>IF(O247="sníž. přenesená",K247,0)</f>
        <v>0</v>
      </c>
      <c r="BI247" s="228">
        <f>IF(O247="nulová",K247,0)</f>
        <v>0</v>
      </c>
      <c r="BJ247" s="17" t="s">
        <v>88</v>
      </c>
      <c r="BK247" s="228">
        <f>ROUND(P247*H247,2)</f>
        <v>0</v>
      </c>
      <c r="BL247" s="17" t="s">
        <v>305</v>
      </c>
      <c r="BM247" s="17" t="s">
        <v>5839</v>
      </c>
    </row>
    <row r="248" spans="2:65" s="1" customFormat="1" ht="16.5" customHeight="1">
      <c r="B248" s="39"/>
      <c r="C248" s="216" t="s">
        <v>1161</v>
      </c>
      <c r="D248" s="216" t="s">
        <v>206</v>
      </c>
      <c r="E248" s="217" t="s">
        <v>5840</v>
      </c>
      <c r="F248" s="218" t="s">
        <v>5841</v>
      </c>
      <c r="G248" s="219" t="s">
        <v>1272</v>
      </c>
      <c r="H248" s="220">
        <v>6</v>
      </c>
      <c r="I248" s="221"/>
      <c r="J248" s="221"/>
      <c r="K248" s="222">
        <f>ROUND(P248*H248,2)</f>
        <v>0</v>
      </c>
      <c r="L248" s="218" t="s">
        <v>1071</v>
      </c>
      <c r="M248" s="44"/>
      <c r="N248" s="223" t="s">
        <v>33</v>
      </c>
      <c r="O248" s="224" t="s">
        <v>49</v>
      </c>
      <c r="P248" s="225">
        <f>I248+J248</f>
        <v>0</v>
      </c>
      <c r="Q248" s="225">
        <f>ROUND(I248*H248,2)</f>
        <v>0</v>
      </c>
      <c r="R248" s="225">
        <f>ROUND(J248*H248,2)</f>
        <v>0</v>
      </c>
      <c r="S248" s="80"/>
      <c r="T248" s="226">
        <f>S248*H248</f>
        <v>0</v>
      </c>
      <c r="U248" s="226">
        <v>0</v>
      </c>
      <c r="V248" s="226">
        <f>U248*H248</f>
        <v>0</v>
      </c>
      <c r="W248" s="226">
        <v>0</v>
      </c>
      <c r="X248" s="227">
        <f>W248*H248</f>
        <v>0</v>
      </c>
      <c r="AR248" s="17" t="s">
        <v>305</v>
      </c>
      <c r="AT248" s="17" t="s">
        <v>206</v>
      </c>
      <c r="AU248" s="17" t="s">
        <v>88</v>
      </c>
      <c r="AY248" s="17" t="s">
        <v>204</v>
      </c>
      <c r="BE248" s="228">
        <f>IF(O248="základní",K248,0)</f>
        <v>0</v>
      </c>
      <c r="BF248" s="228">
        <f>IF(O248="snížená",K248,0)</f>
        <v>0</v>
      </c>
      <c r="BG248" s="228">
        <f>IF(O248="zákl. přenesená",K248,0)</f>
        <v>0</v>
      </c>
      <c r="BH248" s="228">
        <f>IF(O248="sníž. přenesená",K248,0)</f>
        <v>0</v>
      </c>
      <c r="BI248" s="228">
        <f>IF(O248="nulová",K248,0)</f>
        <v>0</v>
      </c>
      <c r="BJ248" s="17" t="s">
        <v>88</v>
      </c>
      <c r="BK248" s="228">
        <f>ROUND(P248*H248,2)</f>
        <v>0</v>
      </c>
      <c r="BL248" s="17" t="s">
        <v>305</v>
      </c>
      <c r="BM248" s="17" t="s">
        <v>5842</v>
      </c>
    </row>
    <row r="249" spans="2:47" s="1" customFormat="1" ht="12">
      <c r="B249" s="39"/>
      <c r="C249" s="40"/>
      <c r="D249" s="231" t="s">
        <v>887</v>
      </c>
      <c r="E249" s="40"/>
      <c r="F249" s="283" t="s">
        <v>5843</v>
      </c>
      <c r="G249" s="40"/>
      <c r="H249" s="40"/>
      <c r="I249" s="132"/>
      <c r="J249" s="132"/>
      <c r="K249" s="40"/>
      <c r="L249" s="40"/>
      <c r="M249" s="44"/>
      <c r="N249" s="284"/>
      <c r="O249" s="80"/>
      <c r="P249" s="80"/>
      <c r="Q249" s="80"/>
      <c r="R249" s="80"/>
      <c r="S249" s="80"/>
      <c r="T249" s="80"/>
      <c r="U249" s="80"/>
      <c r="V249" s="80"/>
      <c r="W249" s="80"/>
      <c r="X249" s="81"/>
      <c r="AT249" s="17" t="s">
        <v>887</v>
      </c>
      <c r="AU249" s="17" t="s">
        <v>88</v>
      </c>
    </row>
    <row r="250" spans="2:65" s="1" customFormat="1" ht="16.5" customHeight="1">
      <c r="B250" s="39"/>
      <c r="C250" s="216" t="s">
        <v>1171</v>
      </c>
      <c r="D250" s="216" t="s">
        <v>206</v>
      </c>
      <c r="E250" s="217" t="s">
        <v>5844</v>
      </c>
      <c r="F250" s="218" t="s">
        <v>5845</v>
      </c>
      <c r="G250" s="219" t="s">
        <v>361</v>
      </c>
      <c r="H250" s="220">
        <v>6</v>
      </c>
      <c r="I250" s="221"/>
      <c r="J250" s="221"/>
      <c r="K250" s="222">
        <f>ROUND(P250*H250,2)</f>
        <v>0</v>
      </c>
      <c r="L250" s="218" t="s">
        <v>1071</v>
      </c>
      <c r="M250" s="44"/>
      <c r="N250" s="223" t="s">
        <v>33</v>
      </c>
      <c r="O250" s="224" t="s">
        <v>49</v>
      </c>
      <c r="P250" s="225">
        <f>I250+J250</f>
        <v>0</v>
      </c>
      <c r="Q250" s="225">
        <f>ROUND(I250*H250,2)</f>
        <v>0</v>
      </c>
      <c r="R250" s="225">
        <f>ROUND(J250*H250,2)</f>
        <v>0</v>
      </c>
      <c r="S250" s="80"/>
      <c r="T250" s="226">
        <f>S250*H250</f>
        <v>0</v>
      </c>
      <c r="U250" s="226">
        <v>0</v>
      </c>
      <c r="V250" s="226">
        <f>U250*H250</f>
        <v>0</v>
      </c>
      <c r="W250" s="226">
        <v>0</v>
      </c>
      <c r="X250" s="227">
        <f>W250*H250</f>
        <v>0</v>
      </c>
      <c r="AR250" s="17" t="s">
        <v>305</v>
      </c>
      <c r="AT250" s="17" t="s">
        <v>206</v>
      </c>
      <c r="AU250" s="17" t="s">
        <v>88</v>
      </c>
      <c r="AY250" s="17" t="s">
        <v>204</v>
      </c>
      <c r="BE250" s="228">
        <f>IF(O250="základní",K250,0)</f>
        <v>0</v>
      </c>
      <c r="BF250" s="228">
        <f>IF(O250="snížená",K250,0)</f>
        <v>0</v>
      </c>
      <c r="BG250" s="228">
        <f>IF(O250="zákl. přenesená",K250,0)</f>
        <v>0</v>
      </c>
      <c r="BH250" s="228">
        <f>IF(O250="sníž. přenesená",K250,0)</f>
        <v>0</v>
      </c>
      <c r="BI250" s="228">
        <f>IF(O250="nulová",K250,0)</f>
        <v>0</v>
      </c>
      <c r="BJ250" s="17" t="s">
        <v>88</v>
      </c>
      <c r="BK250" s="228">
        <f>ROUND(P250*H250,2)</f>
        <v>0</v>
      </c>
      <c r="BL250" s="17" t="s">
        <v>305</v>
      </c>
      <c r="BM250" s="17" t="s">
        <v>5846</v>
      </c>
    </row>
    <row r="251" spans="2:65" s="1" customFormat="1" ht="16.5" customHeight="1">
      <c r="B251" s="39"/>
      <c r="C251" s="216" t="s">
        <v>1181</v>
      </c>
      <c r="D251" s="216" t="s">
        <v>206</v>
      </c>
      <c r="E251" s="217" t="s">
        <v>5847</v>
      </c>
      <c r="F251" s="218" t="s">
        <v>5848</v>
      </c>
      <c r="G251" s="219" t="s">
        <v>361</v>
      </c>
      <c r="H251" s="220">
        <v>6</v>
      </c>
      <c r="I251" s="221"/>
      <c r="J251" s="221"/>
      <c r="K251" s="222">
        <f>ROUND(P251*H251,2)</f>
        <v>0</v>
      </c>
      <c r="L251" s="218" t="s">
        <v>1071</v>
      </c>
      <c r="M251" s="44"/>
      <c r="N251" s="223" t="s">
        <v>33</v>
      </c>
      <c r="O251" s="224" t="s">
        <v>49</v>
      </c>
      <c r="P251" s="225">
        <f>I251+J251</f>
        <v>0</v>
      </c>
      <c r="Q251" s="225">
        <f>ROUND(I251*H251,2)</f>
        <v>0</v>
      </c>
      <c r="R251" s="225">
        <f>ROUND(J251*H251,2)</f>
        <v>0</v>
      </c>
      <c r="S251" s="80"/>
      <c r="T251" s="226">
        <f>S251*H251</f>
        <v>0</v>
      </c>
      <c r="U251" s="226">
        <v>0</v>
      </c>
      <c r="V251" s="226">
        <f>U251*H251</f>
        <v>0</v>
      </c>
      <c r="W251" s="226">
        <v>0</v>
      </c>
      <c r="X251" s="227">
        <f>W251*H251</f>
        <v>0</v>
      </c>
      <c r="AR251" s="17" t="s">
        <v>305</v>
      </c>
      <c r="AT251" s="17" t="s">
        <v>206</v>
      </c>
      <c r="AU251" s="17" t="s">
        <v>88</v>
      </c>
      <c r="AY251" s="17" t="s">
        <v>204</v>
      </c>
      <c r="BE251" s="228">
        <f>IF(O251="základní",K251,0)</f>
        <v>0</v>
      </c>
      <c r="BF251" s="228">
        <f>IF(O251="snížená",K251,0)</f>
        <v>0</v>
      </c>
      <c r="BG251" s="228">
        <f>IF(O251="zákl. přenesená",K251,0)</f>
        <v>0</v>
      </c>
      <c r="BH251" s="228">
        <f>IF(O251="sníž. přenesená",K251,0)</f>
        <v>0</v>
      </c>
      <c r="BI251" s="228">
        <f>IF(O251="nulová",K251,0)</f>
        <v>0</v>
      </c>
      <c r="BJ251" s="17" t="s">
        <v>88</v>
      </c>
      <c r="BK251" s="228">
        <f>ROUND(P251*H251,2)</f>
        <v>0</v>
      </c>
      <c r="BL251" s="17" t="s">
        <v>305</v>
      </c>
      <c r="BM251" s="17" t="s">
        <v>5849</v>
      </c>
    </row>
    <row r="252" spans="2:47" s="1" customFormat="1" ht="12">
      <c r="B252" s="39"/>
      <c r="C252" s="40"/>
      <c r="D252" s="231" t="s">
        <v>887</v>
      </c>
      <c r="E252" s="40"/>
      <c r="F252" s="283" t="s">
        <v>5850</v>
      </c>
      <c r="G252" s="40"/>
      <c r="H252" s="40"/>
      <c r="I252" s="132"/>
      <c r="J252" s="132"/>
      <c r="K252" s="40"/>
      <c r="L252" s="40"/>
      <c r="M252" s="44"/>
      <c r="N252" s="284"/>
      <c r="O252" s="80"/>
      <c r="P252" s="80"/>
      <c r="Q252" s="80"/>
      <c r="R252" s="80"/>
      <c r="S252" s="80"/>
      <c r="T252" s="80"/>
      <c r="U252" s="80"/>
      <c r="V252" s="80"/>
      <c r="W252" s="80"/>
      <c r="X252" s="81"/>
      <c r="AT252" s="17" t="s">
        <v>887</v>
      </c>
      <c r="AU252" s="17" t="s">
        <v>88</v>
      </c>
    </row>
    <row r="253" spans="2:65" s="1" customFormat="1" ht="16.5" customHeight="1">
      <c r="B253" s="39"/>
      <c r="C253" s="216" t="s">
        <v>1190</v>
      </c>
      <c r="D253" s="216" t="s">
        <v>206</v>
      </c>
      <c r="E253" s="217" t="s">
        <v>5851</v>
      </c>
      <c r="F253" s="218" t="s">
        <v>5852</v>
      </c>
      <c r="G253" s="219" t="s">
        <v>361</v>
      </c>
      <c r="H253" s="220">
        <v>6</v>
      </c>
      <c r="I253" s="221"/>
      <c r="J253" s="221"/>
      <c r="K253" s="222">
        <f>ROUND(P253*H253,2)</f>
        <v>0</v>
      </c>
      <c r="L253" s="218" t="s">
        <v>1071</v>
      </c>
      <c r="M253" s="44"/>
      <c r="N253" s="223" t="s">
        <v>33</v>
      </c>
      <c r="O253" s="224" t="s">
        <v>49</v>
      </c>
      <c r="P253" s="225">
        <f>I253+J253</f>
        <v>0</v>
      </c>
      <c r="Q253" s="225">
        <f>ROUND(I253*H253,2)</f>
        <v>0</v>
      </c>
      <c r="R253" s="225">
        <f>ROUND(J253*H253,2)</f>
        <v>0</v>
      </c>
      <c r="S253" s="80"/>
      <c r="T253" s="226">
        <f>S253*H253</f>
        <v>0</v>
      </c>
      <c r="U253" s="226">
        <v>0</v>
      </c>
      <c r="V253" s="226">
        <f>U253*H253</f>
        <v>0</v>
      </c>
      <c r="W253" s="226">
        <v>0</v>
      </c>
      <c r="X253" s="227">
        <f>W253*H253</f>
        <v>0</v>
      </c>
      <c r="AR253" s="17" t="s">
        <v>305</v>
      </c>
      <c r="AT253" s="17" t="s">
        <v>206</v>
      </c>
      <c r="AU253" s="17" t="s">
        <v>88</v>
      </c>
      <c r="AY253" s="17" t="s">
        <v>204</v>
      </c>
      <c r="BE253" s="228">
        <f>IF(O253="základní",K253,0)</f>
        <v>0</v>
      </c>
      <c r="BF253" s="228">
        <f>IF(O253="snížená",K253,0)</f>
        <v>0</v>
      </c>
      <c r="BG253" s="228">
        <f>IF(O253="zákl. přenesená",K253,0)</f>
        <v>0</v>
      </c>
      <c r="BH253" s="228">
        <f>IF(O253="sníž. přenesená",K253,0)</f>
        <v>0</v>
      </c>
      <c r="BI253" s="228">
        <f>IF(O253="nulová",K253,0)</f>
        <v>0</v>
      </c>
      <c r="BJ253" s="17" t="s">
        <v>88</v>
      </c>
      <c r="BK253" s="228">
        <f>ROUND(P253*H253,2)</f>
        <v>0</v>
      </c>
      <c r="BL253" s="17" t="s">
        <v>305</v>
      </c>
      <c r="BM253" s="17" t="s">
        <v>5853</v>
      </c>
    </row>
    <row r="254" spans="2:65" s="1" customFormat="1" ht="16.5" customHeight="1">
      <c r="B254" s="39"/>
      <c r="C254" s="216" t="s">
        <v>1201</v>
      </c>
      <c r="D254" s="216" t="s">
        <v>206</v>
      </c>
      <c r="E254" s="217" t="s">
        <v>5854</v>
      </c>
      <c r="F254" s="218" t="s">
        <v>5855</v>
      </c>
      <c r="G254" s="219" t="s">
        <v>1272</v>
      </c>
      <c r="H254" s="220">
        <v>26</v>
      </c>
      <c r="I254" s="221"/>
      <c r="J254" s="221"/>
      <c r="K254" s="222">
        <f>ROUND(P254*H254,2)</f>
        <v>0</v>
      </c>
      <c r="L254" s="218" t="s">
        <v>1071</v>
      </c>
      <c r="M254" s="44"/>
      <c r="N254" s="223" t="s">
        <v>33</v>
      </c>
      <c r="O254" s="224" t="s">
        <v>49</v>
      </c>
      <c r="P254" s="225">
        <f>I254+J254</f>
        <v>0</v>
      </c>
      <c r="Q254" s="225">
        <f>ROUND(I254*H254,2)</f>
        <v>0</v>
      </c>
      <c r="R254" s="225">
        <f>ROUND(J254*H254,2)</f>
        <v>0</v>
      </c>
      <c r="S254" s="80"/>
      <c r="T254" s="226">
        <f>S254*H254</f>
        <v>0</v>
      </c>
      <c r="U254" s="226">
        <v>0</v>
      </c>
      <c r="V254" s="226">
        <f>U254*H254</f>
        <v>0</v>
      </c>
      <c r="W254" s="226">
        <v>0</v>
      </c>
      <c r="X254" s="227">
        <f>W254*H254</f>
        <v>0</v>
      </c>
      <c r="AR254" s="17" t="s">
        <v>305</v>
      </c>
      <c r="AT254" s="17" t="s">
        <v>206</v>
      </c>
      <c r="AU254" s="17" t="s">
        <v>88</v>
      </c>
      <c r="AY254" s="17" t="s">
        <v>204</v>
      </c>
      <c r="BE254" s="228">
        <f>IF(O254="základní",K254,0)</f>
        <v>0</v>
      </c>
      <c r="BF254" s="228">
        <f>IF(O254="snížená",K254,0)</f>
        <v>0</v>
      </c>
      <c r="BG254" s="228">
        <f>IF(O254="zákl. přenesená",K254,0)</f>
        <v>0</v>
      </c>
      <c r="BH254" s="228">
        <f>IF(O254="sníž. přenesená",K254,0)</f>
        <v>0</v>
      </c>
      <c r="BI254" s="228">
        <f>IF(O254="nulová",K254,0)</f>
        <v>0</v>
      </c>
      <c r="BJ254" s="17" t="s">
        <v>88</v>
      </c>
      <c r="BK254" s="228">
        <f>ROUND(P254*H254,2)</f>
        <v>0</v>
      </c>
      <c r="BL254" s="17" t="s">
        <v>305</v>
      </c>
      <c r="BM254" s="17" t="s">
        <v>5856</v>
      </c>
    </row>
    <row r="255" spans="2:47" s="1" customFormat="1" ht="12">
      <c r="B255" s="39"/>
      <c r="C255" s="40"/>
      <c r="D255" s="231" t="s">
        <v>887</v>
      </c>
      <c r="E255" s="40"/>
      <c r="F255" s="283" t="s">
        <v>5857</v>
      </c>
      <c r="G255" s="40"/>
      <c r="H255" s="40"/>
      <c r="I255" s="132"/>
      <c r="J255" s="132"/>
      <c r="K255" s="40"/>
      <c r="L255" s="40"/>
      <c r="M255" s="44"/>
      <c r="N255" s="284"/>
      <c r="O255" s="80"/>
      <c r="P255" s="80"/>
      <c r="Q255" s="80"/>
      <c r="R255" s="80"/>
      <c r="S255" s="80"/>
      <c r="T255" s="80"/>
      <c r="U255" s="80"/>
      <c r="V255" s="80"/>
      <c r="W255" s="80"/>
      <c r="X255" s="81"/>
      <c r="AT255" s="17" t="s">
        <v>887</v>
      </c>
      <c r="AU255" s="17" t="s">
        <v>88</v>
      </c>
    </row>
    <row r="256" spans="2:65" s="1" customFormat="1" ht="16.5" customHeight="1">
      <c r="B256" s="39"/>
      <c r="C256" s="216" t="s">
        <v>1210</v>
      </c>
      <c r="D256" s="216" t="s">
        <v>206</v>
      </c>
      <c r="E256" s="217" t="s">
        <v>5858</v>
      </c>
      <c r="F256" s="218" t="s">
        <v>5859</v>
      </c>
      <c r="G256" s="219" t="s">
        <v>361</v>
      </c>
      <c r="H256" s="220">
        <v>22</v>
      </c>
      <c r="I256" s="221"/>
      <c r="J256" s="221"/>
      <c r="K256" s="222">
        <f>ROUND(P256*H256,2)</f>
        <v>0</v>
      </c>
      <c r="L256" s="218" t="s">
        <v>1071</v>
      </c>
      <c r="M256" s="44"/>
      <c r="N256" s="223" t="s">
        <v>33</v>
      </c>
      <c r="O256" s="224" t="s">
        <v>49</v>
      </c>
      <c r="P256" s="225">
        <f>I256+J256</f>
        <v>0</v>
      </c>
      <c r="Q256" s="225">
        <f>ROUND(I256*H256,2)</f>
        <v>0</v>
      </c>
      <c r="R256" s="225">
        <f>ROUND(J256*H256,2)</f>
        <v>0</v>
      </c>
      <c r="S256" s="80"/>
      <c r="T256" s="226">
        <f>S256*H256</f>
        <v>0</v>
      </c>
      <c r="U256" s="226">
        <v>0</v>
      </c>
      <c r="V256" s="226">
        <f>U256*H256</f>
        <v>0</v>
      </c>
      <c r="W256" s="226">
        <v>0</v>
      </c>
      <c r="X256" s="227">
        <f>W256*H256</f>
        <v>0</v>
      </c>
      <c r="AR256" s="17" t="s">
        <v>305</v>
      </c>
      <c r="AT256" s="17" t="s">
        <v>206</v>
      </c>
      <c r="AU256" s="17" t="s">
        <v>88</v>
      </c>
      <c r="AY256" s="17" t="s">
        <v>204</v>
      </c>
      <c r="BE256" s="228">
        <f>IF(O256="základní",K256,0)</f>
        <v>0</v>
      </c>
      <c r="BF256" s="228">
        <f>IF(O256="snížená",K256,0)</f>
        <v>0</v>
      </c>
      <c r="BG256" s="228">
        <f>IF(O256="zákl. přenesená",K256,0)</f>
        <v>0</v>
      </c>
      <c r="BH256" s="228">
        <f>IF(O256="sníž. přenesená",K256,0)</f>
        <v>0</v>
      </c>
      <c r="BI256" s="228">
        <f>IF(O256="nulová",K256,0)</f>
        <v>0</v>
      </c>
      <c r="BJ256" s="17" t="s">
        <v>88</v>
      </c>
      <c r="BK256" s="228">
        <f>ROUND(P256*H256,2)</f>
        <v>0</v>
      </c>
      <c r="BL256" s="17" t="s">
        <v>305</v>
      </c>
      <c r="BM256" s="17" t="s">
        <v>5860</v>
      </c>
    </row>
    <row r="257" spans="2:65" s="1" customFormat="1" ht="16.5" customHeight="1">
      <c r="B257" s="39"/>
      <c r="C257" s="216" t="s">
        <v>1216</v>
      </c>
      <c r="D257" s="216" t="s">
        <v>206</v>
      </c>
      <c r="E257" s="217" t="s">
        <v>5861</v>
      </c>
      <c r="F257" s="218" t="s">
        <v>5862</v>
      </c>
      <c r="G257" s="219" t="s">
        <v>361</v>
      </c>
      <c r="H257" s="220">
        <v>22</v>
      </c>
      <c r="I257" s="221"/>
      <c r="J257" s="221"/>
      <c r="K257" s="222">
        <f>ROUND(P257*H257,2)</f>
        <v>0</v>
      </c>
      <c r="L257" s="218" t="s">
        <v>1071</v>
      </c>
      <c r="M257" s="44"/>
      <c r="N257" s="223" t="s">
        <v>33</v>
      </c>
      <c r="O257" s="224" t="s">
        <v>49</v>
      </c>
      <c r="P257" s="225">
        <f>I257+J257</f>
        <v>0</v>
      </c>
      <c r="Q257" s="225">
        <f>ROUND(I257*H257,2)</f>
        <v>0</v>
      </c>
      <c r="R257" s="225">
        <f>ROUND(J257*H257,2)</f>
        <v>0</v>
      </c>
      <c r="S257" s="80"/>
      <c r="T257" s="226">
        <f>S257*H257</f>
        <v>0</v>
      </c>
      <c r="U257" s="226">
        <v>0</v>
      </c>
      <c r="V257" s="226">
        <f>U257*H257</f>
        <v>0</v>
      </c>
      <c r="W257" s="226">
        <v>0</v>
      </c>
      <c r="X257" s="227">
        <f>W257*H257</f>
        <v>0</v>
      </c>
      <c r="AR257" s="17" t="s">
        <v>305</v>
      </c>
      <c r="AT257" s="17" t="s">
        <v>206</v>
      </c>
      <c r="AU257" s="17" t="s">
        <v>88</v>
      </c>
      <c r="AY257" s="17" t="s">
        <v>204</v>
      </c>
      <c r="BE257" s="228">
        <f>IF(O257="základní",K257,0)</f>
        <v>0</v>
      </c>
      <c r="BF257" s="228">
        <f>IF(O257="snížená",K257,0)</f>
        <v>0</v>
      </c>
      <c r="BG257" s="228">
        <f>IF(O257="zákl. přenesená",K257,0)</f>
        <v>0</v>
      </c>
      <c r="BH257" s="228">
        <f>IF(O257="sníž. přenesená",K257,0)</f>
        <v>0</v>
      </c>
      <c r="BI257" s="228">
        <f>IF(O257="nulová",K257,0)</f>
        <v>0</v>
      </c>
      <c r="BJ257" s="17" t="s">
        <v>88</v>
      </c>
      <c r="BK257" s="228">
        <f>ROUND(P257*H257,2)</f>
        <v>0</v>
      </c>
      <c r="BL257" s="17" t="s">
        <v>305</v>
      </c>
      <c r="BM257" s="17" t="s">
        <v>5863</v>
      </c>
    </row>
    <row r="258" spans="2:65" s="1" customFormat="1" ht="16.5" customHeight="1">
      <c r="B258" s="39"/>
      <c r="C258" s="216" t="s">
        <v>1223</v>
      </c>
      <c r="D258" s="216" t="s">
        <v>206</v>
      </c>
      <c r="E258" s="217" t="s">
        <v>5864</v>
      </c>
      <c r="F258" s="218" t="s">
        <v>5865</v>
      </c>
      <c r="G258" s="219" t="s">
        <v>361</v>
      </c>
      <c r="H258" s="220">
        <v>4</v>
      </c>
      <c r="I258" s="221"/>
      <c r="J258" s="221"/>
      <c r="K258" s="222">
        <f>ROUND(P258*H258,2)</f>
        <v>0</v>
      </c>
      <c r="L258" s="218" t="s">
        <v>1071</v>
      </c>
      <c r="M258" s="44"/>
      <c r="N258" s="223" t="s">
        <v>33</v>
      </c>
      <c r="O258" s="224" t="s">
        <v>49</v>
      </c>
      <c r="P258" s="225">
        <f>I258+J258</f>
        <v>0</v>
      </c>
      <c r="Q258" s="225">
        <f>ROUND(I258*H258,2)</f>
        <v>0</v>
      </c>
      <c r="R258" s="225">
        <f>ROUND(J258*H258,2)</f>
        <v>0</v>
      </c>
      <c r="S258" s="80"/>
      <c r="T258" s="226">
        <f>S258*H258</f>
        <v>0</v>
      </c>
      <c r="U258" s="226">
        <v>0</v>
      </c>
      <c r="V258" s="226">
        <f>U258*H258</f>
        <v>0</v>
      </c>
      <c r="W258" s="226">
        <v>0</v>
      </c>
      <c r="X258" s="227">
        <f>W258*H258</f>
        <v>0</v>
      </c>
      <c r="AR258" s="17" t="s">
        <v>305</v>
      </c>
      <c r="AT258" s="17" t="s">
        <v>206</v>
      </c>
      <c r="AU258" s="17" t="s">
        <v>88</v>
      </c>
      <c r="AY258" s="17" t="s">
        <v>204</v>
      </c>
      <c r="BE258" s="228">
        <f>IF(O258="základní",K258,0)</f>
        <v>0</v>
      </c>
      <c r="BF258" s="228">
        <f>IF(O258="snížená",K258,0)</f>
        <v>0</v>
      </c>
      <c r="BG258" s="228">
        <f>IF(O258="zákl. přenesená",K258,0)</f>
        <v>0</v>
      </c>
      <c r="BH258" s="228">
        <f>IF(O258="sníž. přenesená",K258,0)</f>
        <v>0</v>
      </c>
      <c r="BI258" s="228">
        <f>IF(O258="nulová",K258,0)</f>
        <v>0</v>
      </c>
      <c r="BJ258" s="17" t="s">
        <v>88</v>
      </c>
      <c r="BK258" s="228">
        <f>ROUND(P258*H258,2)</f>
        <v>0</v>
      </c>
      <c r="BL258" s="17" t="s">
        <v>305</v>
      </c>
      <c r="BM258" s="17" t="s">
        <v>5866</v>
      </c>
    </row>
    <row r="259" spans="2:65" s="1" customFormat="1" ht="16.5" customHeight="1">
      <c r="B259" s="39"/>
      <c r="C259" s="216" t="s">
        <v>1227</v>
      </c>
      <c r="D259" s="216" t="s">
        <v>206</v>
      </c>
      <c r="E259" s="217" t="s">
        <v>5867</v>
      </c>
      <c r="F259" s="218" t="s">
        <v>5868</v>
      </c>
      <c r="G259" s="219" t="s">
        <v>361</v>
      </c>
      <c r="H259" s="220">
        <v>4</v>
      </c>
      <c r="I259" s="221"/>
      <c r="J259" s="221"/>
      <c r="K259" s="222">
        <f>ROUND(P259*H259,2)</f>
        <v>0</v>
      </c>
      <c r="L259" s="218" t="s">
        <v>1071</v>
      </c>
      <c r="M259" s="44"/>
      <c r="N259" s="223" t="s">
        <v>33</v>
      </c>
      <c r="O259" s="224" t="s">
        <v>49</v>
      </c>
      <c r="P259" s="225">
        <f>I259+J259</f>
        <v>0</v>
      </c>
      <c r="Q259" s="225">
        <f>ROUND(I259*H259,2)</f>
        <v>0</v>
      </c>
      <c r="R259" s="225">
        <f>ROUND(J259*H259,2)</f>
        <v>0</v>
      </c>
      <c r="S259" s="80"/>
      <c r="T259" s="226">
        <f>S259*H259</f>
        <v>0</v>
      </c>
      <c r="U259" s="226">
        <v>0</v>
      </c>
      <c r="V259" s="226">
        <f>U259*H259</f>
        <v>0</v>
      </c>
      <c r="W259" s="226">
        <v>0</v>
      </c>
      <c r="X259" s="227">
        <f>W259*H259</f>
        <v>0</v>
      </c>
      <c r="AR259" s="17" t="s">
        <v>305</v>
      </c>
      <c r="AT259" s="17" t="s">
        <v>206</v>
      </c>
      <c r="AU259" s="17" t="s">
        <v>88</v>
      </c>
      <c r="AY259" s="17" t="s">
        <v>204</v>
      </c>
      <c r="BE259" s="228">
        <f>IF(O259="základní",K259,0)</f>
        <v>0</v>
      </c>
      <c r="BF259" s="228">
        <f>IF(O259="snížená",K259,0)</f>
        <v>0</v>
      </c>
      <c r="BG259" s="228">
        <f>IF(O259="zákl. přenesená",K259,0)</f>
        <v>0</v>
      </c>
      <c r="BH259" s="228">
        <f>IF(O259="sníž. přenesená",K259,0)</f>
        <v>0</v>
      </c>
      <c r="BI259" s="228">
        <f>IF(O259="nulová",K259,0)</f>
        <v>0</v>
      </c>
      <c r="BJ259" s="17" t="s">
        <v>88</v>
      </c>
      <c r="BK259" s="228">
        <f>ROUND(P259*H259,2)</f>
        <v>0</v>
      </c>
      <c r="BL259" s="17" t="s">
        <v>305</v>
      </c>
      <c r="BM259" s="17" t="s">
        <v>5869</v>
      </c>
    </row>
    <row r="260" spans="2:65" s="1" customFormat="1" ht="16.5" customHeight="1">
      <c r="B260" s="39"/>
      <c r="C260" s="216" t="s">
        <v>217</v>
      </c>
      <c r="D260" s="216" t="s">
        <v>206</v>
      </c>
      <c r="E260" s="217" t="s">
        <v>5870</v>
      </c>
      <c r="F260" s="218" t="s">
        <v>5871</v>
      </c>
      <c r="G260" s="219" t="s">
        <v>1272</v>
      </c>
      <c r="H260" s="220">
        <v>22</v>
      </c>
      <c r="I260" s="221"/>
      <c r="J260" s="221"/>
      <c r="K260" s="222">
        <f>ROUND(P260*H260,2)</f>
        <v>0</v>
      </c>
      <c r="L260" s="218" t="s">
        <v>1071</v>
      </c>
      <c r="M260" s="44"/>
      <c r="N260" s="223" t="s">
        <v>33</v>
      </c>
      <c r="O260" s="224" t="s">
        <v>49</v>
      </c>
      <c r="P260" s="225">
        <f>I260+J260</f>
        <v>0</v>
      </c>
      <c r="Q260" s="225">
        <f>ROUND(I260*H260,2)</f>
        <v>0</v>
      </c>
      <c r="R260" s="225">
        <f>ROUND(J260*H260,2)</f>
        <v>0</v>
      </c>
      <c r="S260" s="80"/>
      <c r="T260" s="226">
        <f>S260*H260</f>
        <v>0</v>
      </c>
      <c r="U260" s="226">
        <v>0</v>
      </c>
      <c r="V260" s="226">
        <f>U260*H260</f>
        <v>0</v>
      </c>
      <c r="W260" s="226">
        <v>0</v>
      </c>
      <c r="X260" s="227">
        <f>W260*H260</f>
        <v>0</v>
      </c>
      <c r="AR260" s="17" t="s">
        <v>305</v>
      </c>
      <c r="AT260" s="17" t="s">
        <v>206</v>
      </c>
      <c r="AU260" s="17" t="s">
        <v>88</v>
      </c>
      <c r="AY260" s="17" t="s">
        <v>204</v>
      </c>
      <c r="BE260" s="228">
        <f>IF(O260="základní",K260,0)</f>
        <v>0</v>
      </c>
      <c r="BF260" s="228">
        <f>IF(O260="snížená",K260,0)</f>
        <v>0</v>
      </c>
      <c r="BG260" s="228">
        <f>IF(O260="zákl. přenesená",K260,0)</f>
        <v>0</v>
      </c>
      <c r="BH260" s="228">
        <f>IF(O260="sníž. přenesená",K260,0)</f>
        <v>0</v>
      </c>
      <c r="BI260" s="228">
        <f>IF(O260="nulová",K260,0)</f>
        <v>0</v>
      </c>
      <c r="BJ260" s="17" t="s">
        <v>88</v>
      </c>
      <c r="BK260" s="228">
        <f>ROUND(P260*H260,2)</f>
        <v>0</v>
      </c>
      <c r="BL260" s="17" t="s">
        <v>305</v>
      </c>
      <c r="BM260" s="17" t="s">
        <v>5872</v>
      </c>
    </row>
    <row r="261" spans="2:47" s="1" customFormat="1" ht="12">
      <c r="B261" s="39"/>
      <c r="C261" s="40"/>
      <c r="D261" s="231" t="s">
        <v>887</v>
      </c>
      <c r="E261" s="40"/>
      <c r="F261" s="283" t="s">
        <v>5873</v>
      </c>
      <c r="G261" s="40"/>
      <c r="H261" s="40"/>
      <c r="I261" s="132"/>
      <c r="J261" s="132"/>
      <c r="K261" s="40"/>
      <c r="L261" s="40"/>
      <c r="M261" s="44"/>
      <c r="N261" s="284"/>
      <c r="O261" s="80"/>
      <c r="P261" s="80"/>
      <c r="Q261" s="80"/>
      <c r="R261" s="80"/>
      <c r="S261" s="80"/>
      <c r="T261" s="80"/>
      <c r="U261" s="80"/>
      <c r="V261" s="80"/>
      <c r="W261" s="80"/>
      <c r="X261" s="81"/>
      <c r="AT261" s="17" t="s">
        <v>887</v>
      </c>
      <c r="AU261" s="17" t="s">
        <v>88</v>
      </c>
    </row>
    <row r="262" spans="2:65" s="1" customFormat="1" ht="16.5" customHeight="1">
      <c r="B262" s="39"/>
      <c r="C262" s="216" t="s">
        <v>1236</v>
      </c>
      <c r="D262" s="216" t="s">
        <v>206</v>
      </c>
      <c r="E262" s="217" t="s">
        <v>5874</v>
      </c>
      <c r="F262" s="218" t="s">
        <v>5875</v>
      </c>
      <c r="G262" s="219" t="s">
        <v>361</v>
      </c>
      <c r="H262" s="220">
        <v>22</v>
      </c>
      <c r="I262" s="221"/>
      <c r="J262" s="221"/>
      <c r="K262" s="222">
        <f>ROUND(P262*H262,2)</f>
        <v>0</v>
      </c>
      <c r="L262" s="218" t="s">
        <v>1071</v>
      </c>
      <c r="M262" s="44"/>
      <c r="N262" s="223" t="s">
        <v>33</v>
      </c>
      <c r="O262" s="224" t="s">
        <v>49</v>
      </c>
      <c r="P262" s="225">
        <f>I262+J262</f>
        <v>0</v>
      </c>
      <c r="Q262" s="225">
        <f>ROUND(I262*H262,2)</f>
        <v>0</v>
      </c>
      <c r="R262" s="225">
        <f>ROUND(J262*H262,2)</f>
        <v>0</v>
      </c>
      <c r="S262" s="80"/>
      <c r="T262" s="226">
        <f>S262*H262</f>
        <v>0</v>
      </c>
      <c r="U262" s="226">
        <v>0</v>
      </c>
      <c r="V262" s="226">
        <f>U262*H262</f>
        <v>0</v>
      </c>
      <c r="W262" s="226">
        <v>0</v>
      </c>
      <c r="X262" s="227">
        <f>W262*H262</f>
        <v>0</v>
      </c>
      <c r="AR262" s="17" t="s">
        <v>305</v>
      </c>
      <c r="AT262" s="17" t="s">
        <v>206</v>
      </c>
      <c r="AU262" s="17" t="s">
        <v>88</v>
      </c>
      <c r="AY262" s="17" t="s">
        <v>204</v>
      </c>
      <c r="BE262" s="228">
        <f>IF(O262="základní",K262,0)</f>
        <v>0</v>
      </c>
      <c r="BF262" s="228">
        <f>IF(O262="snížená",K262,0)</f>
        <v>0</v>
      </c>
      <c r="BG262" s="228">
        <f>IF(O262="zákl. přenesená",K262,0)</f>
        <v>0</v>
      </c>
      <c r="BH262" s="228">
        <f>IF(O262="sníž. přenesená",K262,0)</f>
        <v>0</v>
      </c>
      <c r="BI262" s="228">
        <f>IF(O262="nulová",K262,0)</f>
        <v>0</v>
      </c>
      <c r="BJ262" s="17" t="s">
        <v>88</v>
      </c>
      <c r="BK262" s="228">
        <f>ROUND(P262*H262,2)</f>
        <v>0</v>
      </c>
      <c r="BL262" s="17" t="s">
        <v>305</v>
      </c>
      <c r="BM262" s="17" t="s">
        <v>5876</v>
      </c>
    </row>
    <row r="263" spans="2:65" s="1" customFormat="1" ht="16.5" customHeight="1">
      <c r="B263" s="39"/>
      <c r="C263" s="216" t="s">
        <v>1241</v>
      </c>
      <c r="D263" s="216" t="s">
        <v>206</v>
      </c>
      <c r="E263" s="217" t="s">
        <v>5877</v>
      </c>
      <c r="F263" s="218" t="s">
        <v>5878</v>
      </c>
      <c r="G263" s="219" t="s">
        <v>361</v>
      </c>
      <c r="H263" s="220">
        <v>22</v>
      </c>
      <c r="I263" s="221"/>
      <c r="J263" s="221"/>
      <c r="K263" s="222">
        <f>ROUND(P263*H263,2)</f>
        <v>0</v>
      </c>
      <c r="L263" s="218" t="s">
        <v>1071</v>
      </c>
      <c r="M263" s="44"/>
      <c r="N263" s="223" t="s">
        <v>33</v>
      </c>
      <c r="O263" s="224" t="s">
        <v>49</v>
      </c>
      <c r="P263" s="225">
        <f>I263+J263</f>
        <v>0</v>
      </c>
      <c r="Q263" s="225">
        <f>ROUND(I263*H263,2)</f>
        <v>0</v>
      </c>
      <c r="R263" s="225">
        <f>ROUND(J263*H263,2)</f>
        <v>0</v>
      </c>
      <c r="S263" s="80"/>
      <c r="T263" s="226">
        <f>S263*H263</f>
        <v>0</v>
      </c>
      <c r="U263" s="226">
        <v>0</v>
      </c>
      <c r="V263" s="226">
        <f>U263*H263</f>
        <v>0</v>
      </c>
      <c r="W263" s="226">
        <v>0</v>
      </c>
      <c r="X263" s="227">
        <f>W263*H263</f>
        <v>0</v>
      </c>
      <c r="AR263" s="17" t="s">
        <v>305</v>
      </c>
      <c r="AT263" s="17" t="s">
        <v>206</v>
      </c>
      <c r="AU263" s="17" t="s">
        <v>88</v>
      </c>
      <c r="AY263" s="17" t="s">
        <v>204</v>
      </c>
      <c r="BE263" s="228">
        <f>IF(O263="základní",K263,0)</f>
        <v>0</v>
      </c>
      <c r="BF263" s="228">
        <f>IF(O263="snížená",K263,0)</f>
        <v>0</v>
      </c>
      <c r="BG263" s="228">
        <f>IF(O263="zákl. přenesená",K263,0)</f>
        <v>0</v>
      </c>
      <c r="BH263" s="228">
        <f>IF(O263="sníž. přenesená",K263,0)</f>
        <v>0</v>
      </c>
      <c r="BI263" s="228">
        <f>IF(O263="nulová",K263,0)</f>
        <v>0</v>
      </c>
      <c r="BJ263" s="17" t="s">
        <v>88</v>
      </c>
      <c r="BK263" s="228">
        <f>ROUND(P263*H263,2)</f>
        <v>0</v>
      </c>
      <c r="BL263" s="17" t="s">
        <v>305</v>
      </c>
      <c r="BM263" s="17" t="s">
        <v>5879</v>
      </c>
    </row>
    <row r="264" spans="2:47" s="1" customFormat="1" ht="12">
      <c r="B264" s="39"/>
      <c r="C264" s="40"/>
      <c r="D264" s="231" t="s">
        <v>887</v>
      </c>
      <c r="E264" s="40"/>
      <c r="F264" s="283" t="s">
        <v>5880</v>
      </c>
      <c r="G264" s="40"/>
      <c r="H264" s="40"/>
      <c r="I264" s="132"/>
      <c r="J264" s="132"/>
      <c r="K264" s="40"/>
      <c r="L264" s="40"/>
      <c r="M264" s="44"/>
      <c r="N264" s="284"/>
      <c r="O264" s="80"/>
      <c r="P264" s="80"/>
      <c r="Q264" s="80"/>
      <c r="R264" s="80"/>
      <c r="S264" s="80"/>
      <c r="T264" s="80"/>
      <c r="U264" s="80"/>
      <c r="V264" s="80"/>
      <c r="W264" s="80"/>
      <c r="X264" s="81"/>
      <c r="AT264" s="17" t="s">
        <v>887</v>
      </c>
      <c r="AU264" s="17" t="s">
        <v>88</v>
      </c>
    </row>
    <row r="265" spans="2:65" s="1" customFormat="1" ht="16.5" customHeight="1">
      <c r="B265" s="39"/>
      <c r="C265" s="216" t="s">
        <v>1246</v>
      </c>
      <c r="D265" s="216" t="s">
        <v>206</v>
      </c>
      <c r="E265" s="217" t="s">
        <v>5881</v>
      </c>
      <c r="F265" s="218" t="s">
        <v>5882</v>
      </c>
      <c r="G265" s="219" t="s">
        <v>361</v>
      </c>
      <c r="H265" s="220">
        <v>22</v>
      </c>
      <c r="I265" s="221"/>
      <c r="J265" s="221"/>
      <c r="K265" s="222">
        <f>ROUND(P265*H265,2)</f>
        <v>0</v>
      </c>
      <c r="L265" s="218" t="s">
        <v>1071</v>
      </c>
      <c r="M265" s="44"/>
      <c r="N265" s="223" t="s">
        <v>33</v>
      </c>
      <c r="O265" s="224" t="s">
        <v>49</v>
      </c>
      <c r="P265" s="225">
        <f>I265+J265</f>
        <v>0</v>
      </c>
      <c r="Q265" s="225">
        <f>ROUND(I265*H265,2)</f>
        <v>0</v>
      </c>
      <c r="R265" s="225">
        <f>ROUND(J265*H265,2)</f>
        <v>0</v>
      </c>
      <c r="S265" s="80"/>
      <c r="T265" s="226">
        <f>S265*H265</f>
        <v>0</v>
      </c>
      <c r="U265" s="226">
        <v>0</v>
      </c>
      <c r="V265" s="226">
        <f>U265*H265</f>
        <v>0</v>
      </c>
      <c r="W265" s="226">
        <v>0</v>
      </c>
      <c r="X265" s="227">
        <f>W265*H265</f>
        <v>0</v>
      </c>
      <c r="AR265" s="17" t="s">
        <v>305</v>
      </c>
      <c r="AT265" s="17" t="s">
        <v>206</v>
      </c>
      <c r="AU265" s="17" t="s">
        <v>88</v>
      </c>
      <c r="AY265" s="17" t="s">
        <v>204</v>
      </c>
      <c r="BE265" s="228">
        <f>IF(O265="základní",K265,0)</f>
        <v>0</v>
      </c>
      <c r="BF265" s="228">
        <f>IF(O265="snížená",K265,0)</f>
        <v>0</v>
      </c>
      <c r="BG265" s="228">
        <f>IF(O265="zákl. přenesená",K265,0)</f>
        <v>0</v>
      </c>
      <c r="BH265" s="228">
        <f>IF(O265="sníž. přenesená",K265,0)</f>
        <v>0</v>
      </c>
      <c r="BI265" s="228">
        <f>IF(O265="nulová",K265,0)</f>
        <v>0</v>
      </c>
      <c r="BJ265" s="17" t="s">
        <v>88</v>
      </c>
      <c r="BK265" s="228">
        <f>ROUND(P265*H265,2)</f>
        <v>0</v>
      </c>
      <c r="BL265" s="17" t="s">
        <v>305</v>
      </c>
      <c r="BM265" s="17" t="s">
        <v>5883</v>
      </c>
    </row>
    <row r="266" spans="2:65" s="1" customFormat="1" ht="16.5" customHeight="1">
      <c r="B266" s="39"/>
      <c r="C266" s="216" t="s">
        <v>1252</v>
      </c>
      <c r="D266" s="216" t="s">
        <v>206</v>
      </c>
      <c r="E266" s="217" t="s">
        <v>5884</v>
      </c>
      <c r="F266" s="218" t="s">
        <v>5885</v>
      </c>
      <c r="G266" s="219" t="s">
        <v>1272</v>
      </c>
      <c r="H266" s="220">
        <v>8</v>
      </c>
      <c r="I266" s="221"/>
      <c r="J266" s="221"/>
      <c r="K266" s="222">
        <f>ROUND(P266*H266,2)</f>
        <v>0</v>
      </c>
      <c r="L266" s="218" t="s">
        <v>1071</v>
      </c>
      <c r="M266" s="44"/>
      <c r="N266" s="223" t="s">
        <v>33</v>
      </c>
      <c r="O266" s="224" t="s">
        <v>49</v>
      </c>
      <c r="P266" s="225">
        <f>I266+J266</f>
        <v>0</v>
      </c>
      <c r="Q266" s="225">
        <f>ROUND(I266*H266,2)</f>
        <v>0</v>
      </c>
      <c r="R266" s="225">
        <f>ROUND(J266*H266,2)</f>
        <v>0</v>
      </c>
      <c r="S266" s="80"/>
      <c r="T266" s="226">
        <f>S266*H266</f>
        <v>0</v>
      </c>
      <c r="U266" s="226">
        <v>0</v>
      </c>
      <c r="V266" s="226">
        <f>U266*H266</f>
        <v>0</v>
      </c>
      <c r="W266" s="226">
        <v>0</v>
      </c>
      <c r="X266" s="227">
        <f>W266*H266</f>
        <v>0</v>
      </c>
      <c r="AR266" s="17" t="s">
        <v>305</v>
      </c>
      <c r="AT266" s="17" t="s">
        <v>206</v>
      </c>
      <c r="AU266" s="17" t="s">
        <v>88</v>
      </c>
      <c r="AY266" s="17" t="s">
        <v>204</v>
      </c>
      <c r="BE266" s="228">
        <f>IF(O266="základní",K266,0)</f>
        <v>0</v>
      </c>
      <c r="BF266" s="228">
        <f>IF(O266="snížená",K266,0)</f>
        <v>0</v>
      </c>
      <c r="BG266" s="228">
        <f>IF(O266="zákl. přenesená",K266,0)</f>
        <v>0</v>
      </c>
      <c r="BH266" s="228">
        <f>IF(O266="sníž. přenesená",K266,0)</f>
        <v>0</v>
      </c>
      <c r="BI266" s="228">
        <f>IF(O266="nulová",K266,0)</f>
        <v>0</v>
      </c>
      <c r="BJ266" s="17" t="s">
        <v>88</v>
      </c>
      <c r="BK266" s="228">
        <f>ROUND(P266*H266,2)</f>
        <v>0</v>
      </c>
      <c r="BL266" s="17" t="s">
        <v>305</v>
      </c>
      <c r="BM266" s="17" t="s">
        <v>5886</v>
      </c>
    </row>
    <row r="267" spans="2:65" s="1" customFormat="1" ht="16.5" customHeight="1">
      <c r="B267" s="39"/>
      <c r="C267" s="216" t="s">
        <v>1264</v>
      </c>
      <c r="D267" s="216" t="s">
        <v>206</v>
      </c>
      <c r="E267" s="217" t="s">
        <v>5887</v>
      </c>
      <c r="F267" s="218" t="s">
        <v>5888</v>
      </c>
      <c r="G267" s="219" t="s">
        <v>361</v>
      </c>
      <c r="H267" s="220">
        <v>5</v>
      </c>
      <c r="I267" s="221"/>
      <c r="J267" s="221"/>
      <c r="K267" s="222">
        <f>ROUND(P267*H267,2)</f>
        <v>0</v>
      </c>
      <c r="L267" s="218" t="s">
        <v>1071</v>
      </c>
      <c r="M267" s="44"/>
      <c r="N267" s="223" t="s">
        <v>33</v>
      </c>
      <c r="O267" s="224" t="s">
        <v>49</v>
      </c>
      <c r="P267" s="225">
        <f>I267+J267</f>
        <v>0</v>
      </c>
      <c r="Q267" s="225">
        <f>ROUND(I267*H267,2)</f>
        <v>0</v>
      </c>
      <c r="R267" s="225">
        <f>ROUND(J267*H267,2)</f>
        <v>0</v>
      </c>
      <c r="S267" s="80"/>
      <c r="T267" s="226">
        <f>S267*H267</f>
        <v>0</v>
      </c>
      <c r="U267" s="226">
        <v>0</v>
      </c>
      <c r="V267" s="226">
        <f>U267*H267</f>
        <v>0</v>
      </c>
      <c r="W267" s="226">
        <v>0</v>
      </c>
      <c r="X267" s="227">
        <f>W267*H267</f>
        <v>0</v>
      </c>
      <c r="AR267" s="17" t="s">
        <v>305</v>
      </c>
      <c r="AT267" s="17" t="s">
        <v>206</v>
      </c>
      <c r="AU267" s="17" t="s">
        <v>88</v>
      </c>
      <c r="AY267" s="17" t="s">
        <v>204</v>
      </c>
      <c r="BE267" s="228">
        <f>IF(O267="základní",K267,0)</f>
        <v>0</v>
      </c>
      <c r="BF267" s="228">
        <f>IF(O267="snížená",K267,0)</f>
        <v>0</v>
      </c>
      <c r="BG267" s="228">
        <f>IF(O267="zákl. přenesená",K267,0)</f>
        <v>0</v>
      </c>
      <c r="BH267" s="228">
        <f>IF(O267="sníž. přenesená",K267,0)</f>
        <v>0</v>
      </c>
      <c r="BI267" s="228">
        <f>IF(O267="nulová",K267,0)</f>
        <v>0</v>
      </c>
      <c r="BJ267" s="17" t="s">
        <v>88</v>
      </c>
      <c r="BK267" s="228">
        <f>ROUND(P267*H267,2)</f>
        <v>0</v>
      </c>
      <c r="BL267" s="17" t="s">
        <v>305</v>
      </c>
      <c r="BM267" s="17" t="s">
        <v>5889</v>
      </c>
    </row>
    <row r="268" spans="2:65" s="1" customFormat="1" ht="16.5" customHeight="1">
      <c r="B268" s="39"/>
      <c r="C268" s="216" t="s">
        <v>22</v>
      </c>
      <c r="D268" s="216" t="s">
        <v>206</v>
      </c>
      <c r="E268" s="217" t="s">
        <v>5890</v>
      </c>
      <c r="F268" s="218" t="s">
        <v>5891</v>
      </c>
      <c r="G268" s="219" t="s">
        <v>361</v>
      </c>
      <c r="H268" s="220">
        <v>3</v>
      </c>
      <c r="I268" s="221"/>
      <c r="J268" s="221"/>
      <c r="K268" s="222">
        <f>ROUND(P268*H268,2)</f>
        <v>0</v>
      </c>
      <c r="L268" s="218" t="s">
        <v>1071</v>
      </c>
      <c r="M268" s="44"/>
      <c r="N268" s="223" t="s">
        <v>33</v>
      </c>
      <c r="O268" s="224" t="s">
        <v>49</v>
      </c>
      <c r="P268" s="225">
        <f>I268+J268</f>
        <v>0</v>
      </c>
      <c r="Q268" s="225">
        <f>ROUND(I268*H268,2)</f>
        <v>0</v>
      </c>
      <c r="R268" s="225">
        <f>ROUND(J268*H268,2)</f>
        <v>0</v>
      </c>
      <c r="S268" s="80"/>
      <c r="T268" s="226">
        <f>S268*H268</f>
        <v>0</v>
      </c>
      <c r="U268" s="226">
        <v>0</v>
      </c>
      <c r="V268" s="226">
        <f>U268*H268</f>
        <v>0</v>
      </c>
      <c r="W268" s="226">
        <v>0</v>
      </c>
      <c r="X268" s="227">
        <f>W268*H268</f>
        <v>0</v>
      </c>
      <c r="AR268" s="17" t="s">
        <v>305</v>
      </c>
      <c r="AT268" s="17" t="s">
        <v>206</v>
      </c>
      <c r="AU268" s="17" t="s">
        <v>88</v>
      </c>
      <c r="AY268" s="17" t="s">
        <v>204</v>
      </c>
      <c r="BE268" s="228">
        <f>IF(O268="základní",K268,0)</f>
        <v>0</v>
      </c>
      <c r="BF268" s="228">
        <f>IF(O268="snížená",K268,0)</f>
        <v>0</v>
      </c>
      <c r="BG268" s="228">
        <f>IF(O268="zákl. přenesená",K268,0)</f>
        <v>0</v>
      </c>
      <c r="BH268" s="228">
        <f>IF(O268="sníž. přenesená",K268,0)</f>
        <v>0</v>
      </c>
      <c r="BI268" s="228">
        <f>IF(O268="nulová",K268,0)</f>
        <v>0</v>
      </c>
      <c r="BJ268" s="17" t="s">
        <v>88</v>
      </c>
      <c r="BK268" s="228">
        <f>ROUND(P268*H268,2)</f>
        <v>0</v>
      </c>
      <c r="BL268" s="17" t="s">
        <v>305</v>
      </c>
      <c r="BM268" s="17" t="s">
        <v>5892</v>
      </c>
    </row>
    <row r="269" spans="2:65" s="1" customFormat="1" ht="16.5" customHeight="1">
      <c r="B269" s="39"/>
      <c r="C269" s="216" t="s">
        <v>1275</v>
      </c>
      <c r="D269" s="216" t="s">
        <v>206</v>
      </c>
      <c r="E269" s="217" t="s">
        <v>5893</v>
      </c>
      <c r="F269" s="218" t="s">
        <v>5894</v>
      </c>
      <c r="G269" s="219" t="s">
        <v>1272</v>
      </c>
      <c r="H269" s="220">
        <v>8</v>
      </c>
      <c r="I269" s="221"/>
      <c r="J269" s="221"/>
      <c r="K269" s="222">
        <f>ROUND(P269*H269,2)</f>
        <v>0</v>
      </c>
      <c r="L269" s="218" t="s">
        <v>1071</v>
      </c>
      <c r="M269" s="44"/>
      <c r="N269" s="223" t="s">
        <v>33</v>
      </c>
      <c r="O269" s="224" t="s">
        <v>49</v>
      </c>
      <c r="P269" s="225">
        <f>I269+J269</f>
        <v>0</v>
      </c>
      <c r="Q269" s="225">
        <f>ROUND(I269*H269,2)</f>
        <v>0</v>
      </c>
      <c r="R269" s="225">
        <f>ROUND(J269*H269,2)</f>
        <v>0</v>
      </c>
      <c r="S269" s="80"/>
      <c r="T269" s="226">
        <f>S269*H269</f>
        <v>0</v>
      </c>
      <c r="U269" s="226">
        <v>0</v>
      </c>
      <c r="V269" s="226">
        <f>U269*H269</f>
        <v>0</v>
      </c>
      <c r="W269" s="226">
        <v>0</v>
      </c>
      <c r="X269" s="227">
        <f>W269*H269</f>
        <v>0</v>
      </c>
      <c r="AR269" s="17" t="s">
        <v>305</v>
      </c>
      <c r="AT269" s="17" t="s">
        <v>206</v>
      </c>
      <c r="AU269" s="17" t="s">
        <v>88</v>
      </c>
      <c r="AY269" s="17" t="s">
        <v>204</v>
      </c>
      <c r="BE269" s="228">
        <f>IF(O269="základní",K269,0)</f>
        <v>0</v>
      </c>
      <c r="BF269" s="228">
        <f>IF(O269="snížená",K269,0)</f>
        <v>0</v>
      </c>
      <c r="BG269" s="228">
        <f>IF(O269="zákl. přenesená",K269,0)</f>
        <v>0</v>
      </c>
      <c r="BH269" s="228">
        <f>IF(O269="sníž. přenesená",K269,0)</f>
        <v>0</v>
      </c>
      <c r="BI269" s="228">
        <f>IF(O269="nulová",K269,0)</f>
        <v>0</v>
      </c>
      <c r="BJ269" s="17" t="s">
        <v>88</v>
      </c>
      <c r="BK269" s="228">
        <f>ROUND(P269*H269,2)</f>
        <v>0</v>
      </c>
      <c r="BL269" s="17" t="s">
        <v>305</v>
      </c>
      <c r="BM269" s="17" t="s">
        <v>5895</v>
      </c>
    </row>
    <row r="270" spans="2:65" s="1" customFormat="1" ht="16.5" customHeight="1">
      <c r="B270" s="39"/>
      <c r="C270" s="216" t="s">
        <v>1281</v>
      </c>
      <c r="D270" s="216" t="s">
        <v>206</v>
      </c>
      <c r="E270" s="217" t="s">
        <v>5896</v>
      </c>
      <c r="F270" s="218" t="s">
        <v>5897</v>
      </c>
      <c r="G270" s="219" t="s">
        <v>361</v>
      </c>
      <c r="H270" s="220">
        <v>8</v>
      </c>
      <c r="I270" s="221"/>
      <c r="J270" s="221"/>
      <c r="K270" s="222">
        <f>ROUND(P270*H270,2)</f>
        <v>0</v>
      </c>
      <c r="L270" s="218" t="s">
        <v>1071</v>
      </c>
      <c r="M270" s="44"/>
      <c r="N270" s="223" t="s">
        <v>33</v>
      </c>
      <c r="O270" s="224" t="s">
        <v>49</v>
      </c>
      <c r="P270" s="225">
        <f>I270+J270</f>
        <v>0</v>
      </c>
      <c r="Q270" s="225">
        <f>ROUND(I270*H270,2)</f>
        <v>0</v>
      </c>
      <c r="R270" s="225">
        <f>ROUND(J270*H270,2)</f>
        <v>0</v>
      </c>
      <c r="S270" s="80"/>
      <c r="T270" s="226">
        <f>S270*H270</f>
        <v>0</v>
      </c>
      <c r="U270" s="226">
        <v>0</v>
      </c>
      <c r="V270" s="226">
        <f>U270*H270</f>
        <v>0</v>
      </c>
      <c r="W270" s="226">
        <v>0</v>
      </c>
      <c r="X270" s="227">
        <f>W270*H270</f>
        <v>0</v>
      </c>
      <c r="AR270" s="17" t="s">
        <v>305</v>
      </c>
      <c r="AT270" s="17" t="s">
        <v>206</v>
      </c>
      <c r="AU270" s="17" t="s">
        <v>88</v>
      </c>
      <c r="AY270" s="17" t="s">
        <v>204</v>
      </c>
      <c r="BE270" s="228">
        <f>IF(O270="základní",K270,0)</f>
        <v>0</v>
      </c>
      <c r="BF270" s="228">
        <f>IF(O270="snížená",K270,0)</f>
        <v>0</v>
      </c>
      <c r="BG270" s="228">
        <f>IF(O270="zákl. přenesená",K270,0)</f>
        <v>0</v>
      </c>
      <c r="BH270" s="228">
        <f>IF(O270="sníž. přenesená",K270,0)</f>
        <v>0</v>
      </c>
      <c r="BI270" s="228">
        <f>IF(O270="nulová",K270,0)</f>
        <v>0</v>
      </c>
      <c r="BJ270" s="17" t="s">
        <v>88</v>
      </c>
      <c r="BK270" s="228">
        <f>ROUND(P270*H270,2)</f>
        <v>0</v>
      </c>
      <c r="BL270" s="17" t="s">
        <v>305</v>
      </c>
      <c r="BM270" s="17" t="s">
        <v>5898</v>
      </c>
    </row>
    <row r="271" spans="2:65" s="1" customFormat="1" ht="16.5" customHeight="1">
      <c r="B271" s="39"/>
      <c r="C271" s="216" t="s">
        <v>1286</v>
      </c>
      <c r="D271" s="216" t="s">
        <v>206</v>
      </c>
      <c r="E271" s="217" t="s">
        <v>5899</v>
      </c>
      <c r="F271" s="218" t="s">
        <v>5900</v>
      </c>
      <c r="G271" s="219" t="s">
        <v>361</v>
      </c>
      <c r="H271" s="220">
        <v>24</v>
      </c>
      <c r="I271" s="221"/>
      <c r="J271" s="221"/>
      <c r="K271" s="222">
        <f>ROUND(P271*H271,2)</f>
        <v>0</v>
      </c>
      <c r="L271" s="218" t="s">
        <v>1071</v>
      </c>
      <c r="M271" s="44"/>
      <c r="N271" s="223" t="s">
        <v>33</v>
      </c>
      <c r="O271" s="224" t="s">
        <v>49</v>
      </c>
      <c r="P271" s="225">
        <f>I271+J271</f>
        <v>0</v>
      </c>
      <c r="Q271" s="225">
        <f>ROUND(I271*H271,2)</f>
        <v>0</v>
      </c>
      <c r="R271" s="225">
        <f>ROUND(J271*H271,2)</f>
        <v>0</v>
      </c>
      <c r="S271" s="80"/>
      <c r="T271" s="226">
        <f>S271*H271</f>
        <v>0</v>
      </c>
      <c r="U271" s="226">
        <v>0</v>
      </c>
      <c r="V271" s="226">
        <f>U271*H271</f>
        <v>0</v>
      </c>
      <c r="W271" s="226">
        <v>0</v>
      </c>
      <c r="X271" s="227">
        <f>W271*H271</f>
        <v>0</v>
      </c>
      <c r="AR271" s="17" t="s">
        <v>305</v>
      </c>
      <c r="AT271" s="17" t="s">
        <v>206</v>
      </c>
      <c r="AU271" s="17" t="s">
        <v>88</v>
      </c>
      <c r="AY271" s="17" t="s">
        <v>204</v>
      </c>
      <c r="BE271" s="228">
        <f>IF(O271="základní",K271,0)</f>
        <v>0</v>
      </c>
      <c r="BF271" s="228">
        <f>IF(O271="snížená",K271,0)</f>
        <v>0</v>
      </c>
      <c r="BG271" s="228">
        <f>IF(O271="zákl. přenesená",K271,0)</f>
        <v>0</v>
      </c>
      <c r="BH271" s="228">
        <f>IF(O271="sníž. přenesená",K271,0)</f>
        <v>0</v>
      </c>
      <c r="BI271" s="228">
        <f>IF(O271="nulová",K271,0)</f>
        <v>0</v>
      </c>
      <c r="BJ271" s="17" t="s">
        <v>88</v>
      </c>
      <c r="BK271" s="228">
        <f>ROUND(P271*H271,2)</f>
        <v>0</v>
      </c>
      <c r="BL271" s="17" t="s">
        <v>305</v>
      </c>
      <c r="BM271" s="17" t="s">
        <v>5901</v>
      </c>
    </row>
    <row r="272" spans="2:65" s="1" customFormat="1" ht="16.5" customHeight="1">
      <c r="B272" s="39"/>
      <c r="C272" s="216" t="s">
        <v>1291</v>
      </c>
      <c r="D272" s="216" t="s">
        <v>206</v>
      </c>
      <c r="E272" s="217" t="s">
        <v>5902</v>
      </c>
      <c r="F272" s="218" t="s">
        <v>5903</v>
      </c>
      <c r="G272" s="219" t="s">
        <v>361</v>
      </c>
      <c r="H272" s="220">
        <v>4</v>
      </c>
      <c r="I272" s="221"/>
      <c r="J272" s="221"/>
      <c r="K272" s="222">
        <f>ROUND(P272*H272,2)</f>
        <v>0</v>
      </c>
      <c r="L272" s="218" t="s">
        <v>1071</v>
      </c>
      <c r="M272" s="44"/>
      <c r="N272" s="223" t="s">
        <v>33</v>
      </c>
      <c r="O272" s="224" t="s">
        <v>49</v>
      </c>
      <c r="P272" s="225">
        <f>I272+J272</f>
        <v>0</v>
      </c>
      <c r="Q272" s="225">
        <f>ROUND(I272*H272,2)</f>
        <v>0</v>
      </c>
      <c r="R272" s="225">
        <f>ROUND(J272*H272,2)</f>
        <v>0</v>
      </c>
      <c r="S272" s="80"/>
      <c r="T272" s="226">
        <f>S272*H272</f>
        <v>0</v>
      </c>
      <c r="U272" s="226">
        <v>0</v>
      </c>
      <c r="V272" s="226">
        <f>U272*H272</f>
        <v>0</v>
      </c>
      <c r="W272" s="226">
        <v>0</v>
      </c>
      <c r="X272" s="227">
        <f>W272*H272</f>
        <v>0</v>
      </c>
      <c r="AR272" s="17" t="s">
        <v>305</v>
      </c>
      <c r="AT272" s="17" t="s">
        <v>206</v>
      </c>
      <c r="AU272" s="17" t="s">
        <v>88</v>
      </c>
      <c r="AY272" s="17" t="s">
        <v>204</v>
      </c>
      <c r="BE272" s="228">
        <f>IF(O272="základní",K272,0)</f>
        <v>0</v>
      </c>
      <c r="BF272" s="228">
        <f>IF(O272="snížená",K272,0)</f>
        <v>0</v>
      </c>
      <c r="BG272" s="228">
        <f>IF(O272="zákl. přenesená",K272,0)</f>
        <v>0</v>
      </c>
      <c r="BH272" s="228">
        <f>IF(O272="sníž. přenesená",K272,0)</f>
        <v>0</v>
      </c>
      <c r="BI272" s="228">
        <f>IF(O272="nulová",K272,0)</f>
        <v>0</v>
      </c>
      <c r="BJ272" s="17" t="s">
        <v>88</v>
      </c>
      <c r="BK272" s="228">
        <f>ROUND(P272*H272,2)</f>
        <v>0</v>
      </c>
      <c r="BL272" s="17" t="s">
        <v>305</v>
      </c>
      <c r="BM272" s="17" t="s">
        <v>5904</v>
      </c>
    </row>
    <row r="273" spans="2:65" s="1" customFormat="1" ht="16.5" customHeight="1">
      <c r="B273" s="39"/>
      <c r="C273" s="216" t="s">
        <v>1295</v>
      </c>
      <c r="D273" s="216" t="s">
        <v>206</v>
      </c>
      <c r="E273" s="217" t="s">
        <v>5905</v>
      </c>
      <c r="F273" s="218" t="s">
        <v>5906</v>
      </c>
      <c r="G273" s="219" t="s">
        <v>361</v>
      </c>
      <c r="H273" s="220">
        <v>14</v>
      </c>
      <c r="I273" s="221"/>
      <c r="J273" s="221"/>
      <c r="K273" s="222">
        <f>ROUND(P273*H273,2)</f>
        <v>0</v>
      </c>
      <c r="L273" s="218" t="s">
        <v>1071</v>
      </c>
      <c r="M273" s="44"/>
      <c r="N273" s="223" t="s">
        <v>33</v>
      </c>
      <c r="O273" s="224" t="s">
        <v>49</v>
      </c>
      <c r="P273" s="225">
        <f>I273+J273</f>
        <v>0</v>
      </c>
      <c r="Q273" s="225">
        <f>ROUND(I273*H273,2)</f>
        <v>0</v>
      </c>
      <c r="R273" s="225">
        <f>ROUND(J273*H273,2)</f>
        <v>0</v>
      </c>
      <c r="S273" s="80"/>
      <c r="T273" s="226">
        <f>S273*H273</f>
        <v>0</v>
      </c>
      <c r="U273" s="226">
        <v>0</v>
      </c>
      <c r="V273" s="226">
        <f>U273*H273</f>
        <v>0</v>
      </c>
      <c r="W273" s="226">
        <v>0</v>
      </c>
      <c r="X273" s="227">
        <f>W273*H273</f>
        <v>0</v>
      </c>
      <c r="AR273" s="17" t="s">
        <v>305</v>
      </c>
      <c r="AT273" s="17" t="s">
        <v>206</v>
      </c>
      <c r="AU273" s="17" t="s">
        <v>88</v>
      </c>
      <c r="AY273" s="17" t="s">
        <v>204</v>
      </c>
      <c r="BE273" s="228">
        <f>IF(O273="základní",K273,0)</f>
        <v>0</v>
      </c>
      <c r="BF273" s="228">
        <f>IF(O273="snížená",K273,0)</f>
        <v>0</v>
      </c>
      <c r="BG273" s="228">
        <f>IF(O273="zákl. přenesená",K273,0)</f>
        <v>0</v>
      </c>
      <c r="BH273" s="228">
        <f>IF(O273="sníž. přenesená",K273,0)</f>
        <v>0</v>
      </c>
      <c r="BI273" s="228">
        <f>IF(O273="nulová",K273,0)</f>
        <v>0</v>
      </c>
      <c r="BJ273" s="17" t="s">
        <v>88</v>
      </c>
      <c r="BK273" s="228">
        <f>ROUND(P273*H273,2)</f>
        <v>0</v>
      </c>
      <c r="BL273" s="17" t="s">
        <v>305</v>
      </c>
      <c r="BM273" s="17" t="s">
        <v>5907</v>
      </c>
    </row>
    <row r="274" spans="2:65" s="1" customFormat="1" ht="16.5" customHeight="1">
      <c r="B274" s="39"/>
      <c r="C274" s="216" t="s">
        <v>1302</v>
      </c>
      <c r="D274" s="216" t="s">
        <v>206</v>
      </c>
      <c r="E274" s="217" t="s">
        <v>5908</v>
      </c>
      <c r="F274" s="218" t="s">
        <v>5909</v>
      </c>
      <c r="G274" s="219" t="s">
        <v>361</v>
      </c>
      <c r="H274" s="220">
        <v>3</v>
      </c>
      <c r="I274" s="221"/>
      <c r="J274" s="221"/>
      <c r="K274" s="222">
        <f>ROUND(P274*H274,2)</f>
        <v>0</v>
      </c>
      <c r="L274" s="218" t="s">
        <v>1071</v>
      </c>
      <c r="M274" s="44"/>
      <c r="N274" s="223" t="s">
        <v>33</v>
      </c>
      <c r="O274" s="224" t="s">
        <v>49</v>
      </c>
      <c r="P274" s="225">
        <f>I274+J274</f>
        <v>0</v>
      </c>
      <c r="Q274" s="225">
        <f>ROUND(I274*H274,2)</f>
        <v>0</v>
      </c>
      <c r="R274" s="225">
        <f>ROUND(J274*H274,2)</f>
        <v>0</v>
      </c>
      <c r="S274" s="80"/>
      <c r="T274" s="226">
        <f>S274*H274</f>
        <v>0</v>
      </c>
      <c r="U274" s="226">
        <v>0</v>
      </c>
      <c r="V274" s="226">
        <f>U274*H274</f>
        <v>0</v>
      </c>
      <c r="W274" s="226">
        <v>0</v>
      </c>
      <c r="X274" s="227">
        <f>W274*H274</f>
        <v>0</v>
      </c>
      <c r="AR274" s="17" t="s">
        <v>305</v>
      </c>
      <c r="AT274" s="17" t="s">
        <v>206</v>
      </c>
      <c r="AU274" s="17" t="s">
        <v>88</v>
      </c>
      <c r="AY274" s="17" t="s">
        <v>204</v>
      </c>
      <c r="BE274" s="228">
        <f>IF(O274="základní",K274,0)</f>
        <v>0</v>
      </c>
      <c r="BF274" s="228">
        <f>IF(O274="snížená",K274,0)</f>
        <v>0</v>
      </c>
      <c r="BG274" s="228">
        <f>IF(O274="zákl. přenesená",K274,0)</f>
        <v>0</v>
      </c>
      <c r="BH274" s="228">
        <f>IF(O274="sníž. přenesená",K274,0)</f>
        <v>0</v>
      </c>
      <c r="BI274" s="228">
        <f>IF(O274="nulová",K274,0)</f>
        <v>0</v>
      </c>
      <c r="BJ274" s="17" t="s">
        <v>88</v>
      </c>
      <c r="BK274" s="228">
        <f>ROUND(P274*H274,2)</f>
        <v>0</v>
      </c>
      <c r="BL274" s="17" t="s">
        <v>305</v>
      </c>
      <c r="BM274" s="17" t="s">
        <v>5910</v>
      </c>
    </row>
    <row r="275" spans="2:65" s="1" customFormat="1" ht="16.5" customHeight="1">
      <c r="B275" s="39"/>
      <c r="C275" s="216" t="s">
        <v>1308</v>
      </c>
      <c r="D275" s="216" t="s">
        <v>206</v>
      </c>
      <c r="E275" s="217" t="s">
        <v>5911</v>
      </c>
      <c r="F275" s="218" t="s">
        <v>5912</v>
      </c>
      <c r="G275" s="219" t="s">
        <v>361</v>
      </c>
      <c r="H275" s="220">
        <v>1</v>
      </c>
      <c r="I275" s="221"/>
      <c r="J275" s="221"/>
      <c r="K275" s="222">
        <f>ROUND(P275*H275,2)</f>
        <v>0</v>
      </c>
      <c r="L275" s="218" t="s">
        <v>1071</v>
      </c>
      <c r="M275" s="44"/>
      <c r="N275" s="223" t="s">
        <v>33</v>
      </c>
      <c r="O275" s="224" t="s">
        <v>49</v>
      </c>
      <c r="P275" s="225">
        <f>I275+J275</f>
        <v>0</v>
      </c>
      <c r="Q275" s="225">
        <f>ROUND(I275*H275,2)</f>
        <v>0</v>
      </c>
      <c r="R275" s="225">
        <f>ROUND(J275*H275,2)</f>
        <v>0</v>
      </c>
      <c r="S275" s="80"/>
      <c r="T275" s="226">
        <f>S275*H275</f>
        <v>0</v>
      </c>
      <c r="U275" s="226">
        <v>0</v>
      </c>
      <c r="V275" s="226">
        <f>U275*H275</f>
        <v>0</v>
      </c>
      <c r="W275" s="226">
        <v>0</v>
      </c>
      <c r="X275" s="227">
        <f>W275*H275</f>
        <v>0</v>
      </c>
      <c r="AR275" s="17" t="s">
        <v>305</v>
      </c>
      <c r="AT275" s="17" t="s">
        <v>206</v>
      </c>
      <c r="AU275" s="17" t="s">
        <v>88</v>
      </c>
      <c r="AY275" s="17" t="s">
        <v>204</v>
      </c>
      <c r="BE275" s="228">
        <f>IF(O275="základní",K275,0)</f>
        <v>0</v>
      </c>
      <c r="BF275" s="228">
        <f>IF(O275="snížená",K275,0)</f>
        <v>0</v>
      </c>
      <c r="BG275" s="228">
        <f>IF(O275="zákl. přenesená",K275,0)</f>
        <v>0</v>
      </c>
      <c r="BH275" s="228">
        <f>IF(O275="sníž. přenesená",K275,0)</f>
        <v>0</v>
      </c>
      <c r="BI275" s="228">
        <f>IF(O275="nulová",K275,0)</f>
        <v>0</v>
      </c>
      <c r="BJ275" s="17" t="s">
        <v>88</v>
      </c>
      <c r="BK275" s="228">
        <f>ROUND(P275*H275,2)</f>
        <v>0</v>
      </c>
      <c r="BL275" s="17" t="s">
        <v>305</v>
      </c>
      <c r="BM275" s="17" t="s">
        <v>5913</v>
      </c>
    </row>
    <row r="276" spans="2:65" s="1" customFormat="1" ht="16.5" customHeight="1">
      <c r="B276" s="39"/>
      <c r="C276" s="216" t="s">
        <v>1315</v>
      </c>
      <c r="D276" s="216" t="s">
        <v>206</v>
      </c>
      <c r="E276" s="217" t="s">
        <v>5914</v>
      </c>
      <c r="F276" s="218" t="s">
        <v>5915</v>
      </c>
      <c r="G276" s="219" t="s">
        <v>361</v>
      </c>
      <c r="H276" s="220">
        <v>2</v>
      </c>
      <c r="I276" s="221"/>
      <c r="J276" s="221"/>
      <c r="K276" s="222">
        <f>ROUND(P276*H276,2)</f>
        <v>0</v>
      </c>
      <c r="L276" s="218" t="s">
        <v>1071</v>
      </c>
      <c r="M276" s="44"/>
      <c r="N276" s="223" t="s">
        <v>33</v>
      </c>
      <c r="O276" s="224" t="s">
        <v>49</v>
      </c>
      <c r="P276" s="225">
        <f>I276+J276</f>
        <v>0</v>
      </c>
      <c r="Q276" s="225">
        <f>ROUND(I276*H276,2)</f>
        <v>0</v>
      </c>
      <c r="R276" s="225">
        <f>ROUND(J276*H276,2)</f>
        <v>0</v>
      </c>
      <c r="S276" s="80"/>
      <c r="T276" s="226">
        <f>S276*H276</f>
        <v>0</v>
      </c>
      <c r="U276" s="226">
        <v>0</v>
      </c>
      <c r="V276" s="226">
        <f>U276*H276</f>
        <v>0</v>
      </c>
      <c r="W276" s="226">
        <v>0</v>
      </c>
      <c r="X276" s="227">
        <f>W276*H276</f>
        <v>0</v>
      </c>
      <c r="AR276" s="17" t="s">
        <v>305</v>
      </c>
      <c r="AT276" s="17" t="s">
        <v>206</v>
      </c>
      <c r="AU276" s="17" t="s">
        <v>88</v>
      </c>
      <c r="AY276" s="17" t="s">
        <v>204</v>
      </c>
      <c r="BE276" s="228">
        <f>IF(O276="základní",K276,0)</f>
        <v>0</v>
      </c>
      <c r="BF276" s="228">
        <f>IF(O276="snížená",K276,0)</f>
        <v>0</v>
      </c>
      <c r="BG276" s="228">
        <f>IF(O276="zákl. přenesená",K276,0)</f>
        <v>0</v>
      </c>
      <c r="BH276" s="228">
        <f>IF(O276="sníž. přenesená",K276,0)</f>
        <v>0</v>
      </c>
      <c r="BI276" s="228">
        <f>IF(O276="nulová",K276,0)</f>
        <v>0</v>
      </c>
      <c r="BJ276" s="17" t="s">
        <v>88</v>
      </c>
      <c r="BK276" s="228">
        <f>ROUND(P276*H276,2)</f>
        <v>0</v>
      </c>
      <c r="BL276" s="17" t="s">
        <v>305</v>
      </c>
      <c r="BM276" s="17" t="s">
        <v>5916</v>
      </c>
    </row>
    <row r="277" spans="2:65" s="1" customFormat="1" ht="16.5" customHeight="1">
      <c r="B277" s="39"/>
      <c r="C277" s="216" t="s">
        <v>1321</v>
      </c>
      <c r="D277" s="216" t="s">
        <v>206</v>
      </c>
      <c r="E277" s="217" t="s">
        <v>5917</v>
      </c>
      <c r="F277" s="218" t="s">
        <v>5918</v>
      </c>
      <c r="G277" s="219" t="s">
        <v>1272</v>
      </c>
      <c r="H277" s="220">
        <v>10</v>
      </c>
      <c r="I277" s="221"/>
      <c r="J277" s="221"/>
      <c r="K277" s="222">
        <f>ROUND(P277*H277,2)</f>
        <v>0</v>
      </c>
      <c r="L277" s="218" t="s">
        <v>1071</v>
      </c>
      <c r="M277" s="44"/>
      <c r="N277" s="223" t="s">
        <v>33</v>
      </c>
      <c r="O277" s="224" t="s">
        <v>49</v>
      </c>
      <c r="P277" s="225">
        <f>I277+J277</f>
        <v>0</v>
      </c>
      <c r="Q277" s="225">
        <f>ROUND(I277*H277,2)</f>
        <v>0</v>
      </c>
      <c r="R277" s="225">
        <f>ROUND(J277*H277,2)</f>
        <v>0</v>
      </c>
      <c r="S277" s="80"/>
      <c r="T277" s="226">
        <f>S277*H277</f>
        <v>0</v>
      </c>
      <c r="U277" s="226">
        <v>0</v>
      </c>
      <c r="V277" s="226">
        <f>U277*H277</f>
        <v>0</v>
      </c>
      <c r="W277" s="226">
        <v>0</v>
      </c>
      <c r="X277" s="227">
        <f>W277*H277</f>
        <v>0</v>
      </c>
      <c r="AR277" s="17" t="s">
        <v>305</v>
      </c>
      <c r="AT277" s="17" t="s">
        <v>206</v>
      </c>
      <c r="AU277" s="17" t="s">
        <v>88</v>
      </c>
      <c r="AY277" s="17" t="s">
        <v>204</v>
      </c>
      <c r="BE277" s="228">
        <f>IF(O277="základní",K277,0)</f>
        <v>0</v>
      </c>
      <c r="BF277" s="228">
        <f>IF(O277="snížená",K277,0)</f>
        <v>0</v>
      </c>
      <c r="BG277" s="228">
        <f>IF(O277="zákl. přenesená",K277,0)</f>
        <v>0</v>
      </c>
      <c r="BH277" s="228">
        <f>IF(O277="sníž. přenesená",K277,0)</f>
        <v>0</v>
      </c>
      <c r="BI277" s="228">
        <f>IF(O277="nulová",K277,0)</f>
        <v>0</v>
      </c>
      <c r="BJ277" s="17" t="s">
        <v>88</v>
      </c>
      <c r="BK277" s="228">
        <f>ROUND(P277*H277,2)</f>
        <v>0</v>
      </c>
      <c r="BL277" s="17" t="s">
        <v>305</v>
      </c>
      <c r="BM277" s="17" t="s">
        <v>5919</v>
      </c>
    </row>
    <row r="278" spans="2:65" s="1" customFormat="1" ht="16.5" customHeight="1">
      <c r="B278" s="39"/>
      <c r="C278" s="216" t="s">
        <v>1380</v>
      </c>
      <c r="D278" s="216" t="s">
        <v>206</v>
      </c>
      <c r="E278" s="217" t="s">
        <v>5920</v>
      </c>
      <c r="F278" s="218" t="s">
        <v>5921</v>
      </c>
      <c r="G278" s="219" t="s">
        <v>361</v>
      </c>
      <c r="H278" s="220">
        <v>10</v>
      </c>
      <c r="I278" s="221"/>
      <c r="J278" s="221"/>
      <c r="K278" s="222">
        <f>ROUND(P278*H278,2)</f>
        <v>0</v>
      </c>
      <c r="L278" s="218" t="s">
        <v>1071</v>
      </c>
      <c r="M278" s="44"/>
      <c r="N278" s="223" t="s">
        <v>33</v>
      </c>
      <c r="O278" s="224" t="s">
        <v>49</v>
      </c>
      <c r="P278" s="225">
        <f>I278+J278</f>
        <v>0</v>
      </c>
      <c r="Q278" s="225">
        <f>ROUND(I278*H278,2)</f>
        <v>0</v>
      </c>
      <c r="R278" s="225">
        <f>ROUND(J278*H278,2)</f>
        <v>0</v>
      </c>
      <c r="S278" s="80"/>
      <c r="T278" s="226">
        <f>S278*H278</f>
        <v>0</v>
      </c>
      <c r="U278" s="226">
        <v>0</v>
      </c>
      <c r="V278" s="226">
        <f>U278*H278</f>
        <v>0</v>
      </c>
      <c r="W278" s="226">
        <v>0</v>
      </c>
      <c r="X278" s="227">
        <f>W278*H278</f>
        <v>0</v>
      </c>
      <c r="AR278" s="17" t="s">
        <v>305</v>
      </c>
      <c r="AT278" s="17" t="s">
        <v>206</v>
      </c>
      <c r="AU278" s="17" t="s">
        <v>88</v>
      </c>
      <c r="AY278" s="17" t="s">
        <v>204</v>
      </c>
      <c r="BE278" s="228">
        <f>IF(O278="základní",K278,0)</f>
        <v>0</v>
      </c>
      <c r="BF278" s="228">
        <f>IF(O278="snížená",K278,0)</f>
        <v>0</v>
      </c>
      <c r="BG278" s="228">
        <f>IF(O278="zákl. přenesená",K278,0)</f>
        <v>0</v>
      </c>
      <c r="BH278" s="228">
        <f>IF(O278="sníž. přenesená",K278,0)</f>
        <v>0</v>
      </c>
      <c r="BI278" s="228">
        <f>IF(O278="nulová",K278,0)</f>
        <v>0</v>
      </c>
      <c r="BJ278" s="17" t="s">
        <v>88</v>
      </c>
      <c r="BK278" s="228">
        <f>ROUND(P278*H278,2)</f>
        <v>0</v>
      </c>
      <c r="BL278" s="17" t="s">
        <v>305</v>
      </c>
      <c r="BM278" s="17" t="s">
        <v>5922</v>
      </c>
    </row>
    <row r="279" spans="2:65" s="1" customFormat="1" ht="16.5" customHeight="1">
      <c r="B279" s="39"/>
      <c r="C279" s="216" t="s">
        <v>1386</v>
      </c>
      <c r="D279" s="216" t="s">
        <v>206</v>
      </c>
      <c r="E279" s="217" t="s">
        <v>5923</v>
      </c>
      <c r="F279" s="218" t="s">
        <v>5924</v>
      </c>
      <c r="G279" s="219" t="s">
        <v>361</v>
      </c>
      <c r="H279" s="220">
        <v>4</v>
      </c>
      <c r="I279" s="221"/>
      <c r="J279" s="221"/>
      <c r="K279" s="222">
        <f>ROUND(P279*H279,2)</f>
        <v>0</v>
      </c>
      <c r="L279" s="218" t="s">
        <v>1071</v>
      </c>
      <c r="M279" s="44"/>
      <c r="N279" s="223" t="s">
        <v>33</v>
      </c>
      <c r="O279" s="224" t="s">
        <v>49</v>
      </c>
      <c r="P279" s="225">
        <f>I279+J279</f>
        <v>0</v>
      </c>
      <c r="Q279" s="225">
        <f>ROUND(I279*H279,2)</f>
        <v>0</v>
      </c>
      <c r="R279" s="225">
        <f>ROUND(J279*H279,2)</f>
        <v>0</v>
      </c>
      <c r="S279" s="80"/>
      <c r="T279" s="226">
        <f>S279*H279</f>
        <v>0</v>
      </c>
      <c r="U279" s="226">
        <v>0</v>
      </c>
      <c r="V279" s="226">
        <f>U279*H279</f>
        <v>0</v>
      </c>
      <c r="W279" s="226">
        <v>0</v>
      </c>
      <c r="X279" s="227">
        <f>W279*H279</f>
        <v>0</v>
      </c>
      <c r="AR279" s="17" t="s">
        <v>305</v>
      </c>
      <c r="AT279" s="17" t="s">
        <v>206</v>
      </c>
      <c r="AU279" s="17" t="s">
        <v>88</v>
      </c>
      <c r="AY279" s="17" t="s">
        <v>204</v>
      </c>
      <c r="BE279" s="228">
        <f>IF(O279="základní",K279,0)</f>
        <v>0</v>
      </c>
      <c r="BF279" s="228">
        <f>IF(O279="snížená",K279,0)</f>
        <v>0</v>
      </c>
      <c r="BG279" s="228">
        <f>IF(O279="zákl. přenesená",K279,0)</f>
        <v>0</v>
      </c>
      <c r="BH279" s="228">
        <f>IF(O279="sníž. přenesená",K279,0)</f>
        <v>0</v>
      </c>
      <c r="BI279" s="228">
        <f>IF(O279="nulová",K279,0)</f>
        <v>0</v>
      </c>
      <c r="BJ279" s="17" t="s">
        <v>88</v>
      </c>
      <c r="BK279" s="228">
        <f>ROUND(P279*H279,2)</f>
        <v>0</v>
      </c>
      <c r="BL279" s="17" t="s">
        <v>305</v>
      </c>
      <c r="BM279" s="17" t="s">
        <v>5925</v>
      </c>
    </row>
    <row r="280" spans="2:65" s="1" customFormat="1" ht="16.5" customHeight="1">
      <c r="B280" s="39"/>
      <c r="C280" s="216" t="s">
        <v>1392</v>
      </c>
      <c r="D280" s="216" t="s">
        <v>206</v>
      </c>
      <c r="E280" s="217" t="s">
        <v>5926</v>
      </c>
      <c r="F280" s="218" t="s">
        <v>5927</v>
      </c>
      <c r="G280" s="219" t="s">
        <v>361</v>
      </c>
      <c r="H280" s="220">
        <v>2</v>
      </c>
      <c r="I280" s="221"/>
      <c r="J280" s="221"/>
      <c r="K280" s="222">
        <f>ROUND(P280*H280,2)</f>
        <v>0</v>
      </c>
      <c r="L280" s="218" t="s">
        <v>1071</v>
      </c>
      <c r="M280" s="44"/>
      <c r="N280" s="223" t="s">
        <v>33</v>
      </c>
      <c r="O280" s="224" t="s">
        <v>49</v>
      </c>
      <c r="P280" s="225">
        <f>I280+J280</f>
        <v>0</v>
      </c>
      <c r="Q280" s="225">
        <f>ROUND(I280*H280,2)</f>
        <v>0</v>
      </c>
      <c r="R280" s="225">
        <f>ROUND(J280*H280,2)</f>
        <v>0</v>
      </c>
      <c r="S280" s="80"/>
      <c r="T280" s="226">
        <f>S280*H280</f>
        <v>0</v>
      </c>
      <c r="U280" s="226">
        <v>0</v>
      </c>
      <c r="V280" s="226">
        <f>U280*H280</f>
        <v>0</v>
      </c>
      <c r="W280" s="226">
        <v>0</v>
      </c>
      <c r="X280" s="227">
        <f>W280*H280</f>
        <v>0</v>
      </c>
      <c r="AR280" s="17" t="s">
        <v>305</v>
      </c>
      <c r="AT280" s="17" t="s">
        <v>206</v>
      </c>
      <c r="AU280" s="17" t="s">
        <v>88</v>
      </c>
      <c r="AY280" s="17" t="s">
        <v>204</v>
      </c>
      <c r="BE280" s="228">
        <f>IF(O280="základní",K280,0)</f>
        <v>0</v>
      </c>
      <c r="BF280" s="228">
        <f>IF(O280="snížená",K280,0)</f>
        <v>0</v>
      </c>
      <c r="BG280" s="228">
        <f>IF(O280="zákl. přenesená",K280,0)</f>
        <v>0</v>
      </c>
      <c r="BH280" s="228">
        <f>IF(O280="sníž. přenesená",K280,0)</f>
        <v>0</v>
      </c>
      <c r="BI280" s="228">
        <f>IF(O280="nulová",K280,0)</f>
        <v>0</v>
      </c>
      <c r="BJ280" s="17" t="s">
        <v>88</v>
      </c>
      <c r="BK280" s="228">
        <f>ROUND(P280*H280,2)</f>
        <v>0</v>
      </c>
      <c r="BL280" s="17" t="s">
        <v>305</v>
      </c>
      <c r="BM280" s="17" t="s">
        <v>5928</v>
      </c>
    </row>
    <row r="281" spans="2:65" s="1" customFormat="1" ht="16.5" customHeight="1">
      <c r="B281" s="39"/>
      <c r="C281" s="216" t="s">
        <v>1421</v>
      </c>
      <c r="D281" s="216" t="s">
        <v>206</v>
      </c>
      <c r="E281" s="217" t="s">
        <v>5929</v>
      </c>
      <c r="F281" s="218" t="s">
        <v>5930</v>
      </c>
      <c r="G281" s="219" t="s">
        <v>361</v>
      </c>
      <c r="H281" s="220">
        <v>2</v>
      </c>
      <c r="I281" s="221"/>
      <c r="J281" s="221"/>
      <c r="K281" s="222">
        <f>ROUND(P281*H281,2)</f>
        <v>0</v>
      </c>
      <c r="L281" s="218" t="s">
        <v>1071</v>
      </c>
      <c r="M281" s="44"/>
      <c r="N281" s="223" t="s">
        <v>33</v>
      </c>
      <c r="O281" s="224" t="s">
        <v>49</v>
      </c>
      <c r="P281" s="225">
        <f>I281+J281</f>
        <v>0</v>
      </c>
      <c r="Q281" s="225">
        <f>ROUND(I281*H281,2)</f>
        <v>0</v>
      </c>
      <c r="R281" s="225">
        <f>ROUND(J281*H281,2)</f>
        <v>0</v>
      </c>
      <c r="S281" s="80"/>
      <c r="T281" s="226">
        <f>S281*H281</f>
        <v>0</v>
      </c>
      <c r="U281" s="226">
        <v>0</v>
      </c>
      <c r="V281" s="226">
        <f>U281*H281</f>
        <v>0</v>
      </c>
      <c r="W281" s="226">
        <v>0</v>
      </c>
      <c r="X281" s="227">
        <f>W281*H281</f>
        <v>0</v>
      </c>
      <c r="AR281" s="17" t="s">
        <v>305</v>
      </c>
      <c r="AT281" s="17" t="s">
        <v>206</v>
      </c>
      <c r="AU281" s="17" t="s">
        <v>88</v>
      </c>
      <c r="AY281" s="17" t="s">
        <v>204</v>
      </c>
      <c r="BE281" s="228">
        <f>IF(O281="základní",K281,0)</f>
        <v>0</v>
      </c>
      <c r="BF281" s="228">
        <f>IF(O281="snížená",K281,0)</f>
        <v>0</v>
      </c>
      <c r="BG281" s="228">
        <f>IF(O281="zákl. přenesená",K281,0)</f>
        <v>0</v>
      </c>
      <c r="BH281" s="228">
        <f>IF(O281="sníž. přenesená",K281,0)</f>
        <v>0</v>
      </c>
      <c r="BI281" s="228">
        <f>IF(O281="nulová",K281,0)</f>
        <v>0</v>
      </c>
      <c r="BJ281" s="17" t="s">
        <v>88</v>
      </c>
      <c r="BK281" s="228">
        <f>ROUND(P281*H281,2)</f>
        <v>0</v>
      </c>
      <c r="BL281" s="17" t="s">
        <v>305</v>
      </c>
      <c r="BM281" s="17" t="s">
        <v>5931</v>
      </c>
    </row>
    <row r="282" spans="2:65" s="1" customFormat="1" ht="16.5" customHeight="1">
      <c r="B282" s="39"/>
      <c r="C282" s="216" t="s">
        <v>1427</v>
      </c>
      <c r="D282" s="216" t="s">
        <v>206</v>
      </c>
      <c r="E282" s="217" t="s">
        <v>5932</v>
      </c>
      <c r="F282" s="218" t="s">
        <v>5933</v>
      </c>
      <c r="G282" s="219" t="s">
        <v>361</v>
      </c>
      <c r="H282" s="220">
        <v>2</v>
      </c>
      <c r="I282" s="221"/>
      <c r="J282" s="221"/>
      <c r="K282" s="222">
        <f>ROUND(P282*H282,2)</f>
        <v>0</v>
      </c>
      <c r="L282" s="218" t="s">
        <v>1071</v>
      </c>
      <c r="M282" s="44"/>
      <c r="N282" s="223" t="s">
        <v>33</v>
      </c>
      <c r="O282" s="224" t="s">
        <v>49</v>
      </c>
      <c r="P282" s="225">
        <f>I282+J282</f>
        <v>0</v>
      </c>
      <c r="Q282" s="225">
        <f>ROUND(I282*H282,2)</f>
        <v>0</v>
      </c>
      <c r="R282" s="225">
        <f>ROUND(J282*H282,2)</f>
        <v>0</v>
      </c>
      <c r="S282" s="80"/>
      <c r="T282" s="226">
        <f>S282*H282</f>
        <v>0</v>
      </c>
      <c r="U282" s="226">
        <v>0</v>
      </c>
      <c r="V282" s="226">
        <f>U282*H282</f>
        <v>0</v>
      </c>
      <c r="W282" s="226">
        <v>0</v>
      </c>
      <c r="X282" s="227">
        <f>W282*H282</f>
        <v>0</v>
      </c>
      <c r="AR282" s="17" t="s">
        <v>305</v>
      </c>
      <c r="AT282" s="17" t="s">
        <v>206</v>
      </c>
      <c r="AU282" s="17" t="s">
        <v>88</v>
      </c>
      <c r="AY282" s="17" t="s">
        <v>204</v>
      </c>
      <c r="BE282" s="228">
        <f>IF(O282="základní",K282,0)</f>
        <v>0</v>
      </c>
      <c r="BF282" s="228">
        <f>IF(O282="snížená",K282,0)</f>
        <v>0</v>
      </c>
      <c r="BG282" s="228">
        <f>IF(O282="zákl. přenesená",K282,0)</f>
        <v>0</v>
      </c>
      <c r="BH282" s="228">
        <f>IF(O282="sníž. přenesená",K282,0)</f>
        <v>0</v>
      </c>
      <c r="BI282" s="228">
        <f>IF(O282="nulová",K282,0)</f>
        <v>0</v>
      </c>
      <c r="BJ282" s="17" t="s">
        <v>88</v>
      </c>
      <c r="BK282" s="228">
        <f>ROUND(P282*H282,2)</f>
        <v>0</v>
      </c>
      <c r="BL282" s="17" t="s">
        <v>305</v>
      </c>
      <c r="BM282" s="17" t="s">
        <v>5934</v>
      </c>
    </row>
    <row r="283" spans="2:65" s="1" customFormat="1" ht="16.5" customHeight="1">
      <c r="B283" s="39"/>
      <c r="C283" s="216" t="s">
        <v>1433</v>
      </c>
      <c r="D283" s="216" t="s">
        <v>206</v>
      </c>
      <c r="E283" s="217" t="s">
        <v>5935</v>
      </c>
      <c r="F283" s="218" t="s">
        <v>5936</v>
      </c>
      <c r="G283" s="219" t="s">
        <v>361</v>
      </c>
      <c r="H283" s="220">
        <v>34</v>
      </c>
      <c r="I283" s="221"/>
      <c r="J283" s="221"/>
      <c r="K283" s="222">
        <f>ROUND(P283*H283,2)</f>
        <v>0</v>
      </c>
      <c r="L283" s="218" t="s">
        <v>1071</v>
      </c>
      <c r="M283" s="44"/>
      <c r="N283" s="223" t="s">
        <v>33</v>
      </c>
      <c r="O283" s="224" t="s">
        <v>49</v>
      </c>
      <c r="P283" s="225">
        <f>I283+J283</f>
        <v>0</v>
      </c>
      <c r="Q283" s="225">
        <f>ROUND(I283*H283,2)</f>
        <v>0</v>
      </c>
      <c r="R283" s="225">
        <f>ROUND(J283*H283,2)</f>
        <v>0</v>
      </c>
      <c r="S283" s="80"/>
      <c r="T283" s="226">
        <f>S283*H283</f>
        <v>0</v>
      </c>
      <c r="U283" s="226">
        <v>0</v>
      </c>
      <c r="V283" s="226">
        <f>U283*H283</f>
        <v>0</v>
      </c>
      <c r="W283" s="226">
        <v>0</v>
      </c>
      <c r="X283" s="227">
        <f>W283*H283</f>
        <v>0</v>
      </c>
      <c r="AR283" s="17" t="s">
        <v>305</v>
      </c>
      <c r="AT283" s="17" t="s">
        <v>206</v>
      </c>
      <c r="AU283" s="17" t="s">
        <v>88</v>
      </c>
      <c r="AY283" s="17" t="s">
        <v>204</v>
      </c>
      <c r="BE283" s="228">
        <f>IF(O283="základní",K283,0)</f>
        <v>0</v>
      </c>
      <c r="BF283" s="228">
        <f>IF(O283="snížená",K283,0)</f>
        <v>0</v>
      </c>
      <c r="BG283" s="228">
        <f>IF(O283="zákl. přenesená",K283,0)</f>
        <v>0</v>
      </c>
      <c r="BH283" s="228">
        <f>IF(O283="sníž. přenesená",K283,0)</f>
        <v>0</v>
      </c>
      <c r="BI283" s="228">
        <f>IF(O283="nulová",K283,0)</f>
        <v>0</v>
      </c>
      <c r="BJ283" s="17" t="s">
        <v>88</v>
      </c>
      <c r="BK283" s="228">
        <f>ROUND(P283*H283,2)</f>
        <v>0</v>
      </c>
      <c r="BL283" s="17" t="s">
        <v>305</v>
      </c>
      <c r="BM283" s="17" t="s">
        <v>5937</v>
      </c>
    </row>
    <row r="284" spans="2:65" s="1" customFormat="1" ht="16.5" customHeight="1">
      <c r="B284" s="39"/>
      <c r="C284" s="216" t="s">
        <v>1441</v>
      </c>
      <c r="D284" s="216" t="s">
        <v>206</v>
      </c>
      <c r="E284" s="217" t="s">
        <v>5938</v>
      </c>
      <c r="F284" s="218" t="s">
        <v>5939</v>
      </c>
      <c r="G284" s="219" t="s">
        <v>361</v>
      </c>
      <c r="H284" s="220">
        <v>4</v>
      </c>
      <c r="I284" s="221"/>
      <c r="J284" s="221"/>
      <c r="K284" s="222">
        <f>ROUND(P284*H284,2)</f>
        <v>0</v>
      </c>
      <c r="L284" s="218" t="s">
        <v>1071</v>
      </c>
      <c r="M284" s="44"/>
      <c r="N284" s="223" t="s">
        <v>33</v>
      </c>
      <c r="O284" s="224" t="s">
        <v>49</v>
      </c>
      <c r="P284" s="225">
        <f>I284+J284</f>
        <v>0</v>
      </c>
      <c r="Q284" s="225">
        <f>ROUND(I284*H284,2)</f>
        <v>0</v>
      </c>
      <c r="R284" s="225">
        <f>ROUND(J284*H284,2)</f>
        <v>0</v>
      </c>
      <c r="S284" s="80"/>
      <c r="T284" s="226">
        <f>S284*H284</f>
        <v>0</v>
      </c>
      <c r="U284" s="226">
        <v>0</v>
      </c>
      <c r="V284" s="226">
        <f>U284*H284</f>
        <v>0</v>
      </c>
      <c r="W284" s="226">
        <v>0</v>
      </c>
      <c r="X284" s="227">
        <f>W284*H284</f>
        <v>0</v>
      </c>
      <c r="AR284" s="17" t="s">
        <v>305</v>
      </c>
      <c r="AT284" s="17" t="s">
        <v>206</v>
      </c>
      <c r="AU284" s="17" t="s">
        <v>88</v>
      </c>
      <c r="AY284" s="17" t="s">
        <v>204</v>
      </c>
      <c r="BE284" s="228">
        <f>IF(O284="základní",K284,0)</f>
        <v>0</v>
      </c>
      <c r="BF284" s="228">
        <f>IF(O284="snížená",K284,0)</f>
        <v>0</v>
      </c>
      <c r="BG284" s="228">
        <f>IF(O284="zákl. přenesená",K284,0)</f>
        <v>0</v>
      </c>
      <c r="BH284" s="228">
        <f>IF(O284="sníž. přenesená",K284,0)</f>
        <v>0</v>
      </c>
      <c r="BI284" s="228">
        <f>IF(O284="nulová",K284,0)</f>
        <v>0</v>
      </c>
      <c r="BJ284" s="17" t="s">
        <v>88</v>
      </c>
      <c r="BK284" s="228">
        <f>ROUND(P284*H284,2)</f>
        <v>0</v>
      </c>
      <c r="BL284" s="17" t="s">
        <v>305</v>
      </c>
      <c r="BM284" s="17" t="s">
        <v>5940</v>
      </c>
    </row>
    <row r="285" spans="2:65" s="1" customFormat="1" ht="16.5" customHeight="1">
      <c r="B285" s="39"/>
      <c r="C285" s="216" t="s">
        <v>1446</v>
      </c>
      <c r="D285" s="216" t="s">
        <v>206</v>
      </c>
      <c r="E285" s="217" t="s">
        <v>5941</v>
      </c>
      <c r="F285" s="218" t="s">
        <v>5942</v>
      </c>
      <c r="G285" s="219" t="s">
        <v>361</v>
      </c>
      <c r="H285" s="220">
        <v>8</v>
      </c>
      <c r="I285" s="221"/>
      <c r="J285" s="221"/>
      <c r="K285" s="222">
        <f>ROUND(P285*H285,2)</f>
        <v>0</v>
      </c>
      <c r="L285" s="218" t="s">
        <v>1071</v>
      </c>
      <c r="M285" s="44"/>
      <c r="N285" s="223" t="s">
        <v>33</v>
      </c>
      <c r="O285" s="224" t="s">
        <v>49</v>
      </c>
      <c r="P285" s="225">
        <f>I285+J285</f>
        <v>0</v>
      </c>
      <c r="Q285" s="225">
        <f>ROUND(I285*H285,2)</f>
        <v>0</v>
      </c>
      <c r="R285" s="225">
        <f>ROUND(J285*H285,2)</f>
        <v>0</v>
      </c>
      <c r="S285" s="80"/>
      <c r="T285" s="226">
        <f>S285*H285</f>
        <v>0</v>
      </c>
      <c r="U285" s="226">
        <v>0</v>
      </c>
      <c r="V285" s="226">
        <f>U285*H285</f>
        <v>0</v>
      </c>
      <c r="W285" s="226">
        <v>0</v>
      </c>
      <c r="X285" s="227">
        <f>W285*H285</f>
        <v>0</v>
      </c>
      <c r="AR285" s="17" t="s">
        <v>305</v>
      </c>
      <c r="AT285" s="17" t="s">
        <v>206</v>
      </c>
      <c r="AU285" s="17" t="s">
        <v>88</v>
      </c>
      <c r="AY285" s="17" t="s">
        <v>204</v>
      </c>
      <c r="BE285" s="228">
        <f>IF(O285="základní",K285,0)</f>
        <v>0</v>
      </c>
      <c r="BF285" s="228">
        <f>IF(O285="snížená",K285,0)</f>
        <v>0</v>
      </c>
      <c r="BG285" s="228">
        <f>IF(O285="zákl. přenesená",K285,0)</f>
        <v>0</v>
      </c>
      <c r="BH285" s="228">
        <f>IF(O285="sníž. přenesená",K285,0)</f>
        <v>0</v>
      </c>
      <c r="BI285" s="228">
        <f>IF(O285="nulová",K285,0)</f>
        <v>0</v>
      </c>
      <c r="BJ285" s="17" t="s">
        <v>88</v>
      </c>
      <c r="BK285" s="228">
        <f>ROUND(P285*H285,2)</f>
        <v>0</v>
      </c>
      <c r="BL285" s="17" t="s">
        <v>305</v>
      </c>
      <c r="BM285" s="17" t="s">
        <v>5943</v>
      </c>
    </row>
    <row r="286" spans="2:65" s="1" customFormat="1" ht="16.5" customHeight="1">
      <c r="B286" s="39"/>
      <c r="C286" s="216" t="s">
        <v>1459</v>
      </c>
      <c r="D286" s="216" t="s">
        <v>206</v>
      </c>
      <c r="E286" s="217" t="s">
        <v>5944</v>
      </c>
      <c r="F286" s="218" t="s">
        <v>5945</v>
      </c>
      <c r="G286" s="219" t="s">
        <v>361</v>
      </c>
      <c r="H286" s="220">
        <v>22</v>
      </c>
      <c r="I286" s="221"/>
      <c r="J286" s="221"/>
      <c r="K286" s="222">
        <f>ROUND(P286*H286,2)</f>
        <v>0</v>
      </c>
      <c r="L286" s="218" t="s">
        <v>1071</v>
      </c>
      <c r="M286" s="44"/>
      <c r="N286" s="223" t="s">
        <v>33</v>
      </c>
      <c r="O286" s="224" t="s">
        <v>49</v>
      </c>
      <c r="P286" s="225">
        <f>I286+J286</f>
        <v>0</v>
      </c>
      <c r="Q286" s="225">
        <f>ROUND(I286*H286,2)</f>
        <v>0</v>
      </c>
      <c r="R286" s="225">
        <f>ROUND(J286*H286,2)</f>
        <v>0</v>
      </c>
      <c r="S286" s="80"/>
      <c r="T286" s="226">
        <f>S286*H286</f>
        <v>0</v>
      </c>
      <c r="U286" s="226">
        <v>0</v>
      </c>
      <c r="V286" s="226">
        <f>U286*H286</f>
        <v>0</v>
      </c>
      <c r="W286" s="226">
        <v>0</v>
      </c>
      <c r="X286" s="227">
        <f>W286*H286</f>
        <v>0</v>
      </c>
      <c r="AR286" s="17" t="s">
        <v>305</v>
      </c>
      <c r="AT286" s="17" t="s">
        <v>206</v>
      </c>
      <c r="AU286" s="17" t="s">
        <v>88</v>
      </c>
      <c r="AY286" s="17" t="s">
        <v>204</v>
      </c>
      <c r="BE286" s="228">
        <f>IF(O286="základní",K286,0)</f>
        <v>0</v>
      </c>
      <c r="BF286" s="228">
        <f>IF(O286="snížená",K286,0)</f>
        <v>0</v>
      </c>
      <c r="BG286" s="228">
        <f>IF(O286="zákl. přenesená",K286,0)</f>
        <v>0</v>
      </c>
      <c r="BH286" s="228">
        <f>IF(O286="sníž. přenesená",K286,0)</f>
        <v>0</v>
      </c>
      <c r="BI286" s="228">
        <f>IF(O286="nulová",K286,0)</f>
        <v>0</v>
      </c>
      <c r="BJ286" s="17" t="s">
        <v>88</v>
      </c>
      <c r="BK286" s="228">
        <f>ROUND(P286*H286,2)</f>
        <v>0</v>
      </c>
      <c r="BL286" s="17" t="s">
        <v>305</v>
      </c>
      <c r="BM286" s="17" t="s">
        <v>5946</v>
      </c>
    </row>
    <row r="287" spans="2:65" s="1" customFormat="1" ht="16.5" customHeight="1">
      <c r="B287" s="39"/>
      <c r="C287" s="216" t="s">
        <v>1466</v>
      </c>
      <c r="D287" s="216" t="s">
        <v>206</v>
      </c>
      <c r="E287" s="217" t="s">
        <v>5947</v>
      </c>
      <c r="F287" s="218" t="s">
        <v>5948</v>
      </c>
      <c r="G287" s="219" t="s">
        <v>361</v>
      </c>
      <c r="H287" s="220">
        <v>6</v>
      </c>
      <c r="I287" s="221"/>
      <c r="J287" s="221"/>
      <c r="K287" s="222">
        <f>ROUND(P287*H287,2)</f>
        <v>0</v>
      </c>
      <c r="L287" s="218" t="s">
        <v>1071</v>
      </c>
      <c r="M287" s="44"/>
      <c r="N287" s="223" t="s">
        <v>33</v>
      </c>
      <c r="O287" s="224" t="s">
        <v>49</v>
      </c>
      <c r="P287" s="225">
        <f>I287+J287</f>
        <v>0</v>
      </c>
      <c r="Q287" s="225">
        <f>ROUND(I287*H287,2)</f>
        <v>0</v>
      </c>
      <c r="R287" s="225">
        <f>ROUND(J287*H287,2)</f>
        <v>0</v>
      </c>
      <c r="S287" s="80"/>
      <c r="T287" s="226">
        <f>S287*H287</f>
        <v>0</v>
      </c>
      <c r="U287" s="226">
        <v>0</v>
      </c>
      <c r="V287" s="226">
        <f>U287*H287</f>
        <v>0</v>
      </c>
      <c r="W287" s="226">
        <v>0</v>
      </c>
      <c r="X287" s="227">
        <f>W287*H287</f>
        <v>0</v>
      </c>
      <c r="AR287" s="17" t="s">
        <v>305</v>
      </c>
      <c r="AT287" s="17" t="s">
        <v>206</v>
      </c>
      <c r="AU287" s="17" t="s">
        <v>88</v>
      </c>
      <c r="AY287" s="17" t="s">
        <v>204</v>
      </c>
      <c r="BE287" s="228">
        <f>IF(O287="základní",K287,0)</f>
        <v>0</v>
      </c>
      <c r="BF287" s="228">
        <f>IF(O287="snížená",K287,0)</f>
        <v>0</v>
      </c>
      <c r="BG287" s="228">
        <f>IF(O287="zákl. přenesená",K287,0)</f>
        <v>0</v>
      </c>
      <c r="BH287" s="228">
        <f>IF(O287="sníž. přenesená",K287,0)</f>
        <v>0</v>
      </c>
      <c r="BI287" s="228">
        <f>IF(O287="nulová",K287,0)</f>
        <v>0</v>
      </c>
      <c r="BJ287" s="17" t="s">
        <v>88</v>
      </c>
      <c r="BK287" s="228">
        <f>ROUND(P287*H287,2)</f>
        <v>0</v>
      </c>
      <c r="BL287" s="17" t="s">
        <v>305</v>
      </c>
      <c r="BM287" s="17" t="s">
        <v>5949</v>
      </c>
    </row>
    <row r="288" spans="2:65" s="1" customFormat="1" ht="16.5" customHeight="1">
      <c r="B288" s="39"/>
      <c r="C288" s="216" t="s">
        <v>1478</v>
      </c>
      <c r="D288" s="216" t="s">
        <v>206</v>
      </c>
      <c r="E288" s="217" t="s">
        <v>5950</v>
      </c>
      <c r="F288" s="218" t="s">
        <v>5951</v>
      </c>
      <c r="G288" s="219" t="s">
        <v>361</v>
      </c>
      <c r="H288" s="220">
        <v>6</v>
      </c>
      <c r="I288" s="221"/>
      <c r="J288" s="221"/>
      <c r="K288" s="222">
        <f>ROUND(P288*H288,2)</f>
        <v>0</v>
      </c>
      <c r="L288" s="218" t="s">
        <v>1071</v>
      </c>
      <c r="M288" s="44"/>
      <c r="N288" s="223" t="s">
        <v>33</v>
      </c>
      <c r="O288" s="224" t="s">
        <v>49</v>
      </c>
      <c r="P288" s="225">
        <f>I288+J288</f>
        <v>0</v>
      </c>
      <c r="Q288" s="225">
        <f>ROUND(I288*H288,2)</f>
        <v>0</v>
      </c>
      <c r="R288" s="225">
        <f>ROUND(J288*H288,2)</f>
        <v>0</v>
      </c>
      <c r="S288" s="80"/>
      <c r="T288" s="226">
        <f>S288*H288</f>
        <v>0</v>
      </c>
      <c r="U288" s="226">
        <v>0</v>
      </c>
      <c r="V288" s="226">
        <f>U288*H288</f>
        <v>0</v>
      </c>
      <c r="W288" s="226">
        <v>0</v>
      </c>
      <c r="X288" s="227">
        <f>W288*H288</f>
        <v>0</v>
      </c>
      <c r="AR288" s="17" t="s">
        <v>305</v>
      </c>
      <c r="AT288" s="17" t="s">
        <v>206</v>
      </c>
      <c r="AU288" s="17" t="s">
        <v>88</v>
      </c>
      <c r="AY288" s="17" t="s">
        <v>204</v>
      </c>
      <c r="BE288" s="228">
        <f>IF(O288="základní",K288,0)</f>
        <v>0</v>
      </c>
      <c r="BF288" s="228">
        <f>IF(O288="snížená",K288,0)</f>
        <v>0</v>
      </c>
      <c r="BG288" s="228">
        <f>IF(O288="zákl. přenesená",K288,0)</f>
        <v>0</v>
      </c>
      <c r="BH288" s="228">
        <f>IF(O288="sníž. přenesená",K288,0)</f>
        <v>0</v>
      </c>
      <c r="BI288" s="228">
        <f>IF(O288="nulová",K288,0)</f>
        <v>0</v>
      </c>
      <c r="BJ288" s="17" t="s">
        <v>88</v>
      </c>
      <c r="BK288" s="228">
        <f>ROUND(P288*H288,2)</f>
        <v>0</v>
      </c>
      <c r="BL288" s="17" t="s">
        <v>305</v>
      </c>
      <c r="BM288" s="17" t="s">
        <v>5952</v>
      </c>
    </row>
    <row r="289" spans="2:65" s="1" customFormat="1" ht="16.5" customHeight="1">
      <c r="B289" s="39"/>
      <c r="C289" s="216" t="s">
        <v>1502</v>
      </c>
      <c r="D289" s="216" t="s">
        <v>206</v>
      </c>
      <c r="E289" s="217" t="s">
        <v>5953</v>
      </c>
      <c r="F289" s="218" t="s">
        <v>5954</v>
      </c>
      <c r="G289" s="219" t="s">
        <v>361</v>
      </c>
      <c r="H289" s="220">
        <v>4</v>
      </c>
      <c r="I289" s="221"/>
      <c r="J289" s="221"/>
      <c r="K289" s="222">
        <f>ROUND(P289*H289,2)</f>
        <v>0</v>
      </c>
      <c r="L289" s="218" t="s">
        <v>1071</v>
      </c>
      <c r="M289" s="44"/>
      <c r="N289" s="223" t="s">
        <v>33</v>
      </c>
      <c r="O289" s="224" t="s">
        <v>49</v>
      </c>
      <c r="P289" s="225">
        <f>I289+J289</f>
        <v>0</v>
      </c>
      <c r="Q289" s="225">
        <f>ROUND(I289*H289,2)</f>
        <v>0</v>
      </c>
      <c r="R289" s="225">
        <f>ROUND(J289*H289,2)</f>
        <v>0</v>
      </c>
      <c r="S289" s="80"/>
      <c r="T289" s="226">
        <f>S289*H289</f>
        <v>0</v>
      </c>
      <c r="U289" s="226">
        <v>0</v>
      </c>
      <c r="V289" s="226">
        <f>U289*H289</f>
        <v>0</v>
      </c>
      <c r="W289" s="226">
        <v>0</v>
      </c>
      <c r="X289" s="227">
        <f>W289*H289</f>
        <v>0</v>
      </c>
      <c r="AR289" s="17" t="s">
        <v>305</v>
      </c>
      <c r="AT289" s="17" t="s">
        <v>206</v>
      </c>
      <c r="AU289" s="17" t="s">
        <v>88</v>
      </c>
      <c r="AY289" s="17" t="s">
        <v>204</v>
      </c>
      <c r="BE289" s="228">
        <f>IF(O289="základní",K289,0)</f>
        <v>0</v>
      </c>
      <c r="BF289" s="228">
        <f>IF(O289="snížená",K289,0)</f>
        <v>0</v>
      </c>
      <c r="BG289" s="228">
        <f>IF(O289="zákl. přenesená",K289,0)</f>
        <v>0</v>
      </c>
      <c r="BH289" s="228">
        <f>IF(O289="sníž. přenesená",K289,0)</f>
        <v>0</v>
      </c>
      <c r="BI289" s="228">
        <f>IF(O289="nulová",K289,0)</f>
        <v>0</v>
      </c>
      <c r="BJ289" s="17" t="s">
        <v>88</v>
      </c>
      <c r="BK289" s="228">
        <f>ROUND(P289*H289,2)</f>
        <v>0</v>
      </c>
      <c r="BL289" s="17" t="s">
        <v>305</v>
      </c>
      <c r="BM289" s="17" t="s">
        <v>5955</v>
      </c>
    </row>
    <row r="290" spans="2:65" s="1" customFormat="1" ht="16.5" customHeight="1">
      <c r="B290" s="39"/>
      <c r="C290" s="216" t="s">
        <v>1508</v>
      </c>
      <c r="D290" s="216" t="s">
        <v>206</v>
      </c>
      <c r="E290" s="217" t="s">
        <v>5956</v>
      </c>
      <c r="F290" s="218" t="s">
        <v>5957</v>
      </c>
      <c r="G290" s="219" t="s">
        <v>361</v>
      </c>
      <c r="H290" s="220">
        <v>4</v>
      </c>
      <c r="I290" s="221"/>
      <c r="J290" s="221"/>
      <c r="K290" s="222">
        <f>ROUND(P290*H290,2)</f>
        <v>0</v>
      </c>
      <c r="L290" s="218" t="s">
        <v>1071</v>
      </c>
      <c r="M290" s="44"/>
      <c r="N290" s="223" t="s">
        <v>33</v>
      </c>
      <c r="O290" s="224" t="s">
        <v>49</v>
      </c>
      <c r="P290" s="225">
        <f>I290+J290</f>
        <v>0</v>
      </c>
      <c r="Q290" s="225">
        <f>ROUND(I290*H290,2)</f>
        <v>0</v>
      </c>
      <c r="R290" s="225">
        <f>ROUND(J290*H290,2)</f>
        <v>0</v>
      </c>
      <c r="S290" s="80"/>
      <c r="T290" s="226">
        <f>S290*H290</f>
        <v>0</v>
      </c>
      <c r="U290" s="226">
        <v>0</v>
      </c>
      <c r="V290" s="226">
        <f>U290*H290</f>
        <v>0</v>
      </c>
      <c r="W290" s="226">
        <v>0</v>
      </c>
      <c r="X290" s="227">
        <f>W290*H290</f>
        <v>0</v>
      </c>
      <c r="AR290" s="17" t="s">
        <v>305</v>
      </c>
      <c r="AT290" s="17" t="s">
        <v>206</v>
      </c>
      <c r="AU290" s="17" t="s">
        <v>88</v>
      </c>
      <c r="AY290" s="17" t="s">
        <v>204</v>
      </c>
      <c r="BE290" s="228">
        <f>IF(O290="základní",K290,0)</f>
        <v>0</v>
      </c>
      <c r="BF290" s="228">
        <f>IF(O290="snížená",K290,0)</f>
        <v>0</v>
      </c>
      <c r="BG290" s="228">
        <f>IF(O290="zákl. přenesená",K290,0)</f>
        <v>0</v>
      </c>
      <c r="BH290" s="228">
        <f>IF(O290="sníž. přenesená",K290,0)</f>
        <v>0</v>
      </c>
      <c r="BI290" s="228">
        <f>IF(O290="nulová",K290,0)</f>
        <v>0</v>
      </c>
      <c r="BJ290" s="17" t="s">
        <v>88</v>
      </c>
      <c r="BK290" s="228">
        <f>ROUND(P290*H290,2)</f>
        <v>0</v>
      </c>
      <c r="BL290" s="17" t="s">
        <v>305</v>
      </c>
      <c r="BM290" s="17" t="s">
        <v>5958</v>
      </c>
    </row>
    <row r="291" spans="2:65" s="1" customFormat="1" ht="16.5" customHeight="1">
      <c r="B291" s="39"/>
      <c r="C291" s="216" t="s">
        <v>1515</v>
      </c>
      <c r="D291" s="216" t="s">
        <v>206</v>
      </c>
      <c r="E291" s="217" t="s">
        <v>5959</v>
      </c>
      <c r="F291" s="218" t="s">
        <v>5960</v>
      </c>
      <c r="G291" s="219" t="s">
        <v>361</v>
      </c>
      <c r="H291" s="220">
        <v>2</v>
      </c>
      <c r="I291" s="221"/>
      <c r="J291" s="221"/>
      <c r="K291" s="222">
        <f>ROUND(P291*H291,2)</f>
        <v>0</v>
      </c>
      <c r="L291" s="218" t="s">
        <v>1071</v>
      </c>
      <c r="M291" s="44"/>
      <c r="N291" s="223" t="s">
        <v>33</v>
      </c>
      <c r="O291" s="224" t="s">
        <v>49</v>
      </c>
      <c r="P291" s="225">
        <f>I291+J291</f>
        <v>0</v>
      </c>
      <c r="Q291" s="225">
        <f>ROUND(I291*H291,2)</f>
        <v>0</v>
      </c>
      <c r="R291" s="225">
        <f>ROUND(J291*H291,2)</f>
        <v>0</v>
      </c>
      <c r="S291" s="80"/>
      <c r="T291" s="226">
        <f>S291*H291</f>
        <v>0</v>
      </c>
      <c r="U291" s="226">
        <v>0</v>
      </c>
      <c r="V291" s="226">
        <f>U291*H291</f>
        <v>0</v>
      </c>
      <c r="W291" s="226">
        <v>0</v>
      </c>
      <c r="X291" s="227">
        <f>W291*H291</f>
        <v>0</v>
      </c>
      <c r="AR291" s="17" t="s">
        <v>305</v>
      </c>
      <c r="AT291" s="17" t="s">
        <v>206</v>
      </c>
      <c r="AU291" s="17" t="s">
        <v>88</v>
      </c>
      <c r="AY291" s="17" t="s">
        <v>204</v>
      </c>
      <c r="BE291" s="228">
        <f>IF(O291="základní",K291,0)</f>
        <v>0</v>
      </c>
      <c r="BF291" s="228">
        <f>IF(O291="snížená",K291,0)</f>
        <v>0</v>
      </c>
      <c r="BG291" s="228">
        <f>IF(O291="zákl. přenesená",K291,0)</f>
        <v>0</v>
      </c>
      <c r="BH291" s="228">
        <f>IF(O291="sníž. přenesená",K291,0)</f>
        <v>0</v>
      </c>
      <c r="BI291" s="228">
        <f>IF(O291="nulová",K291,0)</f>
        <v>0</v>
      </c>
      <c r="BJ291" s="17" t="s">
        <v>88</v>
      </c>
      <c r="BK291" s="228">
        <f>ROUND(P291*H291,2)</f>
        <v>0</v>
      </c>
      <c r="BL291" s="17" t="s">
        <v>305</v>
      </c>
      <c r="BM291" s="17" t="s">
        <v>5961</v>
      </c>
    </row>
    <row r="292" spans="2:65" s="1" customFormat="1" ht="16.5" customHeight="1">
      <c r="B292" s="39"/>
      <c r="C292" s="216" t="s">
        <v>1526</v>
      </c>
      <c r="D292" s="216" t="s">
        <v>206</v>
      </c>
      <c r="E292" s="217" t="s">
        <v>5962</v>
      </c>
      <c r="F292" s="218" t="s">
        <v>5963</v>
      </c>
      <c r="G292" s="219" t="s">
        <v>361</v>
      </c>
      <c r="H292" s="220">
        <v>2</v>
      </c>
      <c r="I292" s="221"/>
      <c r="J292" s="221"/>
      <c r="K292" s="222">
        <f>ROUND(P292*H292,2)</f>
        <v>0</v>
      </c>
      <c r="L292" s="218" t="s">
        <v>1071</v>
      </c>
      <c r="M292" s="44"/>
      <c r="N292" s="223" t="s">
        <v>33</v>
      </c>
      <c r="O292" s="224" t="s">
        <v>49</v>
      </c>
      <c r="P292" s="225">
        <f>I292+J292</f>
        <v>0</v>
      </c>
      <c r="Q292" s="225">
        <f>ROUND(I292*H292,2)</f>
        <v>0</v>
      </c>
      <c r="R292" s="225">
        <f>ROUND(J292*H292,2)</f>
        <v>0</v>
      </c>
      <c r="S292" s="80"/>
      <c r="T292" s="226">
        <f>S292*H292</f>
        <v>0</v>
      </c>
      <c r="U292" s="226">
        <v>0</v>
      </c>
      <c r="V292" s="226">
        <f>U292*H292</f>
        <v>0</v>
      </c>
      <c r="W292" s="226">
        <v>0</v>
      </c>
      <c r="X292" s="227">
        <f>W292*H292</f>
        <v>0</v>
      </c>
      <c r="AR292" s="17" t="s">
        <v>305</v>
      </c>
      <c r="AT292" s="17" t="s">
        <v>206</v>
      </c>
      <c r="AU292" s="17" t="s">
        <v>88</v>
      </c>
      <c r="AY292" s="17" t="s">
        <v>204</v>
      </c>
      <c r="BE292" s="228">
        <f>IF(O292="základní",K292,0)</f>
        <v>0</v>
      </c>
      <c r="BF292" s="228">
        <f>IF(O292="snížená",K292,0)</f>
        <v>0</v>
      </c>
      <c r="BG292" s="228">
        <f>IF(O292="zákl. přenesená",K292,0)</f>
        <v>0</v>
      </c>
      <c r="BH292" s="228">
        <f>IF(O292="sníž. přenesená",K292,0)</f>
        <v>0</v>
      </c>
      <c r="BI292" s="228">
        <f>IF(O292="nulová",K292,0)</f>
        <v>0</v>
      </c>
      <c r="BJ292" s="17" t="s">
        <v>88</v>
      </c>
      <c r="BK292" s="228">
        <f>ROUND(P292*H292,2)</f>
        <v>0</v>
      </c>
      <c r="BL292" s="17" t="s">
        <v>305</v>
      </c>
      <c r="BM292" s="17" t="s">
        <v>5964</v>
      </c>
    </row>
    <row r="293" spans="2:65" s="1" customFormat="1" ht="16.5" customHeight="1">
      <c r="B293" s="39"/>
      <c r="C293" s="216" t="s">
        <v>1531</v>
      </c>
      <c r="D293" s="216" t="s">
        <v>206</v>
      </c>
      <c r="E293" s="217" t="s">
        <v>5965</v>
      </c>
      <c r="F293" s="218" t="s">
        <v>5966</v>
      </c>
      <c r="G293" s="219" t="s">
        <v>361</v>
      </c>
      <c r="H293" s="220">
        <v>8</v>
      </c>
      <c r="I293" s="221"/>
      <c r="J293" s="221"/>
      <c r="K293" s="222">
        <f>ROUND(P293*H293,2)</f>
        <v>0</v>
      </c>
      <c r="L293" s="218" t="s">
        <v>1071</v>
      </c>
      <c r="M293" s="44"/>
      <c r="N293" s="223" t="s">
        <v>33</v>
      </c>
      <c r="O293" s="224" t="s">
        <v>49</v>
      </c>
      <c r="P293" s="225">
        <f>I293+J293</f>
        <v>0</v>
      </c>
      <c r="Q293" s="225">
        <f>ROUND(I293*H293,2)</f>
        <v>0</v>
      </c>
      <c r="R293" s="225">
        <f>ROUND(J293*H293,2)</f>
        <v>0</v>
      </c>
      <c r="S293" s="80"/>
      <c r="T293" s="226">
        <f>S293*H293</f>
        <v>0</v>
      </c>
      <c r="U293" s="226">
        <v>0</v>
      </c>
      <c r="V293" s="226">
        <f>U293*H293</f>
        <v>0</v>
      </c>
      <c r="W293" s="226">
        <v>0</v>
      </c>
      <c r="X293" s="227">
        <f>W293*H293</f>
        <v>0</v>
      </c>
      <c r="AR293" s="17" t="s">
        <v>305</v>
      </c>
      <c r="AT293" s="17" t="s">
        <v>206</v>
      </c>
      <c r="AU293" s="17" t="s">
        <v>88</v>
      </c>
      <c r="AY293" s="17" t="s">
        <v>204</v>
      </c>
      <c r="BE293" s="228">
        <f>IF(O293="základní",K293,0)</f>
        <v>0</v>
      </c>
      <c r="BF293" s="228">
        <f>IF(O293="snížená",K293,0)</f>
        <v>0</v>
      </c>
      <c r="BG293" s="228">
        <f>IF(O293="zákl. přenesená",K293,0)</f>
        <v>0</v>
      </c>
      <c r="BH293" s="228">
        <f>IF(O293="sníž. přenesená",K293,0)</f>
        <v>0</v>
      </c>
      <c r="BI293" s="228">
        <f>IF(O293="nulová",K293,0)</f>
        <v>0</v>
      </c>
      <c r="BJ293" s="17" t="s">
        <v>88</v>
      </c>
      <c r="BK293" s="228">
        <f>ROUND(P293*H293,2)</f>
        <v>0</v>
      </c>
      <c r="BL293" s="17" t="s">
        <v>305</v>
      </c>
      <c r="BM293" s="17" t="s">
        <v>5967</v>
      </c>
    </row>
    <row r="294" spans="2:65" s="1" customFormat="1" ht="16.5" customHeight="1">
      <c r="B294" s="39"/>
      <c r="C294" s="216" t="s">
        <v>1541</v>
      </c>
      <c r="D294" s="216" t="s">
        <v>206</v>
      </c>
      <c r="E294" s="217" t="s">
        <v>5968</v>
      </c>
      <c r="F294" s="218" t="s">
        <v>5969</v>
      </c>
      <c r="G294" s="219" t="s">
        <v>361</v>
      </c>
      <c r="H294" s="220">
        <v>8</v>
      </c>
      <c r="I294" s="221"/>
      <c r="J294" s="221"/>
      <c r="K294" s="222">
        <f>ROUND(P294*H294,2)</f>
        <v>0</v>
      </c>
      <c r="L294" s="218" t="s">
        <v>1071</v>
      </c>
      <c r="M294" s="44"/>
      <c r="N294" s="223" t="s">
        <v>33</v>
      </c>
      <c r="O294" s="224" t="s">
        <v>49</v>
      </c>
      <c r="P294" s="225">
        <f>I294+J294</f>
        <v>0</v>
      </c>
      <c r="Q294" s="225">
        <f>ROUND(I294*H294,2)</f>
        <v>0</v>
      </c>
      <c r="R294" s="225">
        <f>ROUND(J294*H294,2)</f>
        <v>0</v>
      </c>
      <c r="S294" s="80"/>
      <c r="T294" s="226">
        <f>S294*H294</f>
        <v>0</v>
      </c>
      <c r="U294" s="226">
        <v>0</v>
      </c>
      <c r="V294" s="226">
        <f>U294*H294</f>
        <v>0</v>
      </c>
      <c r="W294" s="226">
        <v>0</v>
      </c>
      <c r="X294" s="227">
        <f>W294*H294</f>
        <v>0</v>
      </c>
      <c r="AR294" s="17" t="s">
        <v>305</v>
      </c>
      <c r="AT294" s="17" t="s">
        <v>206</v>
      </c>
      <c r="AU294" s="17" t="s">
        <v>88</v>
      </c>
      <c r="AY294" s="17" t="s">
        <v>204</v>
      </c>
      <c r="BE294" s="228">
        <f>IF(O294="základní",K294,0)</f>
        <v>0</v>
      </c>
      <c r="BF294" s="228">
        <f>IF(O294="snížená",K294,0)</f>
        <v>0</v>
      </c>
      <c r="BG294" s="228">
        <f>IF(O294="zákl. přenesená",K294,0)</f>
        <v>0</v>
      </c>
      <c r="BH294" s="228">
        <f>IF(O294="sníž. přenesená",K294,0)</f>
        <v>0</v>
      </c>
      <c r="BI294" s="228">
        <f>IF(O294="nulová",K294,0)</f>
        <v>0</v>
      </c>
      <c r="BJ294" s="17" t="s">
        <v>88</v>
      </c>
      <c r="BK294" s="228">
        <f>ROUND(P294*H294,2)</f>
        <v>0</v>
      </c>
      <c r="BL294" s="17" t="s">
        <v>305</v>
      </c>
      <c r="BM294" s="17" t="s">
        <v>5970</v>
      </c>
    </row>
    <row r="295" spans="2:65" s="1" customFormat="1" ht="16.5" customHeight="1">
      <c r="B295" s="39"/>
      <c r="C295" s="216" t="s">
        <v>1548</v>
      </c>
      <c r="D295" s="216" t="s">
        <v>206</v>
      </c>
      <c r="E295" s="217" t="s">
        <v>5971</v>
      </c>
      <c r="F295" s="218" t="s">
        <v>5972</v>
      </c>
      <c r="G295" s="219" t="s">
        <v>1272</v>
      </c>
      <c r="H295" s="220">
        <v>89</v>
      </c>
      <c r="I295" s="221"/>
      <c r="J295" s="221"/>
      <c r="K295" s="222">
        <f>ROUND(P295*H295,2)</f>
        <v>0</v>
      </c>
      <c r="L295" s="218" t="s">
        <v>1071</v>
      </c>
      <c r="M295" s="44"/>
      <c r="N295" s="223" t="s">
        <v>33</v>
      </c>
      <c r="O295" s="224" t="s">
        <v>49</v>
      </c>
      <c r="P295" s="225">
        <f>I295+J295</f>
        <v>0</v>
      </c>
      <c r="Q295" s="225">
        <f>ROUND(I295*H295,2)</f>
        <v>0</v>
      </c>
      <c r="R295" s="225">
        <f>ROUND(J295*H295,2)</f>
        <v>0</v>
      </c>
      <c r="S295" s="80"/>
      <c r="T295" s="226">
        <f>S295*H295</f>
        <v>0</v>
      </c>
      <c r="U295" s="226">
        <v>0</v>
      </c>
      <c r="V295" s="226">
        <f>U295*H295</f>
        <v>0</v>
      </c>
      <c r="W295" s="226">
        <v>0</v>
      </c>
      <c r="X295" s="227">
        <f>W295*H295</f>
        <v>0</v>
      </c>
      <c r="AR295" s="17" t="s">
        <v>305</v>
      </c>
      <c r="AT295" s="17" t="s">
        <v>206</v>
      </c>
      <c r="AU295" s="17" t="s">
        <v>88</v>
      </c>
      <c r="AY295" s="17" t="s">
        <v>204</v>
      </c>
      <c r="BE295" s="228">
        <f>IF(O295="základní",K295,0)</f>
        <v>0</v>
      </c>
      <c r="BF295" s="228">
        <f>IF(O295="snížená",K295,0)</f>
        <v>0</v>
      </c>
      <c r="BG295" s="228">
        <f>IF(O295="zákl. přenesená",K295,0)</f>
        <v>0</v>
      </c>
      <c r="BH295" s="228">
        <f>IF(O295="sníž. přenesená",K295,0)</f>
        <v>0</v>
      </c>
      <c r="BI295" s="228">
        <f>IF(O295="nulová",K295,0)</f>
        <v>0</v>
      </c>
      <c r="BJ295" s="17" t="s">
        <v>88</v>
      </c>
      <c r="BK295" s="228">
        <f>ROUND(P295*H295,2)</f>
        <v>0</v>
      </c>
      <c r="BL295" s="17" t="s">
        <v>305</v>
      </c>
      <c r="BM295" s="17" t="s">
        <v>5973</v>
      </c>
    </row>
    <row r="296" spans="2:65" s="1" customFormat="1" ht="16.5" customHeight="1">
      <c r="B296" s="39"/>
      <c r="C296" s="216" t="s">
        <v>1554</v>
      </c>
      <c r="D296" s="216" t="s">
        <v>206</v>
      </c>
      <c r="E296" s="217" t="s">
        <v>5974</v>
      </c>
      <c r="F296" s="218" t="s">
        <v>5975</v>
      </c>
      <c r="G296" s="219" t="s">
        <v>361</v>
      </c>
      <c r="H296" s="220">
        <v>4</v>
      </c>
      <c r="I296" s="221"/>
      <c r="J296" s="221"/>
      <c r="K296" s="222">
        <f>ROUND(P296*H296,2)</f>
        <v>0</v>
      </c>
      <c r="L296" s="218" t="s">
        <v>1071</v>
      </c>
      <c r="M296" s="44"/>
      <c r="N296" s="223" t="s">
        <v>33</v>
      </c>
      <c r="O296" s="224" t="s">
        <v>49</v>
      </c>
      <c r="P296" s="225">
        <f>I296+J296</f>
        <v>0</v>
      </c>
      <c r="Q296" s="225">
        <f>ROUND(I296*H296,2)</f>
        <v>0</v>
      </c>
      <c r="R296" s="225">
        <f>ROUND(J296*H296,2)</f>
        <v>0</v>
      </c>
      <c r="S296" s="80"/>
      <c r="T296" s="226">
        <f>S296*H296</f>
        <v>0</v>
      </c>
      <c r="U296" s="226">
        <v>0</v>
      </c>
      <c r="V296" s="226">
        <f>U296*H296</f>
        <v>0</v>
      </c>
      <c r="W296" s="226">
        <v>0</v>
      </c>
      <c r="X296" s="227">
        <f>W296*H296</f>
        <v>0</v>
      </c>
      <c r="AR296" s="17" t="s">
        <v>305</v>
      </c>
      <c r="AT296" s="17" t="s">
        <v>206</v>
      </c>
      <c r="AU296" s="17" t="s">
        <v>88</v>
      </c>
      <c r="AY296" s="17" t="s">
        <v>204</v>
      </c>
      <c r="BE296" s="228">
        <f>IF(O296="základní",K296,0)</f>
        <v>0</v>
      </c>
      <c r="BF296" s="228">
        <f>IF(O296="snížená",K296,0)</f>
        <v>0</v>
      </c>
      <c r="BG296" s="228">
        <f>IF(O296="zákl. přenesená",K296,0)</f>
        <v>0</v>
      </c>
      <c r="BH296" s="228">
        <f>IF(O296="sníž. přenesená",K296,0)</f>
        <v>0</v>
      </c>
      <c r="BI296" s="228">
        <f>IF(O296="nulová",K296,0)</f>
        <v>0</v>
      </c>
      <c r="BJ296" s="17" t="s">
        <v>88</v>
      </c>
      <c r="BK296" s="228">
        <f>ROUND(P296*H296,2)</f>
        <v>0</v>
      </c>
      <c r="BL296" s="17" t="s">
        <v>305</v>
      </c>
      <c r="BM296" s="17" t="s">
        <v>5976</v>
      </c>
    </row>
    <row r="297" spans="2:65" s="1" customFormat="1" ht="16.5" customHeight="1">
      <c r="B297" s="39"/>
      <c r="C297" s="216" t="s">
        <v>1561</v>
      </c>
      <c r="D297" s="216" t="s">
        <v>206</v>
      </c>
      <c r="E297" s="217" t="s">
        <v>5977</v>
      </c>
      <c r="F297" s="218" t="s">
        <v>5978</v>
      </c>
      <c r="G297" s="219" t="s">
        <v>361</v>
      </c>
      <c r="H297" s="220">
        <v>3</v>
      </c>
      <c r="I297" s="221"/>
      <c r="J297" s="221"/>
      <c r="K297" s="222">
        <f>ROUND(P297*H297,2)</f>
        <v>0</v>
      </c>
      <c r="L297" s="218" t="s">
        <v>1071</v>
      </c>
      <c r="M297" s="44"/>
      <c r="N297" s="223" t="s">
        <v>33</v>
      </c>
      <c r="O297" s="224" t="s">
        <v>49</v>
      </c>
      <c r="P297" s="225">
        <f>I297+J297</f>
        <v>0</v>
      </c>
      <c r="Q297" s="225">
        <f>ROUND(I297*H297,2)</f>
        <v>0</v>
      </c>
      <c r="R297" s="225">
        <f>ROUND(J297*H297,2)</f>
        <v>0</v>
      </c>
      <c r="S297" s="80"/>
      <c r="T297" s="226">
        <f>S297*H297</f>
        <v>0</v>
      </c>
      <c r="U297" s="226">
        <v>0</v>
      </c>
      <c r="V297" s="226">
        <f>U297*H297</f>
        <v>0</v>
      </c>
      <c r="W297" s="226">
        <v>0</v>
      </c>
      <c r="X297" s="227">
        <f>W297*H297</f>
        <v>0</v>
      </c>
      <c r="AR297" s="17" t="s">
        <v>305</v>
      </c>
      <c r="AT297" s="17" t="s">
        <v>206</v>
      </c>
      <c r="AU297" s="17" t="s">
        <v>88</v>
      </c>
      <c r="AY297" s="17" t="s">
        <v>204</v>
      </c>
      <c r="BE297" s="228">
        <f>IF(O297="základní",K297,0)</f>
        <v>0</v>
      </c>
      <c r="BF297" s="228">
        <f>IF(O297="snížená",K297,0)</f>
        <v>0</v>
      </c>
      <c r="BG297" s="228">
        <f>IF(O297="zákl. přenesená",K297,0)</f>
        <v>0</v>
      </c>
      <c r="BH297" s="228">
        <f>IF(O297="sníž. přenesená",K297,0)</f>
        <v>0</v>
      </c>
      <c r="BI297" s="228">
        <f>IF(O297="nulová",K297,0)</f>
        <v>0</v>
      </c>
      <c r="BJ297" s="17" t="s">
        <v>88</v>
      </c>
      <c r="BK297" s="228">
        <f>ROUND(P297*H297,2)</f>
        <v>0</v>
      </c>
      <c r="BL297" s="17" t="s">
        <v>305</v>
      </c>
      <c r="BM297" s="17" t="s">
        <v>5979</v>
      </c>
    </row>
    <row r="298" spans="2:65" s="1" customFormat="1" ht="16.5" customHeight="1">
      <c r="B298" s="39"/>
      <c r="C298" s="216" t="s">
        <v>1566</v>
      </c>
      <c r="D298" s="216" t="s">
        <v>206</v>
      </c>
      <c r="E298" s="217" t="s">
        <v>5980</v>
      </c>
      <c r="F298" s="218" t="s">
        <v>5981</v>
      </c>
      <c r="G298" s="219" t="s">
        <v>361</v>
      </c>
      <c r="H298" s="220">
        <v>8</v>
      </c>
      <c r="I298" s="221"/>
      <c r="J298" s="221"/>
      <c r="K298" s="222">
        <f>ROUND(P298*H298,2)</f>
        <v>0</v>
      </c>
      <c r="L298" s="218" t="s">
        <v>1071</v>
      </c>
      <c r="M298" s="44"/>
      <c r="N298" s="223" t="s">
        <v>33</v>
      </c>
      <c r="O298" s="224" t="s">
        <v>49</v>
      </c>
      <c r="P298" s="225">
        <f>I298+J298</f>
        <v>0</v>
      </c>
      <c r="Q298" s="225">
        <f>ROUND(I298*H298,2)</f>
        <v>0</v>
      </c>
      <c r="R298" s="225">
        <f>ROUND(J298*H298,2)</f>
        <v>0</v>
      </c>
      <c r="S298" s="80"/>
      <c r="T298" s="226">
        <f>S298*H298</f>
        <v>0</v>
      </c>
      <c r="U298" s="226">
        <v>0</v>
      </c>
      <c r="V298" s="226">
        <f>U298*H298</f>
        <v>0</v>
      </c>
      <c r="W298" s="226">
        <v>0</v>
      </c>
      <c r="X298" s="227">
        <f>W298*H298</f>
        <v>0</v>
      </c>
      <c r="AR298" s="17" t="s">
        <v>305</v>
      </c>
      <c r="AT298" s="17" t="s">
        <v>206</v>
      </c>
      <c r="AU298" s="17" t="s">
        <v>88</v>
      </c>
      <c r="AY298" s="17" t="s">
        <v>204</v>
      </c>
      <c r="BE298" s="228">
        <f>IF(O298="základní",K298,0)</f>
        <v>0</v>
      </c>
      <c r="BF298" s="228">
        <f>IF(O298="snížená",K298,0)</f>
        <v>0</v>
      </c>
      <c r="BG298" s="228">
        <f>IF(O298="zákl. přenesená",K298,0)</f>
        <v>0</v>
      </c>
      <c r="BH298" s="228">
        <f>IF(O298="sníž. přenesená",K298,0)</f>
        <v>0</v>
      </c>
      <c r="BI298" s="228">
        <f>IF(O298="nulová",K298,0)</f>
        <v>0</v>
      </c>
      <c r="BJ298" s="17" t="s">
        <v>88</v>
      </c>
      <c r="BK298" s="228">
        <f>ROUND(P298*H298,2)</f>
        <v>0</v>
      </c>
      <c r="BL298" s="17" t="s">
        <v>305</v>
      </c>
      <c r="BM298" s="17" t="s">
        <v>5982</v>
      </c>
    </row>
    <row r="299" spans="2:65" s="1" customFormat="1" ht="16.5" customHeight="1">
      <c r="B299" s="39"/>
      <c r="C299" s="216" t="s">
        <v>1573</v>
      </c>
      <c r="D299" s="216" t="s">
        <v>206</v>
      </c>
      <c r="E299" s="217" t="s">
        <v>5983</v>
      </c>
      <c r="F299" s="218" t="s">
        <v>5984</v>
      </c>
      <c r="G299" s="219" t="s">
        <v>361</v>
      </c>
      <c r="H299" s="220">
        <v>35</v>
      </c>
      <c r="I299" s="221"/>
      <c r="J299" s="221"/>
      <c r="K299" s="222">
        <f>ROUND(P299*H299,2)</f>
        <v>0</v>
      </c>
      <c r="L299" s="218" t="s">
        <v>1071</v>
      </c>
      <c r="M299" s="44"/>
      <c r="N299" s="223" t="s">
        <v>33</v>
      </c>
      <c r="O299" s="224" t="s">
        <v>49</v>
      </c>
      <c r="P299" s="225">
        <f>I299+J299</f>
        <v>0</v>
      </c>
      <c r="Q299" s="225">
        <f>ROUND(I299*H299,2)</f>
        <v>0</v>
      </c>
      <c r="R299" s="225">
        <f>ROUND(J299*H299,2)</f>
        <v>0</v>
      </c>
      <c r="S299" s="80"/>
      <c r="T299" s="226">
        <f>S299*H299</f>
        <v>0</v>
      </c>
      <c r="U299" s="226">
        <v>0</v>
      </c>
      <c r="V299" s="226">
        <f>U299*H299</f>
        <v>0</v>
      </c>
      <c r="W299" s="226">
        <v>0</v>
      </c>
      <c r="X299" s="227">
        <f>W299*H299</f>
        <v>0</v>
      </c>
      <c r="AR299" s="17" t="s">
        <v>305</v>
      </c>
      <c r="AT299" s="17" t="s">
        <v>206</v>
      </c>
      <c r="AU299" s="17" t="s">
        <v>88</v>
      </c>
      <c r="AY299" s="17" t="s">
        <v>204</v>
      </c>
      <c r="BE299" s="228">
        <f>IF(O299="základní",K299,0)</f>
        <v>0</v>
      </c>
      <c r="BF299" s="228">
        <f>IF(O299="snížená",K299,0)</f>
        <v>0</v>
      </c>
      <c r="BG299" s="228">
        <f>IF(O299="zákl. přenesená",K299,0)</f>
        <v>0</v>
      </c>
      <c r="BH299" s="228">
        <f>IF(O299="sníž. přenesená",K299,0)</f>
        <v>0</v>
      </c>
      <c r="BI299" s="228">
        <f>IF(O299="nulová",K299,0)</f>
        <v>0</v>
      </c>
      <c r="BJ299" s="17" t="s">
        <v>88</v>
      </c>
      <c r="BK299" s="228">
        <f>ROUND(P299*H299,2)</f>
        <v>0</v>
      </c>
      <c r="BL299" s="17" t="s">
        <v>305</v>
      </c>
      <c r="BM299" s="17" t="s">
        <v>5985</v>
      </c>
    </row>
    <row r="300" spans="2:65" s="1" customFormat="1" ht="16.5" customHeight="1">
      <c r="B300" s="39"/>
      <c r="C300" s="216" t="s">
        <v>1578</v>
      </c>
      <c r="D300" s="216" t="s">
        <v>206</v>
      </c>
      <c r="E300" s="217" t="s">
        <v>5986</v>
      </c>
      <c r="F300" s="218" t="s">
        <v>5987</v>
      </c>
      <c r="G300" s="219" t="s">
        <v>361</v>
      </c>
      <c r="H300" s="220">
        <v>6</v>
      </c>
      <c r="I300" s="221"/>
      <c r="J300" s="221"/>
      <c r="K300" s="222">
        <f>ROUND(P300*H300,2)</f>
        <v>0</v>
      </c>
      <c r="L300" s="218" t="s">
        <v>1071</v>
      </c>
      <c r="M300" s="44"/>
      <c r="N300" s="223" t="s">
        <v>33</v>
      </c>
      <c r="O300" s="224" t="s">
        <v>49</v>
      </c>
      <c r="P300" s="225">
        <f>I300+J300</f>
        <v>0</v>
      </c>
      <c r="Q300" s="225">
        <f>ROUND(I300*H300,2)</f>
        <v>0</v>
      </c>
      <c r="R300" s="225">
        <f>ROUND(J300*H300,2)</f>
        <v>0</v>
      </c>
      <c r="S300" s="80"/>
      <c r="T300" s="226">
        <f>S300*H300</f>
        <v>0</v>
      </c>
      <c r="U300" s="226">
        <v>0</v>
      </c>
      <c r="V300" s="226">
        <f>U300*H300</f>
        <v>0</v>
      </c>
      <c r="W300" s="226">
        <v>0</v>
      </c>
      <c r="X300" s="227">
        <f>W300*H300</f>
        <v>0</v>
      </c>
      <c r="AR300" s="17" t="s">
        <v>305</v>
      </c>
      <c r="AT300" s="17" t="s">
        <v>206</v>
      </c>
      <c r="AU300" s="17" t="s">
        <v>88</v>
      </c>
      <c r="AY300" s="17" t="s">
        <v>204</v>
      </c>
      <c r="BE300" s="228">
        <f>IF(O300="základní",K300,0)</f>
        <v>0</v>
      </c>
      <c r="BF300" s="228">
        <f>IF(O300="snížená",K300,0)</f>
        <v>0</v>
      </c>
      <c r="BG300" s="228">
        <f>IF(O300="zákl. přenesená",K300,0)</f>
        <v>0</v>
      </c>
      <c r="BH300" s="228">
        <f>IF(O300="sníž. přenesená",K300,0)</f>
        <v>0</v>
      </c>
      <c r="BI300" s="228">
        <f>IF(O300="nulová",K300,0)</f>
        <v>0</v>
      </c>
      <c r="BJ300" s="17" t="s">
        <v>88</v>
      </c>
      <c r="BK300" s="228">
        <f>ROUND(P300*H300,2)</f>
        <v>0</v>
      </c>
      <c r="BL300" s="17" t="s">
        <v>305</v>
      </c>
      <c r="BM300" s="17" t="s">
        <v>5988</v>
      </c>
    </row>
    <row r="301" spans="2:65" s="1" customFormat="1" ht="16.5" customHeight="1">
      <c r="B301" s="39"/>
      <c r="C301" s="216" t="s">
        <v>1584</v>
      </c>
      <c r="D301" s="216" t="s">
        <v>206</v>
      </c>
      <c r="E301" s="217" t="s">
        <v>5989</v>
      </c>
      <c r="F301" s="218" t="s">
        <v>5990</v>
      </c>
      <c r="G301" s="219" t="s">
        <v>361</v>
      </c>
      <c r="H301" s="220">
        <v>2</v>
      </c>
      <c r="I301" s="221"/>
      <c r="J301" s="221"/>
      <c r="K301" s="222">
        <f>ROUND(P301*H301,2)</f>
        <v>0</v>
      </c>
      <c r="L301" s="218" t="s">
        <v>1071</v>
      </c>
      <c r="M301" s="44"/>
      <c r="N301" s="223" t="s">
        <v>33</v>
      </c>
      <c r="O301" s="224" t="s">
        <v>49</v>
      </c>
      <c r="P301" s="225">
        <f>I301+J301</f>
        <v>0</v>
      </c>
      <c r="Q301" s="225">
        <f>ROUND(I301*H301,2)</f>
        <v>0</v>
      </c>
      <c r="R301" s="225">
        <f>ROUND(J301*H301,2)</f>
        <v>0</v>
      </c>
      <c r="S301" s="80"/>
      <c r="T301" s="226">
        <f>S301*H301</f>
        <v>0</v>
      </c>
      <c r="U301" s="226">
        <v>0</v>
      </c>
      <c r="V301" s="226">
        <f>U301*H301</f>
        <v>0</v>
      </c>
      <c r="W301" s="226">
        <v>0</v>
      </c>
      <c r="X301" s="227">
        <f>W301*H301</f>
        <v>0</v>
      </c>
      <c r="AR301" s="17" t="s">
        <v>305</v>
      </c>
      <c r="AT301" s="17" t="s">
        <v>206</v>
      </c>
      <c r="AU301" s="17" t="s">
        <v>88</v>
      </c>
      <c r="AY301" s="17" t="s">
        <v>204</v>
      </c>
      <c r="BE301" s="228">
        <f>IF(O301="základní",K301,0)</f>
        <v>0</v>
      </c>
      <c r="BF301" s="228">
        <f>IF(O301="snížená",K301,0)</f>
        <v>0</v>
      </c>
      <c r="BG301" s="228">
        <f>IF(O301="zákl. přenesená",K301,0)</f>
        <v>0</v>
      </c>
      <c r="BH301" s="228">
        <f>IF(O301="sníž. přenesená",K301,0)</f>
        <v>0</v>
      </c>
      <c r="BI301" s="228">
        <f>IF(O301="nulová",K301,0)</f>
        <v>0</v>
      </c>
      <c r="BJ301" s="17" t="s">
        <v>88</v>
      </c>
      <c r="BK301" s="228">
        <f>ROUND(P301*H301,2)</f>
        <v>0</v>
      </c>
      <c r="BL301" s="17" t="s">
        <v>305</v>
      </c>
      <c r="BM301" s="17" t="s">
        <v>5991</v>
      </c>
    </row>
    <row r="302" spans="2:65" s="1" customFormat="1" ht="16.5" customHeight="1">
      <c r="B302" s="39"/>
      <c r="C302" s="216" t="s">
        <v>1592</v>
      </c>
      <c r="D302" s="216" t="s">
        <v>206</v>
      </c>
      <c r="E302" s="217" t="s">
        <v>5992</v>
      </c>
      <c r="F302" s="218" t="s">
        <v>5993</v>
      </c>
      <c r="G302" s="219" t="s">
        <v>361</v>
      </c>
      <c r="H302" s="220">
        <v>4</v>
      </c>
      <c r="I302" s="221"/>
      <c r="J302" s="221"/>
      <c r="K302" s="222">
        <f>ROUND(P302*H302,2)</f>
        <v>0</v>
      </c>
      <c r="L302" s="218" t="s">
        <v>1071</v>
      </c>
      <c r="M302" s="44"/>
      <c r="N302" s="223" t="s">
        <v>33</v>
      </c>
      <c r="O302" s="224" t="s">
        <v>49</v>
      </c>
      <c r="P302" s="225">
        <f>I302+J302</f>
        <v>0</v>
      </c>
      <c r="Q302" s="225">
        <f>ROUND(I302*H302,2)</f>
        <v>0</v>
      </c>
      <c r="R302" s="225">
        <f>ROUND(J302*H302,2)</f>
        <v>0</v>
      </c>
      <c r="S302" s="80"/>
      <c r="T302" s="226">
        <f>S302*H302</f>
        <v>0</v>
      </c>
      <c r="U302" s="226">
        <v>0</v>
      </c>
      <c r="V302" s="226">
        <f>U302*H302</f>
        <v>0</v>
      </c>
      <c r="W302" s="226">
        <v>0</v>
      </c>
      <c r="X302" s="227">
        <f>W302*H302</f>
        <v>0</v>
      </c>
      <c r="AR302" s="17" t="s">
        <v>305</v>
      </c>
      <c r="AT302" s="17" t="s">
        <v>206</v>
      </c>
      <c r="AU302" s="17" t="s">
        <v>88</v>
      </c>
      <c r="AY302" s="17" t="s">
        <v>204</v>
      </c>
      <c r="BE302" s="228">
        <f>IF(O302="základní",K302,0)</f>
        <v>0</v>
      </c>
      <c r="BF302" s="228">
        <f>IF(O302="snížená",K302,0)</f>
        <v>0</v>
      </c>
      <c r="BG302" s="228">
        <f>IF(O302="zákl. přenesená",K302,0)</f>
        <v>0</v>
      </c>
      <c r="BH302" s="228">
        <f>IF(O302="sníž. přenesená",K302,0)</f>
        <v>0</v>
      </c>
      <c r="BI302" s="228">
        <f>IF(O302="nulová",K302,0)</f>
        <v>0</v>
      </c>
      <c r="BJ302" s="17" t="s">
        <v>88</v>
      </c>
      <c r="BK302" s="228">
        <f>ROUND(P302*H302,2)</f>
        <v>0</v>
      </c>
      <c r="BL302" s="17" t="s">
        <v>305</v>
      </c>
      <c r="BM302" s="17" t="s">
        <v>5994</v>
      </c>
    </row>
    <row r="303" spans="2:65" s="1" customFormat="1" ht="16.5" customHeight="1">
      <c r="B303" s="39"/>
      <c r="C303" s="216" t="s">
        <v>1598</v>
      </c>
      <c r="D303" s="216" t="s">
        <v>206</v>
      </c>
      <c r="E303" s="217" t="s">
        <v>5995</v>
      </c>
      <c r="F303" s="218" t="s">
        <v>5996</v>
      </c>
      <c r="G303" s="219" t="s">
        <v>1272</v>
      </c>
      <c r="H303" s="220">
        <v>1</v>
      </c>
      <c r="I303" s="221"/>
      <c r="J303" s="221"/>
      <c r="K303" s="222">
        <f>ROUND(P303*H303,2)</f>
        <v>0</v>
      </c>
      <c r="L303" s="218" t="s">
        <v>1071</v>
      </c>
      <c r="M303" s="44"/>
      <c r="N303" s="223" t="s">
        <v>33</v>
      </c>
      <c r="O303" s="224" t="s">
        <v>49</v>
      </c>
      <c r="P303" s="225">
        <f>I303+J303</f>
        <v>0</v>
      </c>
      <c r="Q303" s="225">
        <f>ROUND(I303*H303,2)</f>
        <v>0</v>
      </c>
      <c r="R303" s="225">
        <f>ROUND(J303*H303,2)</f>
        <v>0</v>
      </c>
      <c r="S303" s="80"/>
      <c r="T303" s="226">
        <f>S303*H303</f>
        <v>0</v>
      </c>
      <c r="U303" s="226">
        <v>0</v>
      </c>
      <c r="V303" s="226">
        <f>U303*H303</f>
        <v>0</v>
      </c>
      <c r="W303" s="226">
        <v>0</v>
      </c>
      <c r="X303" s="227">
        <f>W303*H303</f>
        <v>0</v>
      </c>
      <c r="AR303" s="17" t="s">
        <v>305</v>
      </c>
      <c r="AT303" s="17" t="s">
        <v>206</v>
      </c>
      <c r="AU303" s="17" t="s">
        <v>88</v>
      </c>
      <c r="AY303" s="17" t="s">
        <v>204</v>
      </c>
      <c r="BE303" s="228">
        <f>IF(O303="základní",K303,0)</f>
        <v>0</v>
      </c>
      <c r="BF303" s="228">
        <f>IF(O303="snížená",K303,0)</f>
        <v>0</v>
      </c>
      <c r="BG303" s="228">
        <f>IF(O303="zákl. přenesená",K303,0)</f>
        <v>0</v>
      </c>
      <c r="BH303" s="228">
        <f>IF(O303="sníž. přenesená",K303,0)</f>
        <v>0</v>
      </c>
      <c r="BI303" s="228">
        <f>IF(O303="nulová",K303,0)</f>
        <v>0</v>
      </c>
      <c r="BJ303" s="17" t="s">
        <v>88</v>
      </c>
      <c r="BK303" s="228">
        <f>ROUND(P303*H303,2)</f>
        <v>0</v>
      </c>
      <c r="BL303" s="17" t="s">
        <v>305</v>
      </c>
      <c r="BM303" s="17" t="s">
        <v>5997</v>
      </c>
    </row>
    <row r="304" spans="2:47" s="1" customFormat="1" ht="12">
      <c r="B304" s="39"/>
      <c r="C304" s="40"/>
      <c r="D304" s="231" t="s">
        <v>887</v>
      </c>
      <c r="E304" s="40"/>
      <c r="F304" s="283" t="s">
        <v>5998</v>
      </c>
      <c r="G304" s="40"/>
      <c r="H304" s="40"/>
      <c r="I304" s="132"/>
      <c r="J304" s="132"/>
      <c r="K304" s="40"/>
      <c r="L304" s="40"/>
      <c r="M304" s="44"/>
      <c r="N304" s="284"/>
      <c r="O304" s="80"/>
      <c r="P304" s="80"/>
      <c r="Q304" s="80"/>
      <c r="R304" s="80"/>
      <c r="S304" s="80"/>
      <c r="T304" s="80"/>
      <c r="U304" s="80"/>
      <c r="V304" s="80"/>
      <c r="W304" s="80"/>
      <c r="X304" s="81"/>
      <c r="AT304" s="17" t="s">
        <v>887</v>
      </c>
      <c r="AU304" s="17" t="s">
        <v>88</v>
      </c>
    </row>
    <row r="305" spans="2:65" s="1" customFormat="1" ht="16.5" customHeight="1">
      <c r="B305" s="39"/>
      <c r="C305" s="216" t="s">
        <v>1602</v>
      </c>
      <c r="D305" s="216" t="s">
        <v>206</v>
      </c>
      <c r="E305" s="217" t="s">
        <v>5999</v>
      </c>
      <c r="F305" s="218" t="s">
        <v>6000</v>
      </c>
      <c r="G305" s="219" t="s">
        <v>361</v>
      </c>
      <c r="H305" s="220">
        <v>3</v>
      </c>
      <c r="I305" s="221"/>
      <c r="J305" s="221"/>
      <c r="K305" s="222">
        <f>ROUND(P305*H305,2)</f>
        <v>0</v>
      </c>
      <c r="L305" s="218" t="s">
        <v>1071</v>
      </c>
      <c r="M305" s="44"/>
      <c r="N305" s="223" t="s">
        <v>33</v>
      </c>
      <c r="O305" s="224" t="s">
        <v>49</v>
      </c>
      <c r="P305" s="225">
        <f>I305+J305</f>
        <v>0</v>
      </c>
      <c r="Q305" s="225">
        <f>ROUND(I305*H305,2)</f>
        <v>0</v>
      </c>
      <c r="R305" s="225">
        <f>ROUND(J305*H305,2)</f>
        <v>0</v>
      </c>
      <c r="S305" s="80"/>
      <c r="T305" s="226">
        <f>S305*H305</f>
        <v>0</v>
      </c>
      <c r="U305" s="226">
        <v>0</v>
      </c>
      <c r="V305" s="226">
        <f>U305*H305</f>
        <v>0</v>
      </c>
      <c r="W305" s="226">
        <v>0</v>
      </c>
      <c r="X305" s="227">
        <f>W305*H305</f>
        <v>0</v>
      </c>
      <c r="AR305" s="17" t="s">
        <v>305</v>
      </c>
      <c r="AT305" s="17" t="s">
        <v>206</v>
      </c>
      <c r="AU305" s="17" t="s">
        <v>88</v>
      </c>
      <c r="AY305" s="17" t="s">
        <v>204</v>
      </c>
      <c r="BE305" s="228">
        <f>IF(O305="základní",K305,0)</f>
        <v>0</v>
      </c>
      <c r="BF305" s="228">
        <f>IF(O305="snížená",K305,0)</f>
        <v>0</v>
      </c>
      <c r="BG305" s="228">
        <f>IF(O305="zákl. přenesená",K305,0)</f>
        <v>0</v>
      </c>
      <c r="BH305" s="228">
        <f>IF(O305="sníž. přenesená",K305,0)</f>
        <v>0</v>
      </c>
      <c r="BI305" s="228">
        <f>IF(O305="nulová",K305,0)</f>
        <v>0</v>
      </c>
      <c r="BJ305" s="17" t="s">
        <v>88</v>
      </c>
      <c r="BK305" s="228">
        <f>ROUND(P305*H305,2)</f>
        <v>0</v>
      </c>
      <c r="BL305" s="17" t="s">
        <v>305</v>
      </c>
      <c r="BM305" s="17" t="s">
        <v>6001</v>
      </c>
    </row>
    <row r="306" spans="2:65" s="1" customFormat="1" ht="16.5" customHeight="1">
      <c r="B306" s="39"/>
      <c r="C306" s="216" t="s">
        <v>1607</v>
      </c>
      <c r="D306" s="216" t="s">
        <v>206</v>
      </c>
      <c r="E306" s="217" t="s">
        <v>6002</v>
      </c>
      <c r="F306" s="218" t="s">
        <v>6003</v>
      </c>
      <c r="G306" s="219" t="s">
        <v>361</v>
      </c>
      <c r="H306" s="220">
        <v>3</v>
      </c>
      <c r="I306" s="221"/>
      <c r="J306" s="221"/>
      <c r="K306" s="222">
        <f>ROUND(P306*H306,2)</f>
        <v>0</v>
      </c>
      <c r="L306" s="218" t="s">
        <v>1071</v>
      </c>
      <c r="M306" s="44"/>
      <c r="N306" s="223" t="s">
        <v>33</v>
      </c>
      <c r="O306" s="224" t="s">
        <v>49</v>
      </c>
      <c r="P306" s="225">
        <f>I306+J306</f>
        <v>0</v>
      </c>
      <c r="Q306" s="225">
        <f>ROUND(I306*H306,2)</f>
        <v>0</v>
      </c>
      <c r="R306" s="225">
        <f>ROUND(J306*H306,2)</f>
        <v>0</v>
      </c>
      <c r="S306" s="80"/>
      <c r="T306" s="226">
        <f>S306*H306</f>
        <v>0</v>
      </c>
      <c r="U306" s="226">
        <v>0</v>
      </c>
      <c r="V306" s="226">
        <f>U306*H306</f>
        <v>0</v>
      </c>
      <c r="W306" s="226">
        <v>0</v>
      </c>
      <c r="X306" s="227">
        <f>W306*H306</f>
        <v>0</v>
      </c>
      <c r="AR306" s="17" t="s">
        <v>305</v>
      </c>
      <c r="AT306" s="17" t="s">
        <v>206</v>
      </c>
      <c r="AU306" s="17" t="s">
        <v>88</v>
      </c>
      <c r="AY306" s="17" t="s">
        <v>204</v>
      </c>
      <c r="BE306" s="228">
        <f>IF(O306="základní",K306,0)</f>
        <v>0</v>
      </c>
      <c r="BF306" s="228">
        <f>IF(O306="snížená",K306,0)</f>
        <v>0</v>
      </c>
      <c r="BG306" s="228">
        <f>IF(O306="zákl. přenesená",K306,0)</f>
        <v>0</v>
      </c>
      <c r="BH306" s="228">
        <f>IF(O306="sníž. přenesená",K306,0)</f>
        <v>0</v>
      </c>
      <c r="BI306" s="228">
        <f>IF(O306="nulová",K306,0)</f>
        <v>0</v>
      </c>
      <c r="BJ306" s="17" t="s">
        <v>88</v>
      </c>
      <c r="BK306" s="228">
        <f>ROUND(P306*H306,2)</f>
        <v>0</v>
      </c>
      <c r="BL306" s="17" t="s">
        <v>305</v>
      </c>
      <c r="BM306" s="17" t="s">
        <v>6004</v>
      </c>
    </row>
    <row r="307" spans="2:65" s="1" customFormat="1" ht="16.5" customHeight="1">
      <c r="B307" s="39"/>
      <c r="C307" s="216" t="s">
        <v>1613</v>
      </c>
      <c r="D307" s="216" t="s">
        <v>206</v>
      </c>
      <c r="E307" s="217" t="s">
        <v>6005</v>
      </c>
      <c r="F307" s="218" t="s">
        <v>6006</v>
      </c>
      <c r="G307" s="219" t="s">
        <v>361</v>
      </c>
      <c r="H307" s="220">
        <v>3</v>
      </c>
      <c r="I307" s="221"/>
      <c r="J307" s="221"/>
      <c r="K307" s="222">
        <f>ROUND(P307*H307,2)</f>
        <v>0</v>
      </c>
      <c r="L307" s="218" t="s">
        <v>1071</v>
      </c>
      <c r="M307" s="44"/>
      <c r="N307" s="223" t="s">
        <v>33</v>
      </c>
      <c r="O307" s="224" t="s">
        <v>49</v>
      </c>
      <c r="P307" s="225">
        <f>I307+J307</f>
        <v>0</v>
      </c>
      <c r="Q307" s="225">
        <f>ROUND(I307*H307,2)</f>
        <v>0</v>
      </c>
      <c r="R307" s="225">
        <f>ROUND(J307*H307,2)</f>
        <v>0</v>
      </c>
      <c r="S307" s="80"/>
      <c r="T307" s="226">
        <f>S307*H307</f>
        <v>0</v>
      </c>
      <c r="U307" s="226">
        <v>0</v>
      </c>
      <c r="V307" s="226">
        <f>U307*H307</f>
        <v>0</v>
      </c>
      <c r="W307" s="226">
        <v>0</v>
      </c>
      <c r="X307" s="227">
        <f>W307*H307</f>
        <v>0</v>
      </c>
      <c r="AR307" s="17" t="s">
        <v>305</v>
      </c>
      <c r="AT307" s="17" t="s">
        <v>206</v>
      </c>
      <c r="AU307" s="17" t="s">
        <v>88</v>
      </c>
      <c r="AY307" s="17" t="s">
        <v>204</v>
      </c>
      <c r="BE307" s="228">
        <f>IF(O307="základní",K307,0)</f>
        <v>0</v>
      </c>
      <c r="BF307" s="228">
        <f>IF(O307="snížená",K307,0)</f>
        <v>0</v>
      </c>
      <c r="BG307" s="228">
        <f>IF(O307="zákl. přenesená",K307,0)</f>
        <v>0</v>
      </c>
      <c r="BH307" s="228">
        <f>IF(O307="sníž. přenesená",K307,0)</f>
        <v>0</v>
      </c>
      <c r="BI307" s="228">
        <f>IF(O307="nulová",K307,0)</f>
        <v>0</v>
      </c>
      <c r="BJ307" s="17" t="s">
        <v>88</v>
      </c>
      <c r="BK307" s="228">
        <f>ROUND(P307*H307,2)</f>
        <v>0</v>
      </c>
      <c r="BL307" s="17" t="s">
        <v>305</v>
      </c>
      <c r="BM307" s="17" t="s">
        <v>6007</v>
      </c>
    </row>
    <row r="308" spans="2:47" s="1" customFormat="1" ht="12">
      <c r="B308" s="39"/>
      <c r="C308" s="40"/>
      <c r="D308" s="231" t="s">
        <v>887</v>
      </c>
      <c r="E308" s="40"/>
      <c r="F308" s="283" t="s">
        <v>6008</v>
      </c>
      <c r="G308" s="40"/>
      <c r="H308" s="40"/>
      <c r="I308" s="132"/>
      <c r="J308" s="132"/>
      <c r="K308" s="40"/>
      <c r="L308" s="40"/>
      <c r="M308" s="44"/>
      <c r="N308" s="284"/>
      <c r="O308" s="80"/>
      <c r="P308" s="80"/>
      <c r="Q308" s="80"/>
      <c r="R308" s="80"/>
      <c r="S308" s="80"/>
      <c r="T308" s="80"/>
      <c r="U308" s="80"/>
      <c r="V308" s="80"/>
      <c r="W308" s="80"/>
      <c r="X308" s="81"/>
      <c r="AT308" s="17" t="s">
        <v>887</v>
      </c>
      <c r="AU308" s="17" t="s">
        <v>88</v>
      </c>
    </row>
    <row r="309" spans="2:65" s="1" customFormat="1" ht="16.5" customHeight="1">
      <c r="B309" s="39"/>
      <c r="C309" s="216" t="s">
        <v>1618</v>
      </c>
      <c r="D309" s="216" t="s">
        <v>206</v>
      </c>
      <c r="E309" s="217" t="s">
        <v>6009</v>
      </c>
      <c r="F309" s="218" t="s">
        <v>6010</v>
      </c>
      <c r="G309" s="219" t="s">
        <v>275</v>
      </c>
      <c r="H309" s="220">
        <v>1.883</v>
      </c>
      <c r="I309" s="221"/>
      <c r="J309" s="221"/>
      <c r="K309" s="222">
        <f>ROUND(P309*H309,2)</f>
        <v>0</v>
      </c>
      <c r="L309" s="218" t="s">
        <v>1071</v>
      </c>
      <c r="M309" s="44"/>
      <c r="N309" s="223" t="s">
        <v>33</v>
      </c>
      <c r="O309" s="224" t="s">
        <v>49</v>
      </c>
      <c r="P309" s="225">
        <f>I309+J309</f>
        <v>0</v>
      </c>
      <c r="Q309" s="225">
        <f>ROUND(I309*H309,2)</f>
        <v>0</v>
      </c>
      <c r="R309" s="225">
        <f>ROUND(J309*H309,2)</f>
        <v>0</v>
      </c>
      <c r="S309" s="80"/>
      <c r="T309" s="226">
        <f>S309*H309</f>
        <v>0</v>
      </c>
      <c r="U309" s="226">
        <v>0</v>
      </c>
      <c r="V309" s="226">
        <f>U309*H309</f>
        <v>0</v>
      </c>
      <c r="W309" s="226">
        <v>0</v>
      </c>
      <c r="X309" s="227">
        <f>W309*H309</f>
        <v>0</v>
      </c>
      <c r="AR309" s="17" t="s">
        <v>305</v>
      </c>
      <c r="AT309" s="17" t="s">
        <v>206</v>
      </c>
      <c r="AU309" s="17" t="s">
        <v>88</v>
      </c>
      <c r="AY309" s="17" t="s">
        <v>204</v>
      </c>
      <c r="BE309" s="228">
        <f>IF(O309="základní",K309,0)</f>
        <v>0</v>
      </c>
      <c r="BF309" s="228">
        <f>IF(O309="snížená",K309,0)</f>
        <v>0</v>
      </c>
      <c r="BG309" s="228">
        <f>IF(O309="zákl. přenesená",K309,0)</f>
        <v>0</v>
      </c>
      <c r="BH309" s="228">
        <f>IF(O309="sníž. přenesená",K309,0)</f>
        <v>0</v>
      </c>
      <c r="BI309" s="228">
        <f>IF(O309="nulová",K309,0)</f>
        <v>0</v>
      </c>
      <c r="BJ309" s="17" t="s">
        <v>88</v>
      </c>
      <c r="BK309" s="228">
        <f>ROUND(P309*H309,2)</f>
        <v>0</v>
      </c>
      <c r="BL309" s="17" t="s">
        <v>305</v>
      </c>
      <c r="BM309" s="17" t="s">
        <v>6011</v>
      </c>
    </row>
    <row r="310" spans="2:63" s="10" customFormat="1" ht="25.9" customHeight="1">
      <c r="B310" s="199"/>
      <c r="C310" s="200"/>
      <c r="D310" s="201" t="s">
        <v>79</v>
      </c>
      <c r="E310" s="202" t="s">
        <v>6012</v>
      </c>
      <c r="F310" s="202" t="s">
        <v>6013</v>
      </c>
      <c r="G310" s="200"/>
      <c r="H310" s="200"/>
      <c r="I310" s="203"/>
      <c r="J310" s="203"/>
      <c r="K310" s="204">
        <f>BK310</f>
        <v>0</v>
      </c>
      <c r="L310" s="200"/>
      <c r="M310" s="205"/>
      <c r="N310" s="206"/>
      <c r="O310" s="207"/>
      <c r="P310" s="207"/>
      <c r="Q310" s="208">
        <f>SUM(Q311:Q321)</f>
        <v>0</v>
      </c>
      <c r="R310" s="208">
        <f>SUM(R311:R321)</f>
        <v>0</v>
      </c>
      <c r="S310" s="207"/>
      <c r="T310" s="209">
        <f>SUM(T311:T321)</f>
        <v>0</v>
      </c>
      <c r="U310" s="207"/>
      <c r="V310" s="209">
        <f>SUM(V311:V321)</f>
        <v>0</v>
      </c>
      <c r="W310" s="207"/>
      <c r="X310" s="210">
        <f>SUM(X311:X321)</f>
        <v>0</v>
      </c>
      <c r="AR310" s="211" t="s">
        <v>90</v>
      </c>
      <c r="AT310" s="212" t="s">
        <v>79</v>
      </c>
      <c r="AU310" s="212" t="s">
        <v>80</v>
      </c>
      <c r="AY310" s="211" t="s">
        <v>204</v>
      </c>
      <c r="BK310" s="213">
        <f>SUM(BK311:BK321)</f>
        <v>0</v>
      </c>
    </row>
    <row r="311" spans="2:65" s="1" customFormat="1" ht="16.5" customHeight="1">
      <c r="B311" s="39"/>
      <c r="C311" s="216" t="s">
        <v>1622</v>
      </c>
      <c r="D311" s="216" t="s">
        <v>206</v>
      </c>
      <c r="E311" s="217" t="s">
        <v>6014</v>
      </c>
      <c r="F311" s="218" t="s">
        <v>6015</v>
      </c>
      <c r="G311" s="219" t="s">
        <v>1272</v>
      </c>
      <c r="H311" s="220">
        <v>7</v>
      </c>
      <c r="I311" s="221"/>
      <c r="J311" s="221"/>
      <c r="K311" s="222">
        <f>ROUND(P311*H311,2)</f>
        <v>0</v>
      </c>
      <c r="L311" s="218" t="s">
        <v>1071</v>
      </c>
      <c r="M311" s="44"/>
      <c r="N311" s="223" t="s">
        <v>33</v>
      </c>
      <c r="O311" s="224" t="s">
        <v>49</v>
      </c>
      <c r="P311" s="225">
        <f>I311+J311</f>
        <v>0</v>
      </c>
      <c r="Q311" s="225">
        <f>ROUND(I311*H311,2)</f>
        <v>0</v>
      </c>
      <c r="R311" s="225">
        <f>ROUND(J311*H311,2)</f>
        <v>0</v>
      </c>
      <c r="S311" s="80"/>
      <c r="T311" s="226">
        <f>S311*H311</f>
        <v>0</v>
      </c>
      <c r="U311" s="226">
        <v>0</v>
      </c>
      <c r="V311" s="226">
        <f>U311*H311</f>
        <v>0</v>
      </c>
      <c r="W311" s="226">
        <v>0</v>
      </c>
      <c r="X311" s="227">
        <f>W311*H311</f>
        <v>0</v>
      </c>
      <c r="AR311" s="17" t="s">
        <v>305</v>
      </c>
      <c r="AT311" s="17" t="s">
        <v>206</v>
      </c>
      <c r="AU311" s="17" t="s">
        <v>88</v>
      </c>
      <c r="AY311" s="17" t="s">
        <v>204</v>
      </c>
      <c r="BE311" s="228">
        <f>IF(O311="základní",K311,0)</f>
        <v>0</v>
      </c>
      <c r="BF311" s="228">
        <f>IF(O311="snížená",K311,0)</f>
        <v>0</v>
      </c>
      <c r="BG311" s="228">
        <f>IF(O311="zákl. přenesená",K311,0)</f>
        <v>0</v>
      </c>
      <c r="BH311" s="228">
        <f>IF(O311="sníž. přenesená",K311,0)</f>
        <v>0</v>
      </c>
      <c r="BI311" s="228">
        <f>IF(O311="nulová",K311,0)</f>
        <v>0</v>
      </c>
      <c r="BJ311" s="17" t="s">
        <v>88</v>
      </c>
      <c r="BK311" s="228">
        <f>ROUND(P311*H311,2)</f>
        <v>0</v>
      </c>
      <c r="BL311" s="17" t="s">
        <v>305</v>
      </c>
      <c r="BM311" s="17" t="s">
        <v>6016</v>
      </c>
    </row>
    <row r="312" spans="2:47" s="1" customFormat="1" ht="12">
      <c r="B312" s="39"/>
      <c r="C312" s="40"/>
      <c r="D312" s="231" t="s">
        <v>887</v>
      </c>
      <c r="E312" s="40"/>
      <c r="F312" s="283" t="s">
        <v>6017</v>
      </c>
      <c r="G312" s="40"/>
      <c r="H312" s="40"/>
      <c r="I312" s="132"/>
      <c r="J312" s="132"/>
      <c r="K312" s="40"/>
      <c r="L312" s="40"/>
      <c r="M312" s="44"/>
      <c r="N312" s="284"/>
      <c r="O312" s="80"/>
      <c r="P312" s="80"/>
      <c r="Q312" s="80"/>
      <c r="R312" s="80"/>
      <c r="S312" s="80"/>
      <c r="T312" s="80"/>
      <c r="U312" s="80"/>
      <c r="V312" s="80"/>
      <c r="W312" s="80"/>
      <c r="X312" s="81"/>
      <c r="AT312" s="17" t="s">
        <v>887</v>
      </c>
      <c r="AU312" s="17" t="s">
        <v>88</v>
      </c>
    </row>
    <row r="313" spans="2:65" s="1" customFormat="1" ht="16.5" customHeight="1">
      <c r="B313" s="39"/>
      <c r="C313" s="216" t="s">
        <v>1627</v>
      </c>
      <c r="D313" s="216" t="s">
        <v>206</v>
      </c>
      <c r="E313" s="217" t="s">
        <v>6018</v>
      </c>
      <c r="F313" s="218" t="s">
        <v>6019</v>
      </c>
      <c r="G313" s="219" t="s">
        <v>1272</v>
      </c>
      <c r="H313" s="220">
        <v>3</v>
      </c>
      <c r="I313" s="221"/>
      <c r="J313" s="221"/>
      <c r="K313" s="222">
        <f>ROUND(P313*H313,2)</f>
        <v>0</v>
      </c>
      <c r="L313" s="218" t="s">
        <v>1071</v>
      </c>
      <c r="M313" s="44"/>
      <c r="N313" s="223" t="s">
        <v>33</v>
      </c>
      <c r="O313" s="224" t="s">
        <v>49</v>
      </c>
      <c r="P313" s="225">
        <f>I313+J313</f>
        <v>0</v>
      </c>
      <c r="Q313" s="225">
        <f>ROUND(I313*H313,2)</f>
        <v>0</v>
      </c>
      <c r="R313" s="225">
        <f>ROUND(J313*H313,2)</f>
        <v>0</v>
      </c>
      <c r="S313" s="80"/>
      <c r="T313" s="226">
        <f>S313*H313</f>
        <v>0</v>
      </c>
      <c r="U313" s="226">
        <v>0</v>
      </c>
      <c r="V313" s="226">
        <f>U313*H313</f>
        <v>0</v>
      </c>
      <c r="W313" s="226">
        <v>0</v>
      </c>
      <c r="X313" s="227">
        <f>W313*H313</f>
        <v>0</v>
      </c>
      <c r="AR313" s="17" t="s">
        <v>305</v>
      </c>
      <c r="AT313" s="17" t="s">
        <v>206</v>
      </c>
      <c r="AU313" s="17" t="s">
        <v>88</v>
      </c>
      <c r="AY313" s="17" t="s">
        <v>204</v>
      </c>
      <c r="BE313" s="228">
        <f>IF(O313="základní",K313,0)</f>
        <v>0</v>
      </c>
      <c r="BF313" s="228">
        <f>IF(O313="snížená",K313,0)</f>
        <v>0</v>
      </c>
      <c r="BG313" s="228">
        <f>IF(O313="zákl. přenesená",K313,0)</f>
        <v>0</v>
      </c>
      <c r="BH313" s="228">
        <f>IF(O313="sníž. přenesená",K313,0)</f>
        <v>0</v>
      </c>
      <c r="BI313" s="228">
        <f>IF(O313="nulová",K313,0)</f>
        <v>0</v>
      </c>
      <c r="BJ313" s="17" t="s">
        <v>88</v>
      </c>
      <c r="BK313" s="228">
        <f>ROUND(P313*H313,2)</f>
        <v>0</v>
      </c>
      <c r="BL313" s="17" t="s">
        <v>305</v>
      </c>
      <c r="BM313" s="17" t="s">
        <v>6020</v>
      </c>
    </row>
    <row r="314" spans="2:47" s="1" customFormat="1" ht="12">
      <c r="B314" s="39"/>
      <c r="C314" s="40"/>
      <c r="D314" s="231" t="s">
        <v>887</v>
      </c>
      <c r="E314" s="40"/>
      <c r="F314" s="283" t="s">
        <v>6021</v>
      </c>
      <c r="G314" s="40"/>
      <c r="H314" s="40"/>
      <c r="I314" s="132"/>
      <c r="J314" s="132"/>
      <c r="K314" s="40"/>
      <c r="L314" s="40"/>
      <c r="M314" s="44"/>
      <c r="N314" s="284"/>
      <c r="O314" s="80"/>
      <c r="P314" s="80"/>
      <c r="Q314" s="80"/>
      <c r="R314" s="80"/>
      <c r="S314" s="80"/>
      <c r="T314" s="80"/>
      <c r="U314" s="80"/>
      <c r="V314" s="80"/>
      <c r="W314" s="80"/>
      <c r="X314" s="81"/>
      <c r="AT314" s="17" t="s">
        <v>887</v>
      </c>
      <c r="AU314" s="17" t="s">
        <v>88</v>
      </c>
    </row>
    <row r="315" spans="2:65" s="1" customFormat="1" ht="16.5" customHeight="1">
      <c r="B315" s="39"/>
      <c r="C315" s="216" t="s">
        <v>1634</v>
      </c>
      <c r="D315" s="216" t="s">
        <v>206</v>
      </c>
      <c r="E315" s="217" t="s">
        <v>6022</v>
      </c>
      <c r="F315" s="218" t="s">
        <v>6023</v>
      </c>
      <c r="G315" s="219" t="s">
        <v>1272</v>
      </c>
      <c r="H315" s="220">
        <v>15</v>
      </c>
      <c r="I315" s="221"/>
      <c r="J315" s="221"/>
      <c r="K315" s="222">
        <f>ROUND(P315*H315,2)</f>
        <v>0</v>
      </c>
      <c r="L315" s="218" t="s">
        <v>1071</v>
      </c>
      <c r="M315" s="44"/>
      <c r="N315" s="223" t="s">
        <v>33</v>
      </c>
      <c r="O315" s="224" t="s">
        <v>49</v>
      </c>
      <c r="P315" s="225">
        <f>I315+J315</f>
        <v>0</v>
      </c>
      <c r="Q315" s="225">
        <f>ROUND(I315*H315,2)</f>
        <v>0</v>
      </c>
      <c r="R315" s="225">
        <f>ROUND(J315*H315,2)</f>
        <v>0</v>
      </c>
      <c r="S315" s="80"/>
      <c r="T315" s="226">
        <f>S315*H315</f>
        <v>0</v>
      </c>
      <c r="U315" s="226">
        <v>0</v>
      </c>
      <c r="V315" s="226">
        <f>U315*H315</f>
        <v>0</v>
      </c>
      <c r="W315" s="226">
        <v>0</v>
      </c>
      <c r="X315" s="227">
        <f>W315*H315</f>
        <v>0</v>
      </c>
      <c r="AR315" s="17" t="s">
        <v>305</v>
      </c>
      <c r="AT315" s="17" t="s">
        <v>206</v>
      </c>
      <c r="AU315" s="17" t="s">
        <v>88</v>
      </c>
      <c r="AY315" s="17" t="s">
        <v>204</v>
      </c>
      <c r="BE315" s="228">
        <f>IF(O315="základní",K315,0)</f>
        <v>0</v>
      </c>
      <c r="BF315" s="228">
        <f>IF(O315="snížená",K315,0)</f>
        <v>0</v>
      </c>
      <c r="BG315" s="228">
        <f>IF(O315="zákl. přenesená",K315,0)</f>
        <v>0</v>
      </c>
      <c r="BH315" s="228">
        <f>IF(O315="sníž. přenesená",K315,0)</f>
        <v>0</v>
      </c>
      <c r="BI315" s="228">
        <f>IF(O315="nulová",K315,0)</f>
        <v>0</v>
      </c>
      <c r="BJ315" s="17" t="s">
        <v>88</v>
      </c>
      <c r="BK315" s="228">
        <f>ROUND(P315*H315,2)</f>
        <v>0</v>
      </c>
      <c r="BL315" s="17" t="s">
        <v>305</v>
      </c>
      <c r="BM315" s="17" t="s">
        <v>6024</v>
      </c>
    </row>
    <row r="316" spans="2:47" s="1" customFormat="1" ht="12">
      <c r="B316" s="39"/>
      <c r="C316" s="40"/>
      <c r="D316" s="231" t="s">
        <v>887</v>
      </c>
      <c r="E316" s="40"/>
      <c r="F316" s="283" t="s">
        <v>6025</v>
      </c>
      <c r="G316" s="40"/>
      <c r="H316" s="40"/>
      <c r="I316" s="132"/>
      <c r="J316" s="132"/>
      <c r="K316" s="40"/>
      <c r="L316" s="40"/>
      <c r="M316" s="44"/>
      <c r="N316" s="284"/>
      <c r="O316" s="80"/>
      <c r="P316" s="80"/>
      <c r="Q316" s="80"/>
      <c r="R316" s="80"/>
      <c r="S316" s="80"/>
      <c r="T316" s="80"/>
      <c r="U316" s="80"/>
      <c r="V316" s="80"/>
      <c r="W316" s="80"/>
      <c r="X316" s="81"/>
      <c r="AT316" s="17" t="s">
        <v>887</v>
      </c>
      <c r="AU316" s="17" t="s">
        <v>88</v>
      </c>
    </row>
    <row r="317" spans="2:65" s="1" customFormat="1" ht="16.5" customHeight="1">
      <c r="B317" s="39"/>
      <c r="C317" s="216" t="s">
        <v>1641</v>
      </c>
      <c r="D317" s="216" t="s">
        <v>206</v>
      </c>
      <c r="E317" s="217" t="s">
        <v>6026</v>
      </c>
      <c r="F317" s="218" t="s">
        <v>6027</v>
      </c>
      <c r="G317" s="219" t="s">
        <v>1272</v>
      </c>
      <c r="H317" s="220">
        <v>4</v>
      </c>
      <c r="I317" s="221"/>
      <c r="J317" s="221"/>
      <c r="K317" s="222">
        <f>ROUND(P317*H317,2)</f>
        <v>0</v>
      </c>
      <c r="L317" s="218" t="s">
        <v>1071</v>
      </c>
      <c r="M317" s="44"/>
      <c r="N317" s="223" t="s">
        <v>33</v>
      </c>
      <c r="O317" s="224" t="s">
        <v>49</v>
      </c>
      <c r="P317" s="225">
        <f>I317+J317</f>
        <v>0</v>
      </c>
      <c r="Q317" s="225">
        <f>ROUND(I317*H317,2)</f>
        <v>0</v>
      </c>
      <c r="R317" s="225">
        <f>ROUND(J317*H317,2)</f>
        <v>0</v>
      </c>
      <c r="S317" s="80"/>
      <c r="T317" s="226">
        <f>S317*H317</f>
        <v>0</v>
      </c>
      <c r="U317" s="226">
        <v>0</v>
      </c>
      <c r="V317" s="226">
        <f>U317*H317</f>
        <v>0</v>
      </c>
      <c r="W317" s="226">
        <v>0</v>
      </c>
      <c r="X317" s="227">
        <f>W317*H317</f>
        <v>0</v>
      </c>
      <c r="AR317" s="17" t="s">
        <v>305</v>
      </c>
      <c r="AT317" s="17" t="s">
        <v>206</v>
      </c>
      <c r="AU317" s="17" t="s">
        <v>88</v>
      </c>
      <c r="AY317" s="17" t="s">
        <v>204</v>
      </c>
      <c r="BE317" s="228">
        <f>IF(O317="základní",K317,0)</f>
        <v>0</v>
      </c>
      <c r="BF317" s="228">
        <f>IF(O317="snížená",K317,0)</f>
        <v>0</v>
      </c>
      <c r="BG317" s="228">
        <f>IF(O317="zákl. přenesená",K317,0)</f>
        <v>0</v>
      </c>
      <c r="BH317" s="228">
        <f>IF(O317="sníž. přenesená",K317,0)</f>
        <v>0</v>
      </c>
      <c r="BI317" s="228">
        <f>IF(O317="nulová",K317,0)</f>
        <v>0</v>
      </c>
      <c r="BJ317" s="17" t="s">
        <v>88</v>
      </c>
      <c r="BK317" s="228">
        <f>ROUND(P317*H317,2)</f>
        <v>0</v>
      </c>
      <c r="BL317" s="17" t="s">
        <v>305</v>
      </c>
      <c r="BM317" s="17" t="s">
        <v>6028</v>
      </c>
    </row>
    <row r="318" spans="2:47" s="1" customFormat="1" ht="12">
      <c r="B318" s="39"/>
      <c r="C318" s="40"/>
      <c r="D318" s="231" t="s">
        <v>887</v>
      </c>
      <c r="E318" s="40"/>
      <c r="F318" s="283" t="s">
        <v>6029</v>
      </c>
      <c r="G318" s="40"/>
      <c r="H318" s="40"/>
      <c r="I318" s="132"/>
      <c r="J318" s="132"/>
      <c r="K318" s="40"/>
      <c r="L318" s="40"/>
      <c r="M318" s="44"/>
      <c r="N318" s="284"/>
      <c r="O318" s="80"/>
      <c r="P318" s="80"/>
      <c r="Q318" s="80"/>
      <c r="R318" s="80"/>
      <c r="S318" s="80"/>
      <c r="T318" s="80"/>
      <c r="U318" s="80"/>
      <c r="V318" s="80"/>
      <c r="W318" s="80"/>
      <c r="X318" s="81"/>
      <c r="AT318" s="17" t="s">
        <v>887</v>
      </c>
      <c r="AU318" s="17" t="s">
        <v>88</v>
      </c>
    </row>
    <row r="319" spans="2:65" s="1" customFormat="1" ht="16.5" customHeight="1">
      <c r="B319" s="39"/>
      <c r="C319" s="216" t="s">
        <v>1646</v>
      </c>
      <c r="D319" s="216" t="s">
        <v>206</v>
      </c>
      <c r="E319" s="217" t="s">
        <v>6030</v>
      </c>
      <c r="F319" s="218" t="s">
        <v>6031</v>
      </c>
      <c r="G319" s="219" t="s">
        <v>1272</v>
      </c>
      <c r="H319" s="220">
        <v>2</v>
      </c>
      <c r="I319" s="221"/>
      <c r="J319" s="221"/>
      <c r="K319" s="222">
        <f>ROUND(P319*H319,2)</f>
        <v>0</v>
      </c>
      <c r="L319" s="218" t="s">
        <v>1071</v>
      </c>
      <c r="M319" s="44"/>
      <c r="N319" s="223" t="s">
        <v>33</v>
      </c>
      <c r="O319" s="224" t="s">
        <v>49</v>
      </c>
      <c r="P319" s="225">
        <f>I319+J319</f>
        <v>0</v>
      </c>
      <c r="Q319" s="225">
        <f>ROUND(I319*H319,2)</f>
        <v>0</v>
      </c>
      <c r="R319" s="225">
        <f>ROUND(J319*H319,2)</f>
        <v>0</v>
      </c>
      <c r="S319" s="80"/>
      <c r="T319" s="226">
        <f>S319*H319</f>
        <v>0</v>
      </c>
      <c r="U319" s="226">
        <v>0</v>
      </c>
      <c r="V319" s="226">
        <f>U319*H319</f>
        <v>0</v>
      </c>
      <c r="W319" s="226">
        <v>0</v>
      </c>
      <c r="X319" s="227">
        <f>W319*H319</f>
        <v>0</v>
      </c>
      <c r="AR319" s="17" t="s">
        <v>305</v>
      </c>
      <c r="AT319" s="17" t="s">
        <v>206</v>
      </c>
      <c r="AU319" s="17" t="s">
        <v>88</v>
      </c>
      <c r="AY319" s="17" t="s">
        <v>204</v>
      </c>
      <c r="BE319" s="228">
        <f>IF(O319="základní",K319,0)</f>
        <v>0</v>
      </c>
      <c r="BF319" s="228">
        <f>IF(O319="snížená",K319,0)</f>
        <v>0</v>
      </c>
      <c r="BG319" s="228">
        <f>IF(O319="zákl. přenesená",K319,0)</f>
        <v>0</v>
      </c>
      <c r="BH319" s="228">
        <f>IF(O319="sníž. přenesená",K319,0)</f>
        <v>0</v>
      </c>
      <c r="BI319" s="228">
        <f>IF(O319="nulová",K319,0)</f>
        <v>0</v>
      </c>
      <c r="BJ319" s="17" t="s">
        <v>88</v>
      </c>
      <c r="BK319" s="228">
        <f>ROUND(P319*H319,2)</f>
        <v>0</v>
      </c>
      <c r="BL319" s="17" t="s">
        <v>305</v>
      </c>
      <c r="BM319" s="17" t="s">
        <v>6032</v>
      </c>
    </row>
    <row r="320" spans="2:47" s="1" customFormat="1" ht="12">
      <c r="B320" s="39"/>
      <c r="C320" s="40"/>
      <c r="D320" s="231" t="s">
        <v>887</v>
      </c>
      <c r="E320" s="40"/>
      <c r="F320" s="283" t="s">
        <v>6033</v>
      </c>
      <c r="G320" s="40"/>
      <c r="H320" s="40"/>
      <c r="I320" s="132"/>
      <c r="J320" s="132"/>
      <c r="K320" s="40"/>
      <c r="L320" s="40"/>
      <c r="M320" s="44"/>
      <c r="N320" s="284"/>
      <c r="O320" s="80"/>
      <c r="P320" s="80"/>
      <c r="Q320" s="80"/>
      <c r="R320" s="80"/>
      <c r="S320" s="80"/>
      <c r="T320" s="80"/>
      <c r="U320" s="80"/>
      <c r="V320" s="80"/>
      <c r="W320" s="80"/>
      <c r="X320" s="81"/>
      <c r="AT320" s="17" t="s">
        <v>887</v>
      </c>
      <c r="AU320" s="17" t="s">
        <v>88</v>
      </c>
    </row>
    <row r="321" spans="2:65" s="1" customFormat="1" ht="16.5" customHeight="1">
      <c r="B321" s="39"/>
      <c r="C321" s="216" t="s">
        <v>1651</v>
      </c>
      <c r="D321" s="216" t="s">
        <v>206</v>
      </c>
      <c r="E321" s="217" t="s">
        <v>6034</v>
      </c>
      <c r="F321" s="218" t="s">
        <v>6035</v>
      </c>
      <c r="G321" s="219" t="s">
        <v>275</v>
      </c>
      <c r="H321" s="220">
        <v>0.366</v>
      </c>
      <c r="I321" s="221"/>
      <c r="J321" s="221"/>
      <c r="K321" s="222">
        <f>ROUND(P321*H321,2)</f>
        <v>0</v>
      </c>
      <c r="L321" s="218" t="s">
        <v>1071</v>
      </c>
      <c r="M321" s="44"/>
      <c r="N321" s="223" t="s">
        <v>33</v>
      </c>
      <c r="O321" s="224" t="s">
        <v>49</v>
      </c>
      <c r="P321" s="225">
        <f>I321+J321</f>
        <v>0</v>
      </c>
      <c r="Q321" s="225">
        <f>ROUND(I321*H321,2)</f>
        <v>0</v>
      </c>
      <c r="R321" s="225">
        <f>ROUND(J321*H321,2)</f>
        <v>0</v>
      </c>
      <c r="S321" s="80"/>
      <c r="T321" s="226">
        <f>S321*H321</f>
        <v>0</v>
      </c>
      <c r="U321" s="226">
        <v>0</v>
      </c>
      <c r="V321" s="226">
        <f>U321*H321</f>
        <v>0</v>
      </c>
      <c r="W321" s="226">
        <v>0</v>
      </c>
      <c r="X321" s="227">
        <f>W321*H321</f>
        <v>0</v>
      </c>
      <c r="AR321" s="17" t="s">
        <v>305</v>
      </c>
      <c r="AT321" s="17" t="s">
        <v>206</v>
      </c>
      <c r="AU321" s="17" t="s">
        <v>88</v>
      </c>
      <c r="AY321" s="17" t="s">
        <v>204</v>
      </c>
      <c r="BE321" s="228">
        <f>IF(O321="základní",K321,0)</f>
        <v>0</v>
      </c>
      <c r="BF321" s="228">
        <f>IF(O321="snížená",K321,0)</f>
        <v>0</v>
      </c>
      <c r="BG321" s="228">
        <f>IF(O321="zákl. přenesená",K321,0)</f>
        <v>0</v>
      </c>
      <c r="BH321" s="228">
        <f>IF(O321="sníž. přenesená",K321,0)</f>
        <v>0</v>
      </c>
      <c r="BI321" s="228">
        <f>IF(O321="nulová",K321,0)</f>
        <v>0</v>
      </c>
      <c r="BJ321" s="17" t="s">
        <v>88</v>
      </c>
      <c r="BK321" s="228">
        <f>ROUND(P321*H321,2)</f>
        <v>0</v>
      </c>
      <c r="BL321" s="17" t="s">
        <v>305</v>
      </c>
      <c r="BM321" s="17" t="s">
        <v>6036</v>
      </c>
    </row>
    <row r="322" spans="2:63" s="10" customFormat="1" ht="25.9" customHeight="1">
      <c r="B322" s="199"/>
      <c r="C322" s="200"/>
      <c r="D322" s="201" t="s">
        <v>79</v>
      </c>
      <c r="E322" s="202" t="s">
        <v>933</v>
      </c>
      <c r="F322" s="202" t="s">
        <v>6037</v>
      </c>
      <c r="G322" s="200"/>
      <c r="H322" s="200"/>
      <c r="I322" s="203"/>
      <c r="J322" s="203"/>
      <c r="K322" s="204">
        <f>BK322</f>
        <v>0</v>
      </c>
      <c r="L322" s="200"/>
      <c r="M322" s="205"/>
      <c r="N322" s="206"/>
      <c r="O322" s="207"/>
      <c r="P322" s="207"/>
      <c r="Q322" s="208">
        <f>SUM(Q323:Q333)</f>
        <v>0</v>
      </c>
      <c r="R322" s="208">
        <f>SUM(R323:R333)</f>
        <v>0</v>
      </c>
      <c r="S322" s="207"/>
      <c r="T322" s="209">
        <f>SUM(T323:T333)</f>
        <v>0</v>
      </c>
      <c r="U322" s="207"/>
      <c r="V322" s="209">
        <f>SUM(V323:V333)</f>
        <v>0</v>
      </c>
      <c r="W322" s="207"/>
      <c r="X322" s="210">
        <f>SUM(X323:X333)</f>
        <v>0</v>
      </c>
      <c r="AR322" s="211" t="s">
        <v>90</v>
      </c>
      <c r="AT322" s="212" t="s">
        <v>79</v>
      </c>
      <c r="AU322" s="212" t="s">
        <v>80</v>
      </c>
      <c r="AY322" s="211" t="s">
        <v>204</v>
      </c>
      <c r="BK322" s="213">
        <f>SUM(BK323:BK333)</f>
        <v>0</v>
      </c>
    </row>
    <row r="323" spans="2:65" s="1" customFormat="1" ht="16.5" customHeight="1">
      <c r="B323" s="39"/>
      <c r="C323" s="216" t="s">
        <v>1656</v>
      </c>
      <c r="D323" s="216" t="s">
        <v>206</v>
      </c>
      <c r="E323" s="217" t="s">
        <v>6038</v>
      </c>
      <c r="F323" s="218" t="s">
        <v>6039</v>
      </c>
      <c r="G323" s="219" t="s">
        <v>296</v>
      </c>
      <c r="H323" s="220">
        <v>21.9</v>
      </c>
      <c r="I323" s="221"/>
      <c r="J323" s="221"/>
      <c r="K323" s="222">
        <f>ROUND(P323*H323,2)</f>
        <v>0</v>
      </c>
      <c r="L323" s="218" t="s">
        <v>1071</v>
      </c>
      <c r="M323" s="44"/>
      <c r="N323" s="223" t="s">
        <v>33</v>
      </c>
      <c r="O323" s="224" t="s">
        <v>49</v>
      </c>
      <c r="P323" s="225">
        <f>I323+J323</f>
        <v>0</v>
      </c>
      <c r="Q323" s="225">
        <f>ROUND(I323*H323,2)</f>
        <v>0</v>
      </c>
      <c r="R323" s="225">
        <f>ROUND(J323*H323,2)</f>
        <v>0</v>
      </c>
      <c r="S323" s="80"/>
      <c r="T323" s="226">
        <f>S323*H323</f>
        <v>0</v>
      </c>
      <c r="U323" s="226">
        <v>0</v>
      </c>
      <c r="V323" s="226">
        <f>U323*H323</f>
        <v>0</v>
      </c>
      <c r="W323" s="226">
        <v>0</v>
      </c>
      <c r="X323" s="227">
        <f>W323*H323</f>
        <v>0</v>
      </c>
      <c r="AR323" s="17" t="s">
        <v>305</v>
      </c>
      <c r="AT323" s="17" t="s">
        <v>206</v>
      </c>
      <c r="AU323" s="17" t="s">
        <v>88</v>
      </c>
      <c r="AY323" s="17" t="s">
        <v>204</v>
      </c>
      <c r="BE323" s="228">
        <f>IF(O323="základní",K323,0)</f>
        <v>0</v>
      </c>
      <c r="BF323" s="228">
        <f>IF(O323="snížená",K323,0)</f>
        <v>0</v>
      </c>
      <c r="BG323" s="228">
        <f>IF(O323="zákl. přenesená",K323,0)</f>
        <v>0</v>
      </c>
      <c r="BH323" s="228">
        <f>IF(O323="sníž. přenesená",K323,0)</f>
        <v>0</v>
      </c>
      <c r="BI323" s="228">
        <f>IF(O323="nulová",K323,0)</f>
        <v>0</v>
      </c>
      <c r="BJ323" s="17" t="s">
        <v>88</v>
      </c>
      <c r="BK323" s="228">
        <f>ROUND(P323*H323,2)</f>
        <v>0</v>
      </c>
      <c r="BL323" s="17" t="s">
        <v>305</v>
      </c>
      <c r="BM323" s="17" t="s">
        <v>6040</v>
      </c>
    </row>
    <row r="324" spans="2:65" s="1" customFormat="1" ht="16.5" customHeight="1">
      <c r="B324" s="39"/>
      <c r="C324" s="216" t="s">
        <v>1666</v>
      </c>
      <c r="D324" s="216" t="s">
        <v>206</v>
      </c>
      <c r="E324" s="217" t="s">
        <v>6041</v>
      </c>
      <c r="F324" s="218" t="s">
        <v>6042</v>
      </c>
      <c r="G324" s="219" t="s">
        <v>361</v>
      </c>
      <c r="H324" s="220">
        <v>1</v>
      </c>
      <c r="I324" s="221"/>
      <c r="J324" s="221"/>
      <c r="K324" s="222">
        <f>ROUND(P324*H324,2)</f>
        <v>0</v>
      </c>
      <c r="L324" s="218" t="s">
        <v>1071</v>
      </c>
      <c r="M324" s="44"/>
      <c r="N324" s="223" t="s">
        <v>33</v>
      </c>
      <c r="O324" s="224" t="s">
        <v>49</v>
      </c>
      <c r="P324" s="225">
        <f>I324+J324</f>
        <v>0</v>
      </c>
      <c r="Q324" s="225">
        <f>ROUND(I324*H324,2)</f>
        <v>0</v>
      </c>
      <c r="R324" s="225">
        <f>ROUND(J324*H324,2)</f>
        <v>0</v>
      </c>
      <c r="S324" s="80"/>
      <c r="T324" s="226">
        <f>S324*H324</f>
        <v>0</v>
      </c>
      <c r="U324" s="226">
        <v>0</v>
      </c>
      <c r="V324" s="226">
        <f>U324*H324</f>
        <v>0</v>
      </c>
      <c r="W324" s="226">
        <v>0</v>
      </c>
      <c r="X324" s="227">
        <f>W324*H324</f>
        <v>0</v>
      </c>
      <c r="AR324" s="17" t="s">
        <v>305</v>
      </c>
      <c r="AT324" s="17" t="s">
        <v>206</v>
      </c>
      <c r="AU324" s="17" t="s">
        <v>88</v>
      </c>
      <c r="AY324" s="17" t="s">
        <v>204</v>
      </c>
      <c r="BE324" s="228">
        <f>IF(O324="základní",K324,0)</f>
        <v>0</v>
      </c>
      <c r="BF324" s="228">
        <f>IF(O324="snížená",K324,0)</f>
        <v>0</v>
      </c>
      <c r="BG324" s="228">
        <f>IF(O324="zákl. přenesená",K324,0)</f>
        <v>0</v>
      </c>
      <c r="BH324" s="228">
        <f>IF(O324="sníž. přenesená",K324,0)</f>
        <v>0</v>
      </c>
      <c r="BI324" s="228">
        <f>IF(O324="nulová",K324,0)</f>
        <v>0</v>
      </c>
      <c r="BJ324" s="17" t="s">
        <v>88</v>
      </c>
      <c r="BK324" s="228">
        <f>ROUND(P324*H324,2)</f>
        <v>0</v>
      </c>
      <c r="BL324" s="17" t="s">
        <v>305</v>
      </c>
      <c r="BM324" s="17" t="s">
        <v>6043</v>
      </c>
    </row>
    <row r="325" spans="2:65" s="1" customFormat="1" ht="16.5" customHeight="1">
      <c r="B325" s="39"/>
      <c r="C325" s="216" t="s">
        <v>1672</v>
      </c>
      <c r="D325" s="216" t="s">
        <v>206</v>
      </c>
      <c r="E325" s="217" t="s">
        <v>6044</v>
      </c>
      <c r="F325" s="218" t="s">
        <v>6045</v>
      </c>
      <c r="G325" s="219" t="s">
        <v>361</v>
      </c>
      <c r="H325" s="220">
        <v>4</v>
      </c>
      <c r="I325" s="221"/>
      <c r="J325" s="221"/>
      <c r="K325" s="222">
        <f>ROUND(P325*H325,2)</f>
        <v>0</v>
      </c>
      <c r="L325" s="218" t="s">
        <v>1071</v>
      </c>
      <c r="M325" s="44"/>
      <c r="N325" s="223" t="s">
        <v>33</v>
      </c>
      <c r="O325" s="224" t="s">
        <v>49</v>
      </c>
      <c r="P325" s="225">
        <f>I325+J325</f>
        <v>0</v>
      </c>
      <c r="Q325" s="225">
        <f>ROUND(I325*H325,2)</f>
        <v>0</v>
      </c>
      <c r="R325" s="225">
        <f>ROUND(J325*H325,2)</f>
        <v>0</v>
      </c>
      <c r="S325" s="80"/>
      <c r="T325" s="226">
        <f>S325*H325</f>
        <v>0</v>
      </c>
      <c r="U325" s="226">
        <v>0</v>
      </c>
      <c r="V325" s="226">
        <f>U325*H325</f>
        <v>0</v>
      </c>
      <c r="W325" s="226">
        <v>0</v>
      </c>
      <c r="X325" s="227">
        <f>W325*H325</f>
        <v>0</v>
      </c>
      <c r="AR325" s="17" t="s">
        <v>305</v>
      </c>
      <c r="AT325" s="17" t="s">
        <v>206</v>
      </c>
      <c r="AU325" s="17" t="s">
        <v>88</v>
      </c>
      <c r="AY325" s="17" t="s">
        <v>204</v>
      </c>
      <c r="BE325" s="228">
        <f>IF(O325="základní",K325,0)</f>
        <v>0</v>
      </c>
      <c r="BF325" s="228">
        <f>IF(O325="snížená",K325,0)</f>
        <v>0</v>
      </c>
      <c r="BG325" s="228">
        <f>IF(O325="zákl. přenesená",K325,0)</f>
        <v>0</v>
      </c>
      <c r="BH325" s="228">
        <f>IF(O325="sníž. přenesená",K325,0)</f>
        <v>0</v>
      </c>
      <c r="BI325" s="228">
        <f>IF(O325="nulová",K325,0)</f>
        <v>0</v>
      </c>
      <c r="BJ325" s="17" t="s">
        <v>88</v>
      </c>
      <c r="BK325" s="228">
        <f>ROUND(P325*H325,2)</f>
        <v>0</v>
      </c>
      <c r="BL325" s="17" t="s">
        <v>305</v>
      </c>
      <c r="BM325" s="17" t="s">
        <v>6046</v>
      </c>
    </row>
    <row r="326" spans="2:65" s="1" customFormat="1" ht="16.5" customHeight="1">
      <c r="B326" s="39"/>
      <c r="C326" s="216" t="s">
        <v>1679</v>
      </c>
      <c r="D326" s="216" t="s">
        <v>206</v>
      </c>
      <c r="E326" s="217" t="s">
        <v>6047</v>
      </c>
      <c r="F326" s="218" t="s">
        <v>6048</v>
      </c>
      <c r="G326" s="219" t="s">
        <v>361</v>
      </c>
      <c r="H326" s="220">
        <v>1</v>
      </c>
      <c r="I326" s="221"/>
      <c r="J326" s="221"/>
      <c r="K326" s="222">
        <f>ROUND(P326*H326,2)</f>
        <v>0</v>
      </c>
      <c r="L326" s="218" t="s">
        <v>1071</v>
      </c>
      <c r="M326" s="44"/>
      <c r="N326" s="223" t="s">
        <v>33</v>
      </c>
      <c r="O326" s="224" t="s">
        <v>49</v>
      </c>
      <c r="P326" s="225">
        <f>I326+J326</f>
        <v>0</v>
      </c>
      <c r="Q326" s="225">
        <f>ROUND(I326*H326,2)</f>
        <v>0</v>
      </c>
      <c r="R326" s="225">
        <f>ROUND(J326*H326,2)</f>
        <v>0</v>
      </c>
      <c r="S326" s="80"/>
      <c r="T326" s="226">
        <f>S326*H326</f>
        <v>0</v>
      </c>
      <c r="U326" s="226">
        <v>0</v>
      </c>
      <c r="V326" s="226">
        <f>U326*H326</f>
        <v>0</v>
      </c>
      <c r="W326" s="226">
        <v>0</v>
      </c>
      <c r="X326" s="227">
        <f>W326*H326</f>
        <v>0</v>
      </c>
      <c r="AR326" s="17" t="s">
        <v>305</v>
      </c>
      <c r="AT326" s="17" t="s">
        <v>206</v>
      </c>
      <c r="AU326" s="17" t="s">
        <v>88</v>
      </c>
      <c r="AY326" s="17" t="s">
        <v>204</v>
      </c>
      <c r="BE326" s="228">
        <f>IF(O326="základní",K326,0)</f>
        <v>0</v>
      </c>
      <c r="BF326" s="228">
        <f>IF(O326="snížená",K326,0)</f>
        <v>0</v>
      </c>
      <c r="BG326" s="228">
        <f>IF(O326="zákl. přenesená",K326,0)</f>
        <v>0</v>
      </c>
      <c r="BH326" s="228">
        <f>IF(O326="sníž. přenesená",K326,0)</f>
        <v>0</v>
      </c>
      <c r="BI326" s="228">
        <f>IF(O326="nulová",K326,0)</f>
        <v>0</v>
      </c>
      <c r="BJ326" s="17" t="s">
        <v>88</v>
      </c>
      <c r="BK326" s="228">
        <f>ROUND(P326*H326,2)</f>
        <v>0</v>
      </c>
      <c r="BL326" s="17" t="s">
        <v>305</v>
      </c>
      <c r="BM326" s="17" t="s">
        <v>6049</v>
      </c>
    </row>
    <row r="327" spans="2:65" s="1" customFormat="1" ht="16.5" customHeight="1">
      <c r="B327" s="39"/>
      <c r="C327" s="216" t="s">
        <v>1684</v>
      </c>
      <c r="D327" s="216" t="s">
        <v>206</v>
      </c>
      <c r="E327" s="217" t="s">
        <v>6050</v>
      </c>
      <c r="F327" s="218" t="s">
        <v>6051</v>
      </c>
      <c r="G327" s="219" t="s">
        <v>361</v>
      </c>
      <c r="H327" s="220">
        <v>3</v>
      </c>
      <c r="I327" s="221"/>
      <c r="J327" s="221"/>
      <c r="K327" s="222">
        <f>ROUND(P327*H327,2)</f>
        <v>0</v>
      </c>
      <c r="L327" s="218" t="s">
        <v>1071</v>
      </c>
      <c r="M327" s="44"/>
      <c r="N327" s="223" t="s">
        <v>33</v>
      </c>
      <c r="O327" s="224" t="s">
        <v>49</v>
      </c>
      <c r="P327" s="225">
        <f>I327+J327</f>
        <v>0</v>
      </c>
      <c r="Q327" s="225">
        <f>ROUND(I327*H327,2)</f>
        <v>0</v>
      </c>
      <c r="R327" s="225">
        <f>ROUND(J327*H327,2)</f>
        <v>0</v>
      </c>
      <c r="S327" s="80"/>
      <c r="T327" s="226">
        <f>S327*H327</f>
        <v>0</v>
      </c>
      <c r="U327" s="226">
        <v>0</v>
      </c>
      <c r="V327" s="226">
        <f>U327*H327</f>
        <v>0</v>
      </c>
      <c r="W327" s="226">
        <v>0</v>
      </c>
      <c r="X327" s="227">
        <f>W327*H327</f>
        <v>0</v>
      </c>
      <c r="AR327" s="17" t="s">
        <v>305</v>
      </c>
      <c r="AT327" s="17" t="s">
        <v>206</v>
      </c>
      <c r="AU327" s="17" t="s">
        <v>88</v>
      </c>
      <c r="AY327" s="17" t="s">
        <v>204</v>
      </c>
      <c r="BE327" s="228">
        <f>IF(O327="základní",K327,0)</f>
        <v>0</v>
      </c>
      <c r="BF327" s="228">
        <f>IF(O327="snížená",K327,0)</f>
        <v>0</v>
      </c>
      <c r="BG327" s="228">
        <f>IF(O327="zákl. přenesená",K327,0)</f>
        <v>0</v>
      </c>
      <c r="BH327" s="228">
        <f>IF(O327="sníž. přenesená",K327,0)</f>
        <v>0</v>
      </c>
      <c r="BI327" s="228">
        <f>IF(O327="nulová",K327,0)</f>
        <v>0</v>
      </c>
      <c r="BJ327" s="17" t="s">
        <v>88</v>
      </c>
      <c r="BK327" s="228">
        <f>ROUND(P327*H327,2)</f>
        <v>0</v>
      </c>
      <c r="BL327" s="17" t="s">
        <v>305</v>
      </c>
      <c r="BM327" s="17" t="s">
        <v>6052</v>
      </c>
    </row>
    <row r="328" spans="2:65" s="1" customFormat="1" ht="16.5" customHeight="1">
      <c r="B328" s="39"/>
      <c r="C328" s="216" t="s">
        <v>1689</v>
      </c>
      <c r="D328" s="216" t="s">
        <v>206</v>
      </c>
      <c r="E328" s="217" t="s">
        <v>6053</v>
      </c>
      <c r="F328" s="218" t="s">
        <v>6054</v>
      </c>
      <c r="G328" s="219" t="s">
        <v>361</v>
      </c>
      <c r="H328" s="220">
        <v>8</v>
      </c>
      <c r="I328" s="221"/>
      <c r="J328" s="221"/>
      <c r="K328" s="222">
        <f>ROUND(P328*H328,2)</f>
        <v>0</v>
      </c>
      <c r="L328" s="218" t="s">
        <v>1071</v>
      </c>
      <c r="M328" s="44"/>
      <c r="N328" s="223" t="s">
        <v>33</v>
      </c>
      <c r="O328" s="224" t="s">
        <v>49</v>
      </c>
      <c r="P328" s="225">
        <f>I328+J328</f>
        <v>0</v>
      </c>
      <c r="Q328" s="225">
        <f>ROUND(I328*H328,2)</f>
        <v>0</v>
      </c>
      <c r="R328" s="225">
        <f>ROUND(J328*H328,2)</f>
        <v>0</v>
      </c>
      <c r="S328" s="80"/>
      <c r="T328" s="226">
        <f>S328*H328</f>
        <v>0</v>
      </c>
      <c r="U328" s="226">
        <v>0</v>
      </c>
      <c r="V328" s="226">
        <f>U328*H328</f>
        <v>0</v>
      </c>
      <c r="W328" s="226">
        <v>0</v>
      </c>
      <c r="X328" s="227">
        <f>W328*H328</f>
        <v>0</v>
      </c>
      <c r="AR328" s="17" t="s">
        <v>305</v>
      </c>
      <c r="AT328" s="17" t="s">
        <v>206</v>
      </c>
      <c r="AU328" s="17" t="s">
        <v>88</v>
      </c>
      <c r="AY328" s="17" t="s">
        <v>204</v>
      </c>
      <c r="BE328" s="228">
        <f>IF(O328="základní",K328,0)</f>
        <v>0</v>
      </c>
      <c r="BF328" s="228">
        <f>IF(O328="snížená",K328,0)</f>
        <v>0</v>
      </c>
      <c r="BG328" s="228">
        <f>IF(O328="zákl. přenesená",K328,0)</f>
        <v>0</v>
      </c>
      <c r="BH328" s="228">
        <f>IF(O328="sníž. přenesená",K328,0)</f>
        <v>0</v>
      </c>
      <c r="BI328" s="228">
        <f>IF(O328="nulová",K328,0)</f>
        <v>0</v>
      </c>
      <c r="BJ328" s="17" t="s">
        <v>88</v>
      </c>
      <c r="BK328" s="228">
        <f>ROUND(P328*H328,2)</f>
        <v>0</v>
      </c>
      <c r="BL328" s="17" t="s">
        <v>305</v>
      </c>
      <c r="BM328" s="17" t="s">
        <v>6055</v>
      </c>
    </row>
    <row r="329" spans="2:65" s="1" customFormat="1" ht="16.5" customHeight="1">
      <c r="B329" s="39"/>
      <c r="C329" s="216" t="s">
        <v>1695</v>
      </c>
      <c r="D329" s="216" t="s">
        <v>206</v>
      </c>
      <c r="E329" s="217" t="s">
        <v>6056</v>
      </c>
      <c r="F329" s="218" t="s">
        <v>6057</v>
      </c>
      <c r="G329" s="219" t="s">
        <v>361</v>
      </c>
      <c r="H329" s="220">
        <v>2</v>
      </c>
      <c r="I329" s="221"/>
      <c r="J329" s="221"/>
      <c r="K329" s="222">
        <f>ROUND(P329*H329,2)</f>
        <v>0</v>
      </c>
      <c r="L329" s="218" t="s">
        <v>1071</v>
      </c>
      <c r="M329" s="44"/>
      <c r="N329" s="223" t="s">
        <v>33</v>
      </c>
      <c r="O329" s="224" t="s">
        <v>49</v>
      </c>
      <c r="P329" s="225">
        <f>I329+J329</f>
        <v>0</v>
      </c>
      <c r="Q329" s="225">
        <f>ROUND(I329*H329,2)</f>
        <v>0</v>
      </c>
      <c r="R329" s="225">
        <f>ROUND(J329*H329,2)</f>
        <v>0</v>
      </c>
      <c r="S329" s="80"/>
      <c r="T329" s="226">
        <f>S329*H329</f>
        <v>0</v>
      </c>
      <c r="U329" s="226">
        <v>0</v>
      </c>
      <c r="V329" s="226">
        <f>U329*H329</f>
        <v>0</v>
      </c>
      <c r="W329" s="226">
        <v>0</v>
      </c>
      <c r="X329" s="227">
        <f>W329*H329</f>
        <v>0</v>
      </c>
      <c r="AR329" s="17" t="s">
        <v>305</v>
      </c>
      <c r="AT329" s="17" t="s">
        <v>206</v>
      </c>
      <c r="AU329" s="17" t="s">
        <v>88</v>
      </c>
      <c r="AY329" s="17" t="s">
        <v>204</v>
      </c>
      <c r="BE329" s="228">
        <f>IF(O329="základní",K329,0)</f>
        <v>0</v>
      </c>
      <c r="BF329" s="228">
        <f>IF(O329="snížená",K329,0)</f>
        <v>0</v>
      </c>
      <c r="BG329" s="228">
        <f>IF(O329="zákl. přenesená",K329,0)</f>
        <v>0</v>
      </c>
      <c r="BH329" s="228">
        <f>IF(O329="sníž. přenesená",K329,0)</f>
        <v>0</v>
      </c>
      <c r="BI329" s="228">
        <f>IF(O329="nulová",K329,0)</f>
        <v>0</v>
      </c>
      <c r="BJ329" s="17" t="s">
        <v>88</v>
      </c>
      <c r="BK329" s="228">
        <f>ROUND(P329*H329,2)</f>
        <v>0</v>
      </c>
      <c r="BL329" s="17" t="s">
        <v>305</v>
      </c>
      <c r="BM329" s="17" t="s">
        <v>6058</v>
      </c>
    </row>
    <row r="330" spans="2:65" s="1" customFormat="1" ht="16.5" customHeight="1">
      <c r="B330" s="39"/>
      <c r="C330" s="216" t="s">
        <v>1700</v>
      </c>
      <c r="D330" s="216" t="s">
        <v>206</v>
      </c>
      <c r="E330" s="217" t="s">
        <v>6059</v>
      </c>
      <c r="F330" s="218" t="s">
        <v>6060</v>
      </c>
      <c r="G330" s="219" t="s">
        <v>361</v>
      </c>
      <c r="H330" s="220">
        <v>1</v>
      </c>
      <c r="I330" s="221"/>
      <c r="J330" s="221"/>
      <c r="K330" s="222">
        <f>ROUND(P330*H330,2)</f>
        <v>0</v>
      </c>
      <c r="L330" s="218" t="s">
        <v>1071</v>
      </c>
      <c r="M330" s="44"/>
      <c r="N330" s="223" t="s">
        <v>33</v>
      </c>
      <c r="O330" s="224" t="s">
        <v>49</v>
      </c>
      <c r="P330" s="225">
        <f>I330+J330</f>
        <v>0</v>
      </c>
      <c r="Q330" s="225">
        <f>ROUND(I330*H330,2)</f>
        <v>0</v>
      </c>
      <c r="R330" s="225">
        <f>ROUND(J330*H330,2)</f>
        <v>0</v>
      </c>
      <c r="S330" s="80"/>
      <c r="T330" s="226">
        <f>S330*H330</f>
        <v>0</v>
      </c>
      <c r="U330" s="226">
        <v>0</v>
      </c>
      <c r="V330" s="226">
        <f>U330*H330</f>
        <v>0</v>
      </c>
      <c r="W330" s="226">
        <v>0</v>
      </c>
      <c r="X330" s="227">
        <f>W330*H330</f>
        <v>0</v>
      </c>
      <c r="AR330" s="17" t="s">
        <v>305</v>
      </c>
      <c r="AT330" s="17" t="s">
        <v>206</v>
      </c>
      <c r="AU330" s="17" t="s">
        <v>88</v>
      </c>
      <c r="AY330" s="17" t="s">
        <v>204</v>
      </c>
      <c r="BE330" s="228">
        <f>IF(O330="základní",K330,0)</f>
        <v>0</v>
      </c>
      <c r="BF330" s="228">
        <f>IF(O330="snížená",K330,0)</f>
        <v>0</v>
      </c>
      <c r="BG330" s="228">
        <f>IF(O330="zákl. přenesená",K330,0)</f>
        <v>0</v>
      </c>
      <c r="BH330" s="228">
        <f>IF(O330="sníž. přenesená",K330,0)</f>
        <v>0</v>
      </c>
      <c r="BI330" s="228">
        <f>IF(O330="nulová",K330,0)</f>
        <v>0</v>
      </c>
      <c r="BJ330" s="17" t="s">
        <v>88</v>
      </c>
      <c r="BK330" s="228">
        <f>ROUND(P330*H330,2)</f>
        <v>0</v>
      </c>
      <c r="BL330" s="17" t="s">
        <v>305</v>
      </c>
      <c r="BM330" s="17" t="s">
        <v>6061</v>
      </c>
    </row>
    <row r="331" spans="2:65" s="1" customFormat="1" ht="16.5" customHeight="1">
      <c r="B331" s="39"/>
      <c r="C331" s="216" t="s">
        <v>1705</v>
      </c>
      <c r="D331" s="216" t="s">
        <v>206</v>
      </c>
      <c r="E331" s="217" t="s">
        <v>6062</v>
      </c>
      <c r="F331" s="218" t="s">
        <v>6063</v>
      </c>
      <c r="G331" s="219" t="s">
        <v>361</v>
      </c>
      <c r="H331" s="220">
        <v>15</v>
      </c>
      <c r="I331" s="221"/>
      <c r="J331" s="221"/>
      <c r="K331" s="222">
        <f>ROUND(P331*H331,2)</f>
        <v>0</v>
      </c>
      <c r="L331" s="218" t="s">
        <v>1071</v>
      </c>
      <c r="M331" s="44"/>
      <c r="N331" s="223" t="s">
        <v>33</v>
      </c>
      <c r="O331" s="224" t="s">
        <v>49</v>
      </c>
      <c r="P331" s="225">
        <f>I331+J331</f>
        <v>0</v>
      </c>
      <c r="Q331" s="225">
        <f>ROUND(I331*H331,2)</f>
        <v>0</v>
      </c>
      <c r="R331" s="225">
        <f>ROUND(J331*H331,2)</f>
        <v>0</v>
      </c>
      <c r="S331" s="80"/>
      <c r="T331" s="226">
        <f>S331*H331</f>
        <v>0</v>
      </c>
      <c r="U331" s="226">
        <v>0</v>
      </c>
      <c r="V331" s="226">
        <f>U331*H331</f>
        <v>0</v>
      </c>
      <c r="W331" s="226">
        <v>0</v>
      </c>
      <c r="X331" s="227">
        <f>W331*H331</f>
        <v>0</v>
      </c>
      <c r="AR331" s="17" t="s">
        <v>305</v>
      </c>
      <c r="AT331" s="17" t="s">
        <v>206</v>
      </c>
      <c r="AU331" s="17" t="s">
        <v>88</v>
      </c>
      <c r="AY331" s="17" t="s">
        <v>204</v>
      </c>
      <c r="BE331" s="228">
        <f>IF(O331="základní",K331,0)</f>
        <v>0</v>
      </c>
      <c r="BF331" s="228">
        <f>IF(O331="snížená",K331,0)</f>
        <v>0</v>
      </c>
      <c r="BG331" s="228">
        <f>IF(O331="zákl. přenesená",K331,0)</f>
        <v>0</v>
      </c>
      <c r="BH331" s="228">
        <f>IF(O331="sníž. přenesená",K331,0)</f>
        <v>0</v>
      </c>
      <c r="BI331" s="228">
        <f>IF(O331="nulová",K331,0)</f>
        <v>0</v>
      </c>
      <c r="BJ331" s="17" t="s">
        <v>88</v>
      </c>
      <c r="BK331" s="228">
        <f>ROUND(P331*H331,2)</f>
        <v>0</v>
      </c>
      <c r="BL331" s="17" t="s">
        <v>305</v>
      </c>
      <c r="BM331" s="17" t="s">
        <v>6064</v>
      </c>
    </row>
    <row r="332" spans="2:65" s="1" customFormat="1" ht="16.5" customHeight="1">
      <c r="B332" s="39"/>
      <c r="C332" s="216" t="s">
        <v>1711</v>
      </c>
      <c r="D332" s="216" t="s">
        <v>206</v>
      </c>
      <c r="E332" s="217" t="s">
        <v>6065</v>
      </c>
      <c r="F332" s="218" t="s">
        <v>6066</v>
      </c>
      <c r="G332" s="219" t="s">
        <v>361</v>
      </c>
      <c r="H332" s="220">
        <v>2</v>
      </c>
      <c r="I332" s="221"/>
      <c r="J332" s="221"/>
      <c r="K332" s="222">
        <f>ROUND(P332*H332,2)</f>
        <v>0</v>
      </c>
      <c r="L332" s="218" t="s">
        <v>1071</v>
      </c>
      <c r="M332" s="44"/>
      <c r="N332" s="223" t="s">
        <v>33</v>
      </c>
      <c r="O332" s="224" t="s">
        <v>49</v>
      </c>
      <c r="P332" s="225">
        <f>I332+J332</f>
        <v>0</v>
      </c>
      <c r="Q332" s="225">
        <f>ROUND(I332*H332,2)</f>
        <v>0</v>
      </c>
      <c r="R332" s="225">
        <f>ROUND(J332*H332,2)</f>
        <v>0</v>
      </c>
      <c r="S332" s="80"/>
      <c r="T332" s="226">
        <f>S332*H332</f>
        <v>0</v>
      </c>
      <c r="U332" s="226">
        <v>0</v>
      </c>
      <c r="V332" s="226">
        <f>U332*H332</f>
        <v>0</v>
      </c>
      <c r="W332" s="226">
        <v>0</v>
      </c>
      <c r="X332" s="227">
        <f>W332*H332</f>
        <v>0</v>
      </c>
      <c r="AR332" s="17" t="s">
        <v>305</v>
      </c>
      <c r="AT332" s="17" t="s">
        <v>206</v>
      </c>
      <c r="AU332" s="17" t="s">
        <v>88</v>
      </c>
      <c r="AY332" s="17" t="s">
        <v>204</v>
      </c>
      <c r="BE332" s="228">
        <f>IF(O332="základní",K332,0)</f>
        <v>0</v>
      </c>
      <c r="BF332" s="228">
        <f>IF(O332="snížená",K332,0)</f>
        <v>0</v>
      </c>
      <c r="BG332" s="228">
        <f>IF(O332="zákl. přenesená",K332,0)</f>
        <v>0</v>
      </c>
      <c r="BH332" s="228">
        <f>IF(O332="sníž. přenesená",K332,0)</f>
        <v>0</v>
      </c>
      <c r="BI332" s="228">
        <f>IF(O332="nulová",K332,0)</f>
        <v>0</v>
      </c>
      <c r="BJ332" s="17" t="s">
        <v>88</v>
      </c>
      <c r="BK332" s="228">
        <f>ROUND(P332*H332,2)</f>
        <v>0</v>
      </c>
      <c r="BL332" s="17" t="s">
        <v>305</v>
      </c>
      <c r="BM332" s="17" t="s">
        <v>6067</v>
      </c>
    </row>
    <row r="333" spans="2:65" s="1" customFormat="1" ht="16.5" customHeight="1">
      <c r="B333" s="39"/>
      <c r="C333" s="216" t="s">
        <v>1717</v>
      </c>
      <c r="D333" s="216" t="s">
        <v>206</v>
      </c>
      <c r="E333" s="217" t="s">
        <v>6068</v>
      </c>
      <c r="F333" s="218" t="s">
        <v>6069</v>
      </c>
      <c r="G333" s="219" t="s">
        <v>361</v>
      </c>
      <c r="H333" s="220">
        <v>1</v>
      </c>
      <c r="I333" s="221"/>
      <c r="J333" s="221"/>
      <c r="K333" s="222">
        <f>ROUND(P333*H333,2)</f>
        <v>0</v>
      </c>
      <c r="L333" s="218" t="s">
        <v>1071</v>
      </c>
      <c r="M333" s="44"/>
      <c r="N333" s="223" t="s">
        <v>33</v>
      </c>
      <c r="O333" s="224" t="s">
        <v>49</v>
      </c>
      <c r="P333" s="225">
        <f>I333+J333</f>
        <v>0</v>
      </c>
      <c r="Q333" s="225">
        <f>ROUND(I333*H333,2)</f>
        <v>0</v>
      </c>
      <c r="R333" s="225">
        <f>ROUND(J333*H333,2)</f>
        <v>0</v>
      </c>
      <c r="S333" s="80"/>
      <c r="T333" s="226">
        <f>S333*H333</f>
        <v>0</v>
      </c>
      <c r="U333" s="226">
        <v>0</v>
      </c>
      <c r="V333" s="226">
        <f>U333*H333</f>
        <v>0</v>
      </c>
      <c r="W333" s="226">
        <v>0</v>
      </c>
      <c r="X333" s="227">
        <f>W333*H333</f>
        <v>0</v>
      </c>
      <c r="AR333" s="17" t="s">
        <v>305</v>
      </c>
      <c r="AT333" s="17" t="s">
        <v>206</v>
      </c>
      <c r="AU333" s="17" t="s">
        <v>88</v>
      </c>
      <c r="AY333" s="17" t="s">
        <v>204</v>
      </c>
      <c r="BE333" s="228">
        <f>IF(O333="základní",K333,0)</f>
        <v>0</v>
      </c>
      <c r="BF333" s="228">
        <f>IF(O333="snížená",K333,0)</f>
        <v>0</v>
      </c>
      <c r="BG333" s="228">
        <f>IF(O333="zákl. přenesená",K333,0)</f>
        <v>0</v>
      </c>
      <c r="BH333" s="228">
        <f>IF(O333="sníž. přenesená",K333,0)</f>
        <v>0</v>
      </c>
      <c r="BI333" s="228">
        <f>IF(O333="nulová",K333,0)</f>
        <v>0</v>
      </c>
      <c r="BJ333" s="17" t="s">
        <v>88</v>
      </c>
      <c r="BK333" s="228">
        <f>ROUND(P333*H333,2)</f>
        <v>0</v>
      </c>
      <c r="BL333" s="17" t="s">
        <v>305</v>
      </c>
      <c r="BM333" s="17" t="s">
        <v>6070</v>
      </c>
    </row>
    <row r="334" spans="2:63" s="10" customFormat="1" ht="25.9" customHeight="1">
      <c r="B334" s="199"/>
      <c r="C334" s="200"/>
      <c r="D334" s="201" t="s">
        <v>79</v>
      </c>
      <c r="E334" s="202" t="s">
        <v>941</v>
      </c>
      <c r="F334" s="202" t="s">
        <v>6071</v>
      </c>
      <c r="G334" s="200"/>
      <c r="H334" s="200"/>
      <c r="I334" s="203"/>
      <c r="J334" s="203"/>
      <c r="K334" s="204">
        <f>BK334</f>
        <v>0</v>
      </c>
      <c r="L334" s="200"/>
      <c r="M334" s="205"/>
      <c r="N334" s="206"/>
      <c r="O334" s="207"/>
      <c r="P334" s="207"/>
      <c r="Q334" s="208">
        <f>SUM(Q335:Q342)</f>
        <v>0</v>
      </c>
      <c r="R334" s="208">
        <f>SUM(R335:R342)</f>
        <v>0</v>
      </c>
      <c r="S334" s="207"/>
      <c r="T334" s="209">
        <f>SUM(T335:T342)</f>
        <v>0</v>
      </c>
      <c r="U334" s="207"/>
      <c r="V334" s="209">
        <f>SUM(V335:V342)</f>
        <v>0</v>
      </c>
      <c r="W334" s="207"/>
      <c r="X334" s="210">
        <f>SUM(X335:X342)</f>
        <v>0</v>
      </c>
      <c r="AR334" s="211" t="s">
        <v>90</v>
      </c>
      <c r="AT334" s="212" t="s">
        <v>79</v>
      </c>
      <c r="AU334" s="212" t="s">
        <v>80</v>
      </c>
      <c r="AY334" s="211" t="s">
        <v>204</v>
      </c>
      <c r="BK334" s="213">
        <f>SUM(BK335:BK342)</f>
        <v>0</v>
      </c>
    </row>
    <row r="335" spans="2:65" s="1" customFormat="1" ht="16.5" customHeight="1">
      <c r="B335" s="39"/>
      <c r="C335" s="216" t="s">
        <v>1723</v>
      </c>
      <c r="D335" s="216" t="s">
        <v>206</v>
      </c>
      <c r="E335" s="217" t="s">
        <v>6072</v>
      </c>
      <c r="F335" s="218" t="s">
        <v>6073</v>
      </c>
      <c r="G335" s="219" t="s">
        <v>361</v>
      </c>
      <c r="H335" s="220">
        <v>1</v>
      </c>
      <c r="I335" s="221"/>
      <c r="J335" s="221"/>
      <c r="K335" s="222">
        <f>ROUND(P335*H335,2)</f>
        <v>0</v>
      </c>
      <c r="L335" s="218" t="s">
        <v>1071</v>
      </c>
      <c r="M335" s="44"/>
      <c r="N335" s="223" t="s">
        <v>33</v>
      </c>
      <c r="O335" s="224" t="s">
        <v>49</v>
      </c>
      <c r="P335" s="225">
        <f>I335+J335</f>
        <v>0</v>
      </c>
      <c r="Q335" s="225">
        <f>ROUND(I335*H335,2)</f>
        <v>0</v>
      </c>
      <c r="R335" s="225">
        <f>ROUND(J335*H335,2)</f>
        <v>0</v>
      </c>
      <c r="S335" s="80"/>
      <c r="T335" s="226">
        <f>S335*H335</f>
        <v>0</v>
      </c>
      <c r="U335" s="226">
        <v>0</v>
      </c>
      <c r="V335" s="226">
        <f>U335*H335</f>
        <v>0</v>
      </c>
      <c r="W335" s="226">
        <v>0</v>
      </c>
      <c r="X335" s="227">
        <f>W335*H335</f>
        <v>0</v>
      </c>
      <c r="AR335" s="17" t="s">
        <v>211</v>
      </c>
      <c r="AT335" s="17" t="s">
        <v>206</v>
      </c>
      <c r="AU335" s="17" t="s">
        <v>88</v>
      </c>
      <c r="AY335" s="17" t="s">
        <v>204</v>
      </c>
      <c r="BE335" s="228">
        <f>IF(O335="základní",K335,0)</f>
        <v>0</v>
      </c>
      <c r="BF335" s="228">
        <f>IF(O335="snížená",K335,0)</f>
        <v>0</v>
      </c>
      <c r="BG335" s="228">
        <f>IF(O335="zákl. přenesená",K335,0)</f>
        <v>0</v>
      </c>
      <c r="BH335" s="228">
        <f>IF(O335="sníž. přenesená",K335,0)</f>
        <v>0</v>
      </c>
      <c r="BI335" s="228">
        <f>IF(O335="nulová",K335,0)</f>
        <v>0</v>
      </c>
      <c r="BJ335" s="17" t="s">
        <v>88</v>
      </c>
      <c r="BK335" s="228">
        <f>ROUND(P335*H335,2)</f>
        <v>0</v>
      </c>
      <c r="BL335" s="17" t="s">
        <v>211</v>
      </c>
      <c r="BM335" s="17" t="s">
        <v>6074</v>
      </c>
    </row>
    <row r="336" spans="2:65" s="1" customFormat="1" ht="16.5" customHeight="1">
      <c r="B336" s="39"/>
      <c r="C336" s="216" t="s">
        <v>1729</v>
      </c>
      <c r="D336" s="216" t="s">
        <v>206</v>
      </c>
      <c r="E336" s="217" t="s">
        <v>6075</v>
      </c>
      <c r="F336" s="218" t="s">
        <v>6076</v>
      </c>
      <c r="G336" s="219" t="s">
        <v>361</v>
      </c>
      <c r="H336" s="220">
        <v>1</v>
      </c>
      <c r="I336" s="221"/>
      <c r="J336" s="221"/>
      <c r="K336" s="222">
        <f>ROUND(P336*H336,2)</f>
        <v>0</v>
      </c>
      <c r="L336" s="218" t="s">
        <v>1071</v>
      </c>
      <c r="M336" s="44"/>
      <c r="N336" s="223" t="s">
        <v>33</v>
      </c>
      <c r="O336" s="224" t="s">
        <v>49</v>
      </c>
      <c r="P336" s="225">
        <f>I336+J336</f>
        <v>0</v>
      </c>
      <c r="Q336" s="225">
        <f>ROUND(I336*H336,2)</f>
        <v>0</v>
      </c>
      <c r="R336" s="225">
        <f>ROUND(J336*H336,2)</f>
        <v>0</v>
      </c>
      <c r="S336" s="80"/>
      <c r="T336" s="226">
        <f>S336*H336</f>
        <v>0</v>
      </c>
      <c r="U336" s="226">
        <v>0</v>
      </c>
      <c r="V336" s="226">
        <f>U336*H336</f>
        <v>0</v>
      </c>
      <c r="W336" s="226">
        <v>0</v>
      </c>
      <c r="X336" s="227">
        <f>W336*H336</f>
        <v>0</v>
      </c>
      <c r="AR336" s="17" t="s">
        <v>211</v>
      </c>
      <c r="AT336" s="17" t="s">
        <v>206</v>
      </c>
      <c r="AU336" s="17" t="s">
        <v>88</v>
      </c>
      <c r="AY336" s="17" t="s">
        <v>204</v>
      </c>
      <c r="BE336" s="228">
        <f>IF(O336="základní",K336,0)</f>
        <v>0</v>
      </c>
      <c r="BF336" s="228">
        <f>IF(O336="snížená",K336,0)</f>
        <v>0</v>
      </c>
      <c r="BG336" s="228">
        <f>IF(O336="zákl. přenesená",K336,0)</f>
        <v>0</v>
      </c>
      <c r="BH336" s="228">
        <f>IF(O336="sníž. přenesená",K336,0)</f>
        <v>0</v>
      </c>
      <c r="BI336" s="228">
        <f>IF(O336="nulová",K336,0)</f>
        <v>0</v>
      </c>
      <c r="BJ336" s="17" t="s">
        <v>88</v>
      </c>
      <c r="BK336" s="228">
        <f>ROUND(P336*H336,2)</f>
        <v>0</v>
      </c>
      <c r="BL336" s="17" t="s">
        <v>211</v>
      </c>
      <c r="BM336" s="17" t="s">
        <v>6077</v>
      </c>
    </row>
    <row r="337" spans="2:65" s="1" customFormat="1" ht="16.5" customHeight="1">
      <c r="B337" s="39"/>
      <c r="C337" s="273" t="s">
        <v>1735</v>
      </c>
      <c r="D337" s="273" t="s">
        <v>287</v>
      </c>
      <c r="E337" s="274" t="s">
        <v>6078</v>
      </c>
      <c r="F337" s="275" t="s">
        <v>6079</v>
      </c>
      <c r="G337" s="276" t="s">
        <v>361</v>
      </c>
      <c r="H337" s="277">
        <v>1</v>
      </c>
      <c r="I337" s="278"/>
      <c r="J337" s="279"/>
      <c r="K337" s="280">
        <f>ROUND(P337*H337,2)</f>
        <v>0</v>
      </c>
      <c r="L337" s="275" t="s">
        <v>1071</v>
      </c>
      <c r="M337" s="281"/>
      <c r="N337" s="282" t="s">
        <v>33</v>
      </c>
      <c r="O337" s="224" t="s">
        <v>49</v>
      </c>
      <c r="P337" s="225">
        <f>I337+J337</f>
        <v>0</v>
      </c>
      <c r="Q337" s="225">
        <f>ROUND(I337*H337,2)</f>
        <v>0</v>
      </c>
      <c r="R337" s="225">
        <f>ROUND(J337*H337,2)</f>
        <v>0</v>
      </c>
      <c r="S337" s="80"/>
      <c r="T337" s="226">
        <f>S337*H337</f>
        <v>0</v>
      </c>
      <c r="U337" s="226">
        <v>0</v>
      </c>
      <c r="V337" s="226">
        <f>U337*H337</f>
        <v>0</v>
      </c>
      <c r="W337" s="226">
        <v>0</v>
      </c>
      <c r="X337" s="227">
        <f>W337*H337</f>
        <v>0</v>
      </c>
      <c r="AR337" s="17" t="s">
        <v>258</v>
      </c>
      <c r="AT337" s="17" t="s">
        <v>287</v>
      </c>
      <c r="AU337" s="17" t="s">
        <v>88</v>
      </c>
      <c r="AY337" s="17" t="s">
        <v>204</v>
      </c>
      <c r="BE337" s="228">
        <f>IF(O337="základní",K337,0)</f>
        <v>0</v>
      </c>
      <c r="BF337" s="228">
        <f>IF(O337="snížená",K337,0)</f>
        <v>0</v>
      </c>
      <c r="BG337" s="228">
        <f>IF(O337="zákl. přenesená",K337,0)</f>
        <v>0</v>
      </c>
      <c r="BH337" s="228">
        <f>IF(O337="sníž. přenesená",K337,0)</f>
        <v>0</v>
      </c>
      <c r="BI337" s="228">
        <f>IF(O337="nulová",K337,0)</f>
        <v>0</v>
      </c>
      <c r="BJ337" s="17" t="s">
        <v>88</v>
      </c>
      <c r="BK337" s="228">
        <f>ROUND(P337*H337,2)</f>
        <v>0</v>
      </c>
      <c r="BL337" s="17" t="s">
        <v>211</v>
      </c>
      <c r="BM337" s="17" t="s">
        <v>6080</v>
      </c>
    </row>
    <row r="338" spans="2:65" s="1" customFormat="1" ht="16.5" customHeight="1">
      <c r="B338" s="39"/>
      <c r="C338" s="273" t="s">
        <v>1742</v>
      </c>
      <c r="D338" s="273" t="s">
        <v>287</v>
      </c>
      <c r="E338" s="274" t="s">
        <v>6081</v>
      </c>
      <c r="F338" s="275" t="s">
        <v>6082</v>
      </c>
      <c r="G338" s="276" t="s">
        <v>361</v>
      </c>
      <c r="H338" s="277">
        <v>1</v>
      </c>
      <c r="I338" s="278"/>
      <c r="J338" s="279"/>
      <c r="K338" s="280">
        <f>ROUND(P338*H338,2)</f>
        <v>0</v>
      </c>
      <c r="L338" s="275" t="s">
        <v>1071</v>
      </c>
      <c r="M338" s="281"/>
      <c r="N338" s="282" t="s">
        <v>33</v>
      </c>
      <c r="O338" s="224" t="s">
        <v>49</v>
      </c>
      <c r="P338" s="225">
        <f>I338+J338</f>
        <v>0</v>
      </c>
      <c r="Q338" s="225">
        <f>ROUND(I338*H338,2)</f>
        <v>0</v>
      </c>
      <c r="R338" s="225">
        <f>ROUND(J338*H338,2)</f>
        <v>0</v>
      </c>
      <c r="S338" s="80"/>
      <c r="T338" s="226">
        <f>S338*H338</f>
        <v>0</v>
      </c>
      <c r="U338" s="226">
        <v>0</v>
      </c>
      <c r="V338" s="226">
        <f>U338*H338</f>
        <v>0</v>
      </c>
      <c r="W338" s="226">
        <v>0</v>
      </c>
      <c r="X338" s="227">
        <f>W338*H338</f>
        <v>0</v>
      </c>
      <c r="AR338" s="17" t="s">
        <v>258</v>
      </c>
      <c r="AT338" s="17" t="s">
        <v>287</v>
      </c>
      <c r="AU338" s="17" t="s">
        <v>88</v>
      </c>
      <c r="AY338" s="17" t="s">
        <v>204</v>
      </c>
      <c r="BE338" s="228">
        <f>IF(O338="základní",K338,0)</f>
        <v>0</v>
      </c>
      <c r="BF338" s="228">
        <f>IF(O338="snížená",K338,0)</f>
        <v>0</v>
      </c>
      <c r="BG338" s="228">
        <f>IF(O338="zákl. přenesená",K338,0)</f>
        <v>0</v>
      </c>
      <c r="BH338" s="228">
        <f>IF(O338="sníž. přenesená",K338,0)</f>
        <v>0</v>
      </c>
      <c r="BI338" s="228">
        <f>IF(O338="nulová",K338,0)</f>
        <v>0</v>
      </c>
      <c r="BJ338" s="17" t="s">
        <v>88</v>
      </c>
      <c r="BK338" s="228">
        <f>ROUND(P338*H338,2)</f>
        <v>0</v>
      </c>
      <c r="BL338" s="17" t="s">
        <v>211</v>
      </c>
      <c r="BM338" s="17" t="s">
        <v>6083</v>
      </c>
    </row>
    <row r="339" spans="2:65" s="1" customFormat="1" ht="16.5" customHeight="1">
      <c r="B339" s="39"/>
      <c r="C339" s="273" t="s">
        <v>1747</v>
      </c>
      <c r="D339" s="273" t="s">
        <v>287</v>
      </c>
      <c r="E339" s="274" t="s">
        <v>6084</v>
      </c>
      <c r="F339" s="275" t="s">
        <v>6085</v>
      </c>
      <c r="G339" s="276" t="s">
        <v>361</v>
      </c>
      <c r="H339" s="277">
        <v>1</v>
      </c>
      <c r="I339" s="278"/>
      <c r="J339" s="279"/>
      <c r="K339" s="280">
        <f>ROUND(P339*H339,2)</f>
        <v>0</v>
      </c>
      <c r="L339" s="275" t="s">
        <v>1071</v>
      </c>
      <c r="M339" s="281"/>
      <c r="N339" s="282" t="s">
        <v>33</v>
      </c>
      <c r="O339" s="224" t="s">
        <v>49</v>
      </c>
      <c r="P339" s="225">
        <f>I339+J339</f>
        <v>0</v>
      </c>
      <c r="Q339" s="225">
        <f>ROUND(I339*H339,2)</f>
        <v>0</v>
      </c>
      <c r="R339" s="225">
        <f>ROUND(J339*H339,2)</f>
        <v>0</v>
      </c>
      <c r="S339" s="80"/>
      <c r="T339" s="226">
        <f>S339*H339</f>
        <v>0</v>
      </c>
      <c r="U339" s="226">
        <v>0</v>
      </c>
      <c r="V339" s="226">
        <f>U339*H339</f>
        <v>0</v>
      </c>
      <c r="W339" s="226">
        <v>0</v>
      </c>
      <c r="X339" s="227">
        <f>W339*H339</f>
        <v>0</v>
      </c>
      <c r="AR339" s="17" t="s">
        <v>258</v>
      </c>
      <c r="AT339" s="17" t="s">
        <v>287</v>
      </c>
      <c r="AU339" s="17" t="s">
        <v>88</v>
      </c>
      <c r="AY339" s="17" t="s">
        <v>204</v>
      </c>
      <c r="BE339" s="228">
        <f>IF(O339="základní",K339,0)</f>
        <v>0</v>
      </c>
      <c r="BF339" s="228">
        <f>IF(O339="snížená",K339,0)</f>
        <v>0</v>
      </c>
      <c r="BG339" s="228">
        <f>IF(O339="zákl. přenesená",K339,0)</f>
        <v>0</v>
      </c>
      <c r="BH339" s="228">
        <f>IF(O339="sníž. přenesená",K339,0)</f>
        <v>0</v>
      </c>
      <c r="BI339" s="228">
        <f>IF(O339="nulová",K339,0)</f>
        <v>0</v>
      </c>
      <c r="BJ339" s="17" t="s">
        <v>88</v>
      </c>
      <c r="BK339" s="228">
        <f>ROUND(P339*H339,2)</f>
        <v>0</v>
      </c>
      <c r="BL339" s="17" t="s">
        <v>211</v>
      </c>
      <c r="BM339" s="17" t="s">
        <v>6086</v>
      </c>
    </row>
    <row r="340" spans="2:65" s="1" customFormat="1" ht="16.5" customHeight="1">
      <c r="B340" s="39"/>
      <c r="C340" s="273" t="s">
        <v>1752</v>
      </c>
      <c r="D340" s="273" t="s">
        <v>287</v>
      </c>
      <c r="E340" s="274" t="s">
        <v>6087</v>
      </c>
      <c r="F340" s="275" t="s">
        <v>6088</v>
      </c>
      <c r="G340" s="276" t="s">
        <v>361</v>
      </c>
      <c r="H340" s="277">
        <v>1</v>
      </c>
      <c r="I340" s="278"/>
      <c r="J340" s="279"/>
      <c r="K340" s="280">
        <f>ROUND(P340*H340,2)</f>
        <v>0</v>
      </c>
      <c r="L340" s="275" t="s">
        <v>1071</v>
      </c>
      <c r="M340" s="281"/>
      <c r="N340" s="282" t="s">
        <v>33</v>
      </c>
      <c r="O340" s="224" t="s">
        <v>49</v>
      </c>
      <c r="P340" s="225">
        <f>I340+J340</f>
        <v>0</v>
      </c>
      <c r="Q340" s="225">
        <f>ROUND(I340*H340,2)</f>
        <v>0</v>
      </c>
      <c r="R340" s="225">
        <f>ROUND(J340*H340,2)</f>
        <v>0</v>
      </c>
      <c r="S340" s="80"/>
      <c r="T340" s="226">
        <f>S340*H340</f>
        <v>0</v>
      </c>
      <c r="U340" s="226">
        <v>0</v>
      </c>
      <c r="V340" s="226">
        <f>U340*H340</f>
        <v>0</v>
      </c>
      <c r="W340" s="226">
        <v>0</v>
      </c>
      <c r="X340" s="227">
        <f>W340*H340</f>
        <v>0</v>
      </c>
      <c r="AR340" s="17" t="s">
        <v>258</v>
      </c>
      <c r="AT340" s="17" t="s">
        <v>287</v>
      </c>
      <c r="AU340" s="17" t="s">
        <v>88</v>
      </c>
      <c r="AY340" s="17" t="s">
        <v>204</v>
      </c>
      <c r="BE340" s="228">
        <f>IF(O340="základní",K340,0)</f>
        <v>0</v>
      </c>
      <c r="BF340" s="228">
        <f>IF(O340="snížená",K340,0)</f>
        <v>0</v>
      </c>
      <c r="BG340" s="228">
        <f>IF(O340="zákl. přenesená",K340,0)</f>
        <v>0</v>
      </c>
      <c r="BH340" s="228">
        <f>IF(O340="sníž. přenesená",K340,0)</f>
        <v>0</v>
      </c>
      <c r="BI340" s="228">
        <f>IF(O340="nulová",K340,0)</f>
        <v>0</v>
      </c>
      <c r="BJ340" s="17" t="s">
        <v>88</v>
      </c>
      <c r="BK340" s="228">
        <f>ROUND(P340*H340,2)</f>
        <v>0</v>
      </c>
      <c r="BL340" s="17" t="s">
        <v>211</v>
      </c>
      <c r="BM340" s="17" t="s">
        <v>6089</v>
      </c>
    </row>
    <row r="341" spans="2:65" s="1" customFormat="1" ht="16.5" customHeight="1">
      <c r="B341" s="39"/>
      <c r="C341" s="273" t="s">
        <v>1758</v>
      </c>
      <c r="D341" s="273" t="s">
        <v>287</v>
      </c>
      <c r="E341" s="274" t="s">
        <v>6090</v>
      </c>
      <c r="F341" s="275" t="s">
        <v>6091</v>
      </c>
      <c r="G341" s="276" t="s">
        <v>361</v>
      </c>
      <c r="H341" s="277">
        <v>1</v>
      </c>
      <c r="I341" s="278"/>
      <c r="J341" s="279"/>
      <c r="K341" s="280">
        <f>ROUND(P341*H341,2)</f>
        <v>0</v>
      </c>
      <c r="L341" s="275" t="s">
        <v>1071</v>
      </c>
      <c r="M341" s="281"/>
      <c r="N341" s="282" t="s">
        <v>33</v>
      </c>
      <c r="O341" s="224" t="s">
        <v>49</v>
      </c>
      <c r="P341" s="225">
        <f>I341+J341</f>
        <v>0</v>
      </c>
      <c r="Q341" s="225">
        <f>ROUND(I341*H341,2)</f>
        <v>0</v>
      </c>
      <c r="R341" s="225">
        <f>ROUND(J341*H341,2)</f>
        <v>0</v>
      </c>
      <c r="S341" s="80"/>
      <c r="T341" s="226">
        <f>S341*H341</f>
        <v>0</v>
      </c>
      <c r="U341" s="226">
        <v>0</v>
      </c>
      <c r="V341" s="226">
        <f>U341*H341</f>
        <v>0</v>
      </c>
      <c r="W341" s="226">
        <v>0</v>
      </c>
      <c r="X341" s="227">
        <f>W341*H341</f>
        <v>0</v>
      </c>
      <c r="AR341" s="17" t="s">
        <v>258</v>
      </c>
      <c r="AT341" s="17" t="s">
        <v>287</v>
      </c>
      <c r="AU341" s="17" t="s">
        <v>88</v>
      </c>
      <c r="AY341" s="17" t="s">
        <v>204</v>
      </c>
      <c r="BE341" s="228">
        <f>IF(O341="základní",K341,0)</f>
        <v>0</v>
      </c>
      <c r="BF341" s="228">
        <f>IF(O341="snížená",K341,0)</f>
        <v>0</v>
      </c>
      <c r="BG341" s="228">
        <f>IF(O341="zákl. přenesená",K341,0)</f>
        <v>0</v>
      </c>
      <c r="BH341" s="228">
        <f>IF(O341="sníž. přenesená",K341,0)</f>
        <v>0</v>
      </c>
      <c r="BI341" s="228">
        <f>IF(O341="nulová",K341,0)</f>
        <v>0</v>
      </c>
      <c r="BJ341" s="17" t="s">
        <v>88</v>
      </c>
      <c r="BK341" s="228">
        <f>ROUND(P341*H341,2)</f>
        <v>0</v>
      </c>
      <c r="BL341" s="17" t="s">
        <v>211</v>
      </c>
      <c r="BM341" s="17" t="s">
        <v>6092</v>
      </c>
    </row>
    <row r="342" spans="2:65" s="1" customFormat="1" ht="16.5" customHeight="1">
      <c r="B342" s="39"/>
      <c r="C342" s="273" t="s">
        <v>1765</v>
      </c>
      <c r="D342" s="273" t="s">
        <v>287</v>
      </c>
      <c r="E342" s="274" t="s">
        <v>6093</v>
      </c>
      <c r="F342" s="275" t="s">
        <v>6094</v>
      </c>
      <c r="G342" s="276" t="s">
        <v>361</v>
      </c>
      <c r="H342" s="277">
        <v>1</v>
      </c>
      <c r="I342" s="278"/>
      <c r="J342" s="279"/>
      <c r="K342" s="280">
        <f>ROUND(P342*H342,2)</f>
        <v>0</v>
      </c>
      <c r="L342" s="275" t="s">
        <v>1071</v>
      </c>
      <c r="M342" s="281"/>
      <c r="N342" s="282" t="s">
        <v>33</v>
      </c>
      <c r="O342" s="224" t="s">
        <v>49</v>
      </c>
      <c r="P342" s="225">
        <f>I342+J342</f>
        <v>0</v>
      </c>
      <c r="Q342" s="225">
        <f>ROUND(I342*H342,2)</f>
        <v>0</v>
      </c>
      <c r="R342" s="225">
        <f>ROUND(J342*H342,2)</f>
        <v>0</v>
      </c>
      <c r="S342" s="80"/>
      <c r="T342" s="226">
        <f>S342*H342</f>
        <v>0</v>
      </c>
      <c r="U342" s="226">
        <v>0</v>
      </c>
      <c r="V342" s="226">
        <f>U342*H342</f>
        <v>0</v>
      </c>
      <c r="W342" s="226">
        <v>0</v>
      </c>
      <c r="X342" s="227">
        <f>W342*H342</f>
        <v>0</v>
      </c>
      <c r="AR342" s="17" t="s">
        <v>258</v>
      </c>
      <c r="AT342" s="17" t="s">
        <v>287</v>
      </c>
      <c r="AU342" s="17" t="s">
        <v>88</v>
      </c>
      <c r="AY342" s="17" t="s">
        <v>204</v>
      </c>
      <c r="BE342" s="228">
        <f>IF(O342="základní",K342,0)</f>
        <v>0</v>
      </c>
      <c r="BF342" s="228">
        <f>IF(O342="snížená",K342,0)</f>
        <v>0</v>
      </c>
      <c r="BG342" s="228">
        <f>IF(O342="zákl. přenesená",K342,0)</f>
        <v>0</v>
      </c>
      <c r="BH342" s="228">
        <f>IF(O342="sníž. přenesená",K342,0)</f>
        <v>0</v>
      </c>
      <c r="BI342" s="228">
        <f>IF(O342="nulová",K342,0)</f>
        <v>0</v>
      </c>
      <c r="BJ342" s="17" t="s">
        <v>88</v>
      </c>
      <c r="BK342" s="228">
        <f>ROUND(P342*H342,2)</f>
        <v>0</v>
      </c>
      <c r="BL342" s="17" t="s">
        <v>211</v>
      </c>
      <c r="BM342" s="17" t="s">
        <v>6095</v>
      </c>
    </row>
    <row r="343" spans="2:63" s="10" customFormat="1" ht="25.9" customHeight="1">
      <c r="B343" s="199"/>
      <c r="C343" s="200"/>
      <c r="D343" s="201" t="s">
        <v>79</v>
      </c>
      <c r="E343" s="202" t="s">
        <v>1058</v>
      </c>
      <c r="F343" s="202" t="s">
        <v>6096</v>
      </c>
      <c r="G343" s="200"/>
      <c r="H343" s="200"/>
      <c r="I343" s="203"/>
      <c r="J343" s="203"/>
      <c r="K343" s="204">
        <f>BK343</f>
        <v>0</v>
      </c>
      <c r="L343" s="200"/>
      <c r="M343" s="205"/>
      <c r="N343" s="206"/>
      <c r="O343" s="207"/>
      <c r="P343" s="207"/>
      <c r="Q343" s="208">
        <f>SUM(Q344:Q352)</f>
        <v>0</v>
      </c>
      <c r="R343" s="208">
        <f>SUM(R344:R352)</f>
        <v>0</v>
      </c>
      <c r="S343" s="207"/>
      <c r="T343" s="209">
        <f>SUM(T344:T352)</f>
        <v>0</v>
      </c>
      <c r="U343" s="207"/>
      <c r="V343" s="209">
        <f>SUM(V344:V352)</f>
        <v>0</v>
      </c>
      <c r="W343" s="207"/>
      <c r="X343" s="210">
        <f>SUM(X344:X352)</f>
        <v>0</v>
      </c>
      <c r="AR343" s="211" t="s">
        <v>88</v>
      </c>
      <c r="AT343" s="212" t="s">
        <v>79</v>
      </c>
      <c r="AU343" s="212" t="s">
        <v>80</v>
      </c>
      <c r="AY343" s="211" t="s">
        <v>204</v>
      </c>
      <c r="BK343" s="213">
        <f>SUM(BK344:BK352)</f>
        <v>0</v>
      </c>
    </row>
    <row r="344" spans="2:65" s="1" customFormat="1" ht="16.5" customHeight="1">
      <c r="B344" s="39"/>
      <c r="C344" s="216" t="s">
        <v>1772</v>
      </c>
      <c r="D344" s="216" t="s">
        <v>206</v>
      </c>
      <c r="E344" s="217" t="s">
        <v>6097</v>
      </c>
      <c r="F344" s="218" t="s">
        <v>6098</v>
      </c>
      <c r="G344" s="219" t="s">
        <v>296</v>
      </c>
      <c r="H344" s="220">
        <v>2</v>
      </c>
      <c r="I344" s="221"/>
      <c r="J344" s="221"/>
      <c r="K344" s="222">
        <f>ROUND(P344*H344,2)</f>
        <v>0</v>
      </c>
      <c r="L344" s="218" t="s">
        <v>1071</v>
      </c>
      <c r="M344" s="44"/>
      <c r="N344" s="223" t="s">
        <v>33</v>
      </c>
      <c r="O344" s="224" t="s">
        <v>49</v>
      </c>
      <c r="P344" s="225">
        <f>I344+J344</f>
        <v>0</v>
      </c>
      <c r="Q344" s="225">
        <f>ROUND(I344*H344,2)</f>
        <v>0</v>
      </c>
      <c r="R344" s="225">
        <f>ROUND(J344*H344,2)</f>
        <v>0</v>
      </c>
      <c r="S344" s="80"/>
      <c r="T344" s="226">
        <f>S344*H344</f>
        <v>0</v>
      </c>
      <c r="U344" s="226">
        <v>0</v>
      </c>
      <c r="V344" s="226">
        <f>U344*H344</f>
        <v>0</v>
      </c>
      <c r="W344" s="226">
        <v>0</v>
      </c>
      <c r="X344" s="227">
        <f>W344*H344</f>
        <v>0</v>
      </c>
      <c r="AR344" s="17" t="s">
        <v>211</v>
      </c>
      <c r="AT344" s="17" t="s">
        <v>206</v>
      </c>
      <c r="AU344" s="17" t="s">
        <v>88</v>
      </c>
      <c r="AY344" s="17" t="s">
        <v>204</v>
      </c>
      <c r="BE344" s="228">
        <f>IF(O344="základní",K344,0)</f>
        <v>0</v>
      </c>
      <c r="BF344" s="228">
        <f>IF(O344="snížená",K344,0)</f>
        <v>0</v>
      </c>
      <c r="BG344" s="228">
        <f>IF(O344="zákl. přenesená",K344,0)</f>
        <v>0</v>
      </c>
      <c r="BH344" s="228">
        <f>IF(O344="sníž. přenesená",K344,0)</f>
        <v>0</v>
      </c>
      <c r="BI344" s="228">
        <f>IF(O344="nulová",K344,0)</f>
        <v>0</v>
      </c>
      <c r="BJ344" s="17" t="s">
        <v>88</v>
      </c>
      <c r="BK344" s="228">
        <f>ROUND(P344*H344,2)</f>
        <v>0</v>
      </c>
      <c r="BL344" s="17" t="s">
        <v>211</v>
      </c>
      <c r="BM344" s="17" t="s">
        <v>6099</v>
      </c>
    </row>
    <row r="345" spans="2:65" s="1" customFormat="1" ht="16.5" customHeight="1">
      <c r="B345" s="39"/>
      <c r="C345" s="216" t="s">
        <v>1776</v>
      </c>
      <c r="D345" s="216" t="s">
        <v>206</v>
      </c>
      <c r="E345" s="217" t="s">
        <v>6100</v>
      </c>
      <c r="F345" s="218" t="s">
        <v>6101</v>
      </c>
      <c r="G345" s="219" t="s">
        <v>296</v>
      </c>
      <c r="H345" s="220">
        <v>175</v>
      </c>
      <c r="I345" s="221"/>
      <c r="J345" s="221"/>
      <c r="K345" s="222">
        <f>ROUND(P345*H345,2)</f>
        <v>0</v>
      </c>
      <c r="L345" s="218" t="s">
        <v>1071</v>
      </c>
      <c r="M345" s="44"/>
      <c r="N345" s="223" t="s">
        <v>33</v>
      </c>
      <c r="O345" s="224" t="s">
        <v>49</v>
      </c>
      <c r="P345" s="225">
        <f>I345+J345</f>
        <v>0</v>
      </c>
      <c r="Q345" s="225">
        <f>ROUND(I345*H345,2)</f>
        <v>0</v>
      </c>
      <c r="R345" s="225">
        <f>ROUND(J345*H345,2)</f>
        <v>0</v>
      </c>
      <c r="S345" s="80"/>
      <c r="T345" s="226">
        <f>S345*H345</f>
        <v>0</v>
      </c>
      <c r="U345" s="226">
        <v>0</v>
      </c>
      <c r="V345" s="226">
        <f>U345*H345</f>
        <v>0</v>
      </c>
      <c r="W345" s="226">
        <v>0</v>
      </c>
      <c r="X345" s="227">
        <f>W345*H345</f>
        <v>0</v>
      </c>
      <c r="AR345" s="17" t="s">
        <v>211</v>
      </c>
      <c r="AT345" s="17" t="s">
        <v>206</v>
      </c>
      <c r="AU345" s="17" t="s">
        <v>88</v>
      </c>
      <c r="AY345" s="17" t="s">
        <v>204</v>
      </c>
      <c r="BE345" s="228">
        <f>IF(O345="základní",K345,0)</f>
        <v>0</v>
      </c>
      <c r="BF345" s="228">
        <f>IF(O345="snížená",K345,0)</f>
        <v>0</v>
      </c>
      <c r="BG345" s="228">
        <f>IF(O345="zákl. přenesená",K345,0)</f>
        <v>0</v>
      </c>
      <c r="BH345" s="228">
        <f>IF(O345="sníž. přenesená",K345,0)</f>
        <v>0</v>
      </c>
      <c r="BI345" s="228">
        <f>IF(O345="nulová",K345,0)</f>
        <v>0</v>
      </c>
      <c r="BJ345" s="17" t="s">
        <v>88</v>
      </c>
      <c r="BK345" s="228">
        <f>ROUND(P345*H345,2)</f>
        <v>0</v>
      </c>
      <c r="BL345" s="17" t="s">
        <v>211</v>
      </c>
      <c r="BM345" s="17" t="s">
        <v>6102</v>
      </c>
    </row>
    <row r="346" spans="2:65" s="1" customFormat="1" ht="16.5" customHeight="1">
      <c r="B346" s="39"/>
      <c r="C346" s="216" t="s">
        <v>1781</v>
      </c>
      <c r="D346" s="216" t="s">
        <v>206</v>
      </c>
      <c r="E346" s="217" t="s">
        <v>6103</v>
      </c>
      <c r="F346" s="218" t="s">
        <v>6104</v>
      </c>
      <c r="G346" s="219" t="s">
        <v>361</v>
      </c>
      <c r="H346" s="220">
        <v>10</v>
      </c>
      <c r="I346" s="221"/>
      <c r="J346" s="221"/>
      <c r="K346" s="222">
        <f>ROUND(P346*H346,2)</f>
        <v>0</v>
      </c>
      <c r="L346" s="218" t="s">
        <v>1071</v>
      </c>
      <c r="M346" s="44"/>
      <c r="N346" s="223" t="s">
        <v>33</v>
      </c>
      <c r="O346" s="224" t="s">
        <v>49</v>
      </c>
      <c r="P346" s="225">
        <f>I346+J346</f>
        <v>0</v>
      </c>
      <c r="Q346" s="225">
        <f>ROUND(I346*H346,2)</f>
        <v>0</v>
      </c>
      <c r="R346" s="225">
        <f>ROUND(J346*H346,2)</f>
        <v>0</v>
      </c>
      <c r="S346" s="80"/>
      <c r="T346" s="226">
        <f>S346*H346</f>
        <v>0</v>
      </c>
      <c r="U346" s="226">
        <v>0</v>
      </c>
      <c r="V346" s="226">
        <f>U346*H346</f>
        <v>0</v>
      </c>
      <c r="W346" s="226">
        <v>0</v>
      </c>
      <c r="X346" s="227">
        <f>W346*H346</f>
        <v>0</v>
      </c>
      <c r="AR346" s="17" t="s">
        <v>211</v>
      </c>
      <c r="AT346" s="17" t="s">
        <v>206</v>
      </c>
      <c r="AU346" s="17" t="s">
        <v>88</v>
      </c>
      <c r="AY346" s="17" t="s">
        <v>204</v>
      </c>
      <c r="BE346" s="228">
        <f>IF(O346="základní",K346,0)</f>
        <v>0</v>
      </c>
      <c r="BF346" s="228">
        <f>IF(O346="snížená",K346,0)</f>
        <v>0</v>
      </c>
      <c r="BG346" s="228">
        <f>IF(O346="zákl. přenesená",K346,0)</f>
        <v>0</v>
      </c>
      <c r="BH346" s="228">
        <f>IF(O346="sníž. přenesená",K346,0)</f>
        <v>0</v>
      </c>
      <c r="BI346" s="228">
        <f>IF(O346="nulová",K346,0)</f>
        <v>0</v>
      </c>
      <c r="BJ346" s="17" t="s">
        <v>88</v>
      </c>
      <c r="BK346" s="228">
        <f>ROUND(P346*H346,2)</f>
        <v>0</v>
      </c>
      <c r="BL346" s="17" t="s">
        <v>211</v>
      </c>
      <c r="BM346" s="17" t="s">
        <v>6105</v>
      </c>
    </row>
    <row r="347" spans="2:65" s="1" customFormat="1" ht="16.5" customHeight="1">
      <c r="B347" s="39"/>
      <c r="C347" s="216" t="s">
        <v>1790</v>
      </c>
      <c r="D347" s="216" t="s">
        <v>206</v>
      </c>
      <c r="E347" s="217" t="s">
        <v>6106</v>
      </c>
      <c r="F347" s="218" t="s">
        <v>6107</v>
      </c>
      <c r="G347" s="219" t="s">
        <v>361</v>
      </c>
      <c r="H347" s="220">
        <v>8</v>
      </c>
      <c r="I347" s="221"/>
      <c r="J347" s="221"/>
      <c r="K347" s="222">
        <f>ROUND(P347*H347,2)</f>
        <v>0</v>
      </c>
      <c r="L347" s="218" t="s">
        <v>1071</v>
      </c>
      <c r="M347" s="44"/>
      <c r="N347" s="223" t="s">
        <v>33</v>
      </c>
      <c r="O347" s="224" t="s">
        <v>49</v>
      </c>
      <c r="P347" s="225">
        <f>I347+J347</f>
        <v>0</v>
      </c>
      <c r="Q347" s="225">
        <f>ROUND(I347*H347,2)</f>
        <v>0</v>
      </c>
      <c r="R347" s="225">
        <f>ROUND(J347*H347,2)</f>
        <v>0</v>
      </c>
      <c r="S347" s="80"/>
      <c r="T347" s="226">
        <f>S347*H347</f>
        <v>0</v>
      </c>
      <c r="U347" s="226">
        <v>0</v>
      </c>
      <c r="V347" s="226">
        <f>U347*H347</f>
        <v>0</v>
      </c>
      <c r="W347" s="226">
        <v>0</v>
      </c>
      <c r="X347" s="227">
        <f>W347*H347</f>
        <v>0</v>
      </c>
      <c r="AR347" s="17" t="s">
        <v>211</v>
      </c>
      <c r="AT347" s="17" t="s">
        <v>206</v>
      </c>
      <c r="AU347" s="17" t="s">
        <v>88</v>
      </c>
      <c r="AY347" s="17" t="s">
        <v>204</v>
      </c>
      <c r="BE347" s="228">
        <f>IF(O347="základní",K347,0)</f>
        <v>0</v>
      </c>
      <c r="BF347" s="228">
        <f>IF(O347="snížená",K347,0)</f>
        <v>0</v>
      </c>
      <c r="BG347" s="228">
        <f>IF(O347="zákl. přenesená",K347,0)</f>
        <v>0</v>
      </c>
      <c r="BH347" s="228">
        <f>IF(O347="sníž. přenesená",K347,0)</f>
        <v>0</v>
      </c>
      <c r="BI347" s="228">
        <f>IF(O347="nulová",K347,0)</f>
        <v>0</v>
      </c>
      <c r="BJ347" s="17" t="s">
        <v>88</v>
      </c>
      <c r="BK347" s="228">
        <f>ROUND(P347*H347,2)</f>
        <v>0</v>
      </c>
      <c r="BL347" s="17" t="s">
        <v>211</v>
      </c>
      <c r="BM347" s="17" t="s">
        <v>6108</v>
      </c>
    </row>
    <row r="348" spans="2:65" s="1" customFormat="1" ht="16.5" customHeight="1">
      <c r="B348" s="39"/>
      <c r="C348" s="216" t="s">
        <v>1797</v>
      </c>
      <c r="D348" s="216" t="s">
        <v>206</v>
      </c>
      <c r="E348" s="217" t="s">
        <v>6109</v>
      </c>
      <c r="F348" s="218" t="s">
        <v>6110</v>
      </c>
      <c r="G348" s="219" t="s">
        <v>361</v>
      </c>
      <c r="H348" s="220">
        <v>7</v>
      </c>
      <c r="I348" s="221"/>
      <c r="J348" s="221"/>
      <c r="K348" s="222">
        <f>ROUND(P348*H348,2)</f>
        <v>0</v>
      </c>
      <c r="L348" s="218" t="s">
        <v>1071</v>
      </c>
      <c r="M348" s="44"/>
      <c r="N348" s="223" t="s">
        <v>33</v>
      </c>
      <c r="O348" s="224" t="s">
        <v>49</v>
      </c>
      <c r="P348" s="225">
        <f>I348+J348</f>
        <v>0</v>
      </c>
      <c r="Q348" s="225">
        <f>ROUND(I348*H348,2)</f>
        <v>0</v>
      </c>
      <c r="R348" s="225">
        <f>ROUND(J348*H348,2)</f>
        <v>0</v>
      </c>
      <c r="S348" s="80"/>
      <c r="T348" s="226">
        <f>S348*H348</f>
        <v>0</v>
      </c>
      <c r="U348" s="226">
        <v>0</v>
      </c>
      <c r="V348" s="226">
        <f>U348*H348</f>
        <v>0</v>
      </c>
      <c r="W348" s="226">
        <v>0</v>
      </c>
      <c r="X348" s="227">
        <f>W348*H348</f>
        <v>0</v>
      </c>
      <c r="AR348" s="17" t="s">
        <v>211</v>
      </c>
      <c r="AT348" s="17" t="s">
        <v>206</v>
      </c>
      <c r="AU348" s="17" t="s">
        <v>88</v>
      </c>
      <c r="AY348" s="17" t="s">
        <v>204</v>
      </c>
      <c r="BE348" s="228">
        <f>IF(O348="základní",K348,0)</f>
        <v>0</v>
      </c>
      <c r="BF348" s="228">
        <f>IF(O348="snížená",K348,0)</f>
        <v>0</v>
      </c>
      <c r="BG348" s="228">
        <f>IF(O348="zákl. přenesená",K348,0)</f>
        <v>0</v>
      </c>
      <c r="BH348" s="228">
        <f>IF(O348="sníž. přenesená",K348,0)</f>
        <v>0</v>
      </c>
      <c r="BI348" s="228">
        <f>IF(O348="nulová",K348,0)</f>
        <v>0</v>
      </c>
      <c r="BJ348" s="17" t="s">
        <v>88</v>
      </c>
      <c r="BK348" s="228">
        <f>ROUND(P348*H348,2)</f>
        <v>0</v>
      </c>
      <c r="BL348" s="17" t="s">
        <v>211</v>
      </c>
      <c r="BM348" s="17" t="s">
        <v>6111</v>
      </c>
    </row>
    <row r="349" spans="2:65" s="1" customFormat="1" ht="16.5" customHeight="1">
      <c r="B349" s="39"/>
      <c r="C349" s="216" t="s">
        <v>1804</v>
      </c>
      <c r="D349" s="216" t="s">
        <v>206</v>
      </c>
      <c r="E349" s="217" t="s">
        <v>6112</v>
      </c>
      <c r="F349" s="218" t="s">
        <v>6113</v>
      </c>
      <c r="G349" s="219" t="s">
        <v>361</v>
      </c>
      <c r="H349" s="220">
        <v>4</v>
      </c>
      <c r="I349" s="221"/>
      <c r="J349" s="221"/>
      <c r="K349" s="222">
        <f>ROUND(P349*H349,2)</f>
        <v>0</v>
      </c>
      <c r="L349" s="218" t="s">
        <v>1071</v>
      </c>
      <c r="M349" s="44"/>
      <c r="N349" s="223" t="s">
        <v>33</v>
      </c>
      <c r="O349" s="224" t="s">
        <v>49</v>
      </c>
      <c r="P349" s="225">
        <f>I349+J349</f>
        <v>0</v>
      </c>
      <c r="Q349" s="225">
        <f>ROUND(I349*H349,2)</f>
        <v>0</v>
      </c>
      <c r="R349" s="225">
        <f>ROUND(J349*H349,2)</f>
        <v>0</v>
      </c>
      <c r="S349" s="80"/>
      <c r="T349" s="226">
        <f>S349*H349</f>
        <v>0</v>
      </c>
      <c r="U349" s="226">
        <v>0</v>
      </c>
      <c r="V349" s="226">
        <f>U349*H349</f>
        <v>0</v>
      </c>
      <c r="W349" s="226">
        <v>0</v>
      </c>
      <c r="X349" s="227">
        <f>W349*H349</f>
        <v>0</v>
      </c>
      <c r="AR349" s="17" t="s">
        <v>211</v>
      </c>
      <c r="AT349" s="17" t="s">
        <v>206</v>
      </c>
      <c r="AU349" s="17" t="s">
        <v>88</v>
      </c>
      <c r="AY349" s="17" t="s">
        <v>204</v>
      </c>
      <c r="BE349" s="228">
        <f>IF(O349="základní",K349,0)</f>
        <v>0</v>
      </c>
      <c r="BF349" s="228">
        <f>IF(O349="snížená",K349,0)</f>
        <v>0</v>
      </c>
      <c r="BG349" s="228">
        <f>IF(O349="zákl. přenesená",K349,0)</f>
        <v>0</v>
      </c>
      <c r="BH349" s="228">
        <f>IF(O349="sníž. přenesená",K349,0)</f>
        <v>0</v>
      </c>
      <c r="BI349" s="228">
        <f>IF(O349="nulová",K349,0)</f>
        <v>0</v>
      </c>
      <c r="BJ349" s="17" t="s">
        <v>88</v>
      </c>
      <c r="BK349" s="228">
        <f>ROUND(P349*H349,2)</f>
        <v>0</v>
      </c>
      <c r="BL349" s="17" t="s">
        <v>211</v>
      </c>
      <c r="BM349" s="17" t="s">
        <v>6114</v>
      </c>
    </row>
    <row r="350" spans="2:65" s="1" customFormat="1" ht="16.5" customHeight="1">
      <c r="B350" s="39"/>
      <c r="C350" s="216" t="s">
        <v>1810</v>
      </c>
      <c r="D350" s="216" t="s">
        <v>206</v>
      </c>
      <c r="E350" s="217" t="s">
        <v>6115</v>
      </c>
      <c r="F350" s="218" t="s">
        <v>6116</v>
      </c>
      <c r="G350" s="219" t="s">
        <v>361</v>
      </c>
      <c r="H350" s="220">
        <v>5</v>
      </c>
      <c r="I350" s="221"/>
      <c r="J350" s="221"/>
      <c r="K350" s="222">
        <f>ROUND(P350*H350,2)</f>
        <v>0</v>
      </c>
      <c r="L350" s="218" t="s">
        <v>1071</v>
      </c>
      <c r="M350" s="44"/>
      <c r="N350" s="223" t="s">
        <v>33</v>
      </c>
      <c r="O350" s="224" t="s">
        <v>49</v>
      </c>
      <c r="P350" s="225">
        <f>I350+J350</f>
        <v>0</v>
      </c>
      <c r="Q350" s="225">
        <f>ROUND(I350*H350,2)</f>
        <v>0</v>
      </c>
      <c r="R350" s="225">
        <f>ROUND(J350*H350,2)</f>
        <v>0</v>
      </c>
      <c r="S350" s="80"/>
      <c r="T350" s="226">
        <f>S350*H350</f>
        <v>0</v>
      </c>
      <c r="U350" s="226">
        <v>0</v>
      </c>
      <c r="V350" s="226">
        <f>U350*H350</f>
        <v>0</v>
      </c>
      <c r="W350" s="226">
        <v>0</v>
      </c>
      <c r="X350" s="227">
        <f>W350*H350</f>
        <v>0</v>
      </c>
      <c r="AR350" s="17" t="s">
        <v>211</v>
      </c>
      <c r="AT350" s="17" t="s">
        <v>206</v>
      </c>
      <c r="AU350" s="17" t="s">
        <v>88</v>
      </c>
      <c r="AY350" s="17" t="s">
        <v>204</v>
      </c>
      <c r="BE350" s="228">
        <f>IF(O350="základní",K350,0)</f>
        <v>0</v>
      </c>
      <c r="BF350" s="228">
        <f>IF(O350="snížená",K350,0)</f>
        <v>0</v>
      </c>
      <c r="BG350" s="228">
        <f>IF(O350="zákl. přenesená",K350,0)</f>
        <v>0</v>
      </c>
      <c r="BH350" s="228">
        <f>IF(O350="sníž. přenesená",K350,0)</f>
        <v>0</v>
      </c>
      <c r="BI350" s="228">
        <f>IF(O350="nulová",K350,0)</f>
        <v>0</v>
      </c>
      <c r="BJ350" s="17" t="s">
        <v>88</v>
      </c>
      <c r="BK350" s="228">
        <f>ROUND(P350*H350,2)</f>
        <v>0</v>
      </c>
      <c r="BL350" s="17" t="s">
        <v>211</v>
      </c>
      <c r="BM350" s="17" t="s">
        <v>6117</v>
      </c>
    </row>
    <row r="351" spans="2:65" s="1" customFormat="1" ht="16.5" customHeight="1">
      <c r="B351" s="39"/>
      <c r="C351" s="216" t="s">
        <v>1816</v>
      </c>
      <c r="D351" s="216" t="s">
        <v>206</v>
      </c>
      <c r="E351" s="217" t="s">
        <v>6118</v>
      </c>
      <c r="F351" s="218" t="s">
        <v>6119</v>
      </c>
      <c r="G351" s="219" t="s">
        <v>361</v>
      </c>
      <c r="H351" s="220">
        <v>40</v>
      </c>
      <c r="I351" s="221"/>
      <c r="J351" s="221"/>
      <c r="K351" s="222">
        <f>ROUND(P351*H351,2)</f>
        <v>0</v>
      </c>
      <c r="L351" s="218" t="s">
        <v>1071</v>
      </c>
      <c r="M351" s="44"/>
      <c r="N351" s="223" t="s">
        <v>33</v>
      </c>
      <c r="O351" s="224" t="s">
        <v>49</v>
      </c>
      <c r="P351" s="225">
        <f>I351+J351</f>
        <v>0</v>
      </c>
      <c r="Q351" s="225">
        <f>ROUND(I351*H351,2)</f>
        <v>0</v>
      </c>
      <c r="R351" s="225">
        <f>ROUND(J351*H351,2)</f>
        <v>0</v>
      </c>
      <c r="S351" s="80"/>
      <c r="T351" s="226">
        <f>S351*H351</f>
        <v>0</v>
      </c>
      <c r="U351" s="226">
        <v>0</v>
      </c>
      <c r="V351" s="226">
        <f>U351*H351</f>
        <v>0</v>
      </c>
      <c r="W351" s="226">
        <v>0</v>
      </c>
      <c r="X351" s="227">
        <f>W351*H351</f>
        <v>0</v>
      </c>
      <c r="AR351" s="17" t="s">
        <v>211</v>
      </c>
      <c r="AT351" s="17" t="s">
        <v>206</v>
      </c>
      <c r="AU351" s="17" t="s">
        <v>88</v>
      </c>
      <c r="AY351" s="17" t="s">
        <v>204</v>
      </c>
      <c r="BE351" s="228">
        <f>IF(O351="základní",K351,0)</f>
        <v>0</v>
      </c>
      <c r="BF351" s="228">
        <f>IF(O351="snížená",K351,0)</f>
        <v>0</v>
      </c>
      <c r="BG351" s="228">
        <f>IF(O351="zákl. přenesená",K351,0)</f>
        <v>0</v>
      </c>
      <c r="BH351" s="228">
        <f>IF(O351="sníž. přenesená",K351,0)</f>
        <v>0</v>
      </c>
      <c r="BI351" s="228">
        <f>IF(O351="nulová",K351,0)</f>
        <v>0</v>
      </c>
      <c r="BJ351" s="17" t="s">
        <v>88</v>
      </c>
      <c r="BK351" s="228">
        <f>ROUND(P351*H351,2)</f>
        <v>0</v>
      </c>
      <c r="BL351" s="17" t="s">
        <v>211</v>
      </c>
      <c r="BM351" s="17" t="s">
        <v>6120</v>
      </c>
    </row>
    <row r="352" spans="2:65" s="1" customFormat="1" ht="16.5" customHeight="1">
      <c r="B352" s="39"/>
      <c r="C352" s="216" t="s">
        <v>1822</v>
      </c>
      <c r="D352" s="216" t="s">
        <v>206</v>
      </c>
      <c r="E352" s="217" t="s">
        <v>6121</v>
      </c>
      <c r="F352" s="218" t="s">
        <v>6122</v>
      </c>
      <c r="G352" s="219" t="s">
        <v>296</v>
      </c>
      <c r="H352" s="220">
        <v>270</v>
      </c>
      <c r="I352" s="221"/>
      <c r="J352" s="221"/>
      <c r="K352" s="222">
        <f>ROUND(P352*H352,2)</f>
        <v>0</v>
      </c>
      <c r="L352" s="218" t="s">
        <v>1071</v>
      </c>
      <c r="M352" s="44"/>
      <c r="N352" s="223" t="s">
        <v>33</v>
      </c>
      <c r="O352" s="224" t="s">
        <v>49</v>
      </c>
      <c r="P352" s="225">
        <f>I352+J352</f>
        <v>0</v>
      </c>
      <c r="Q352" s="225">
        <f>ROUND(I352*H352,2)</f>
        <v>0</v>
      </c>
      <c r="R352" s="225">
        <f>ROUND(J352*H352,2)</f>
        <v>0</v>
      </c>
      <c r="S352" s="80"/>
      <c r="T352" s="226">
        <f>S352*H352</f>
        <v>0</v>
      </c>
      <c r="U352" s="226">
        <v>0</v>
      </c>
      <c r="V352" s="226">
        <f>U352*H352</f>
        <v>0</v>
      </c>
      <c r="W352" s="226">
        <v>0</v>
      </c>
      <c r="X352" s="227">
        <f>W352*H352</f>
        <v>0</v>
      </c>
      <c r="AR352" s="17" t="s">
        <v>211</v>
      </c>
      <c r="AT352" s="17" t="s">
        <v>206</v>
      </c>
      <c r="AU352" s="17" t="s">
        <v>88</v>
      </c>
      <c r="AY352" s="17" t="s">
        <v>204</v>
      </c>
      <c r="BE352" s="228">
        <f>IF(O352="základní",K352,0)</f>
        <v>0</v>
      </c>
      <c r="BF352" s="228">
        <f>IF(O352="snížená",K352,0)</f>
        <v>0</v>
      </c>
      <c r="BG352" s="228">
        <f>IF(O352="zákl. přenesená",K352,0)</f>
        <v>0</v>
      </c>
      <c r="BH352" s="228">
        <f>IF(O352="sníž. přenesená",K352,0)</f>
        <v>0</v>
      </c>
      <c r="BI352" s="228">
        <f>IF(O352="nulová",K352,0)</f>
        <v>0</v>
      </c>
      <c r="BJ352" s="17" t="s">
        <v>88</v>
      </c>
      <c r="BK352" s="228">
        <f>ROUND(P352*H352,2)</f>
        <v>0</v>
      </c>
      <c r="BL352" s="17" t="s">
        <v>211</v>
      </c>
      <c r="BM352" s="17" t="s">
        <v>6123</v>
      </c>
    </row>
    <row r="353" spans="2:63" s="10" customFormat="1" ht="25.9" customHeight="1">
      <c r="B353" s="199"/>
      <c r="C353" s="200"/>
      <c r="D353" s="201" t="s">
        <v>79</v>
      </c>
      <c r="E353" s="202" t="s">
        <v>6124</v>
      </c>
      <c r="F353" s="202" t="s">
        <v>6125</v>
      </c>
      <c r="G353" s="200"/>
      <c r="H353" s="200"/>
      <c r="I353" s="203"/>
      <c r="J353" s="203"/>
      <c r="K353" s="204">
        <f>BK353</f>
        <v>0</v>
      </c>
      <c r="L353" s="200"/>
      <c r="M353" s="205"/>
      <c r="N353" s="206"/>
      <c r="O353" s="207"/>
      <c r="P353" s="207"/>
      <c r="Q353" s="208">
        <f>Q354</f>
        <v>0</v>
      </c>
      <c r="R353" s="208">
        <f>R354</f>
        <v>0</v>
      </c>
      <c r="S353" s="207"/>
      <c r="T353" s="209">
        <f>T354</f>
        <v>0</v>
      </c>
      <c r="U353" s="207"/>
      <c r="V353" s="209">
        <f>V354</f>
        <v>0</v>
      </c>
      <c r="W353" s="207"/>
      <c r="X353" s="210">
        <f>X354</f>
        <v>0</v>
      </c>
      <c r="AR353" s="211" t="s">
        <v>88</v>
      </c>
      <c r="AT353" s="212" t="s">
        <v>79</v>
      </c>
      <c r="AU353" s="212" t="s">
        <v>80</v>
      </c>
      <c r="AY353" s="211" t="s">
        <v>204</v>
      </c>
      <c r="BK353" s="213">
        <f>BK354</f>
        <v>0</v>
      </c>
    </row>
    <row r="354" spans="2:65" s="1" customFormat="1" ht="16.5" customHeight="1">
      <c r="B354" s="39"/>
      <c r="C354" s="216" t="s">
        <v>1835</v>
      </c>
      <c r="D354" s="216" t="s">
        <v>206</v>
      </c>
      <c r="E354" s="217" t="s">
        <v>6126</v>
      </c>
      <c r="F354" s="218" t="s">
        <v>6127</v>
      </c>
      <c r="G354" s="219" t="s">
        <v>275</v>
      </c>
      <c r="H354" s="220">
        <v>31.67</v>
      </c>
      <c r="I354" s="221"/>
      <c r="J354" s="221"/>
      <c r="K354" s="222">
        <f>ROUND(P354*H354,2)</f>
        <v>0</v>
      </c>
      <c r="L354" s="218" t="s">
        <v>1071</v>
      </c>
      <c r="M354" s="44"/>
      <c r="N354" s="223" t="s">
        <v>33</v>
      </c>
      <c r="O354" s="224" t="s">
        <v>49</v>
      </c>
      <c r="P354" s="225">
        <f>I354+J354</f>
        <v>0</v>
      </c>
      <c r="Q354" s="225">
        <f>ROUND(I354*H354,2)</f>
        <v>0</v>
      </c>
      <c r="R354" s="225">
        <f>ROUND(J354*H354,2)</f>
        <v>0</v>
      </c>
      <c r="S354" s="80"/>
      <c r="T354" s="226">
        <f>S354*H354</f>
        <v>0</v>
      </c>
      <c r="U354" s="226">
        <v>0</v>
      </c>
      <c r="V354" s="226">
        <f>U354*H354</f>
        <v>0</v>
      </c>
      <c r="W354" s="226">
        <v>0</v>
      </c>
      <c r="X354" s="227">
        <f>W354*H354</f>
        <v>0</v>
      </c>
      <c r="AR354" s="17" t="s">
        <v>305</v>
      </c>
      <c r="AT354" s="17" t="s">
        <v>206</v>
      </c>
      <c r="AU354" s="17" t="s">
        <v>88</v>
      </c>
      <c r="AY354" s="17" t="s">
        <v>204</v>
      </c>
      <c r="BE354" s="228">
        <f>IF(O354="základní",K354,0)</f>
        <v>0</v>
      </c>
      <c r="BF354" s="228">
        <f>IF(O354="snížená",K354,0)</f>
        <v>0</v>
      </c>
      <c r="BG354" s="228">
        <f>IF(O354="zákl. přenesená",K354,0)</f>
        <v>0</v>
      </c>
      <c r="BH354" s="228">
        <f>IF(O354="sníž. přenesená",K354,0)</f>
        <v>0</v>
      </c>
      <c r="BI354" s="228">
        <f>IF(O354="nulová",K354,0)</f>
        <v>0</v>
      </c>
      <c r="BJ354" s="17" t="s">
        <v>88</v>
      </c>
      <c r="BK354" s="228">
        <f>ROUND(P354*H354,2)</f>
        <v>0</v>
      </c>
      <c r="BL354" s="17" t="s">
        <v>305</v>
      </c>
      <c r="BM354" s="17" t="s">
        <v>6128</v>
      </c>
    </row>
    <row r="355" spans="2:63" s="10" customFormat="1" ht="25.9" customHeight="1">
      <c r="B355" s="199"/>
      <c r="C355" s="200"/>
      <c r="D355" s="201" t="s">
        <v>79</v>
      </c>
      <c r="E355" s="202" t="s">
        <v>6129</v>
      </c>
      <c r="F355" s="202" t="s">
        <v>6130</v>
      </c>
      <c r="G355" s="200"/>
      <c r="H355" s="200"/>
      <c r="I355" s="203"/>
      <c r="J355" s="203"/>
      <c r="K355" s="204">
        <f>BK355</f>
        <v>0</v>
      </c>
      <c r="L355" s="200"/>
      <c r="M355" s="205"/>
      <c r="N355" s="206"/>
      <c r="O355" s="207"/>
      <c r="P355" s="207"/>
      <c r="Q355" s="208">
        <f>SUM(Q356:Q365)</f>
        <v>0</v>
      </c>
      <c r="R355" s="208">
        <f>SUM(R356:R365)</f>
        <v>0</v>
      </c>
      <c r="S355" s="207"/>
      <c r="T355" s="209">
        <f>SUM(T356:T365)</f>
        <v>0</v>
      </c>
      <c r="U355" s="207"/>
      <c r="V355" s="209">
        <f>SUM(V356:V365)</f>
        <v>0</v>
      </c>
      <c r="W355" s="207"/>
      <c r="X355" s="210">
        <f>SUM(X356:X365)</f>
        <v>0</v>
      </c>
      <c r="AR355" s="211" t="s">
        <v>88</v>
      </c>
      <c r="AT355" s="212" t="s">
        <v>79</v>
      </c>
      <c r="AU355" s="212" t="s">
        <v>80</v>
      </c>
      <c r="AY355" s="211" t="s">
        <v>204</v>
      </c>
      <c r="BK355" s="213">
        <f>SUM(BK356:BK365)</f>
        <v>0</v>
      </c>
    </row>
    <row r="356" spans="2:65" s="1" customFormat="1" ht="16.5" customHeight="1">
      <c r="B356" s="39"/>
      <c r="C356" s="216" t="s">
        <v>1846</v>
      </c>
      <c r="D356" s="216" t="s">
        <v>206</v>
      </c>
      <c r="E356" s="217" t="s">
        <v>6131</v>
      </c>
      <c r="F356" s="218" t="s">
        <v>6132</v>
      </c>
      <c r="G356" s="219" t="s">
        <v>275</v>
      </c>
      <c r="H356" s="220">
        <v>17</v>
      </c>
      <c r="I356" s="221"/>
      <c r="J356" s="221"/>
      <c r="K356" s="222">
        <f>ROUND(P356*H356,2)</f>
        <v>0</v>
      </c>
      <c r="L356" s="218" t="s">
        <v>1071</v>
      </c>
      <c r="M356" s="44"/>
      <c r="N356" s="223" t="s">
        <v>33</v>
      </c>
      <c r="O356" s="224" t="s">
        <v>49</v>
      </c>
      <c r="P356" s="225">
        <f>I356+J356</f>
        <v>0</v>
      </c>
      <c r="Q356" s="225">
        <f>ROUND(I356*H356,2)</f>
        <v>0</v>
      </c>
      <c r="R356" s="225">
        <f>ROUND(J356*H356,2)</f>
        <v>0</v>
      </c>
      <c r="S356" s="80"/>
      <c r="T356" s="226">
        <f>S356*H356</f>
        <v>0</v>
      </c>
      <c r="U356" s="226">
        <v>0</v>
      </c>
      <c r="V356" s="226">
        <f>U356*H356</f>
        <v>0</v>
      </c>
      <c r="W356" s="226">
        <v>0</v>
      </c>
      <c r="X356" s="227">
        <f>W356*H356</f>
        <v>0</v>
      </c>
      <c r="AR356" s="17" t="s">
        <v>211</v>
      </c>
      <c r="AT356" s="17" t="s">
        <v>206</v>
      </c>
      <c r="AU356" s="17" t="s">
        <v>88</v>
      </c>
      <c r="AY356" s="17" t="s">
        <v>204</v>
      </c>
      <c r="BE356" s="228">
        <f>IF(O356="základní",K356,0)</f>
        <v>0</v>
      </c>
      <c r="BF356" s="228">
        <f>IF(O356="snížená",K356,0)</f>
        <v>0</v>
      </c>
      <c r="BG356" s="228">
        <f>IF(O356="zákl. přenesená",K356,0)</f>
        <v>0</v>
      </c>
      <c r="BH356" s="228">
        <f>IF(O356="sníž. přenesená",K356,0)</f>
        <v>0</v>
      </c>
      <c r="BI356" s="228">
        <f>IF(O356="nulová",K356,0)</f>
        <v>0</v>
      </c>
      <c r="BJ356" s="17" t="s">
        <v>88</v>
      </c>
      <c r="BK356" s="228">
        <f>ROUND(P356*H356,2)</f>
        <v>0</v>
      </c>
      <c r="BL356" s="17" t="s">
        <v>211</v>
      </c>
      <c r="BM356" s="17" t="s">
        <v>6133</v>
      </c>
    </row>
    <row r="357" spans="2:65" s="1" customFormat="1" ht="16.5" customHeight="1">
      <c r="B357" s="39"/>
      <c r="C357" s="216" t="s">
        <v>1852</v>
      </c>
      <c r="D357" s="216" t="s">
        <v>206</v>
      </c>
      <c r="E357" s="217" t="s">
        <v>6134</v>
      </c>
      <c r="F357" s="218" t="s">
        <v>6135</v>
      </c>
      <c r="G357" s="219" t="s">
        <v>275</v>
      </c>
      <c r="H357" s="220">
        <v>5</v>
      </c>
      <c r="I357" s="221"/>
      <c r="J357" s="221"/>
      <c r="K357" s="222">
        <f>ROUND(P357*H357,2)</f>
        <v>0</v>
      </c>
      <c r="L357" s="218" t="s">
        <v>1071</v>
      </c>
      <c r="M357" s="44"/>
      <c r="N357" s="223" t="s">
        <v>33</v>
      </c>
      <c r="O357" s="224" t="s">
        <v>49</v>
      </c>
      <c r="P357" s="225">
        <f>I357+J357</f>
        <v>0</v>
      </c>
      <c r="Q357" s="225">
        <f>ROUND(I357*H357,2)</f>
        <v>0</v>
      </c>
      <c r="R357" s="225">
        <f>ROUND(J357*H357,2)</f>
        <v>0</v>
      </c>
      <c r="S357" s="80"/>
      <c r="T357" s="226">
        <f>S357*H357</f>
        <v>0</v>
      </c>
      <c r="U357" s="226">
        <v>0</v>
      </c>
      <c r="V357" s="226">
        <f>U357*H357</f>
        <v>0</v>
      </c>
      <c r="W357" s="226">
        <v>0</v>
      </c>
      <c r="X357" s="227">
        <f>W357*H357</f>
        <v>0</v>
      </c>
      <c r="AR357" s="17" t="s">
        <v>211</v>
      </c>
      <c r="AT357" s="17" t="s">
        <v>206</v>
      </c>
      <c r="AU357" s="17" t="s">
        <v>88</v>
      </c>
      <c r="AY357" s="17" t="s">
        <v>204</v>
      </c>
      <c r="BE357" s="228">
        <f>IF(O357="základní",K357,0)</f>
        <v>0</v>
      </c>
      <c r="BF357" s="228">
        <f>IF(O357="snížená",K357,0)</f>
        <v>0</v>
      </c>
      <c r="BG357" s="228">
        <f>IF(O357="zákl. přenesená",K357,0)</f>
        <v>0</v>
      </c>
      <c r="BH357" s="228">
        <f>IF(O357="sníž. přenesená",K357,0)</f>
        <v>0</v>
      </c>
      <c r="BI357" s="228">
        <f>IF(O357="nulová",K357,0)</f>
        <v>0</v>
      </c>
      <c r="BJ357" s="17" t="s">
        <v>88</v>
      </c>
      <c r="BK357" s="228">
        <f>ROUND(P357*H357,2)</f>
        <v>0</v>
      </c>
      <c r="BL357" s="17" t="s">
        <v>211</v>
      </c>
      <c r="BM357" s="17" t="s">
        <v>6136</v>
      </c>
    </row>
    <row r="358" spans="2:65" s="1" customFormat="1" ht="16.5" customHeight="1">
      <c r="B358" s="39"/>
      <c r="C358" s="216" t="s">
        <v>1858</v>
      </c>
      <c r="D358" s="216" t="s">
        <v>206</v>
      </c>
      <c r="E358" s="217" t="s">
        <v>6137</v>
      </c>
      <c r="F358" s="218" t="s">
        <v>6138</v>
      </c>
      <c r="G358" s="219" t="s">
        <v>275</v>
      </c>
      <c r="H358" s="220">
        <v>21.54</v>
      </c>
      <c r="I358" s="221"/>
      <c r="J358" s="221"/>
      <c r="K358" s="222">
        <f>ROUND(P358*H358,2)</f>
        <v>0</v>
      </c>
      <c r="L358" s="218" t="s">
        <v>1071</v>
      </c>
      <c r="M358" s="44"/>
      <c r="N358" s="223" t="s">
        <v>33</v>
      </c>
      <c r="O358" s="224" t="s">
        <v>49</v>
      </c>
      <c r="P358" s="225">
        <f>I358+J358</f>
        <v>0</v>
      </c>
      <c r="Q358" s="225">
        <f>ROUND(I358*H358,2)</f>
        <v>0</v>
      </c>
      <c r="R358" s="225">
        <f>ROUND(J358*H358,2)</f>
        <v>0</v>
      </c>
      <c r="S358" s="80"/>
      <c r="T358" s="226">
        <f>S358*H358</f>
        <v>0</v>
      </c>
      <c r="U358" s="226">
        <v>0</v>
      </c>
      <c r="V358" s="226">
        <f>U358*H358</f>
        <v>0</v>
      </c>
      <c r="W358" s="226">
        <v>0</v>
      </c>
      <c r="X358" s="227">
        <f>W358*H358</f>
        <v>0</v>
      </c>
      <c r="AR358" s="17" t="s">
        <v>211</v>
      </c>
      <c r="AT358" s="17" t="s">
        <v>206</v>
      </c>
      <c r="AU358" s="17" t="s">
        <v>88</v>
      </c>
      <c r="AY358" s="17" t="s">
        <v>204</v>
      </c>
      <c r="BE358" s="228">
        <f>IF(O358="základní",K358,0)</f>
        <v>0</v>
      </c>
      <c r="BF358" s="228">
        <f>IF(O358="snížená",K358,0)</f>
        <v>0</v>
      </c>
      <c r="BG358" s="228">
        <f>IF(O358="zákl. přenesená",K358,0)</f>
        <v>0</v>
      </c>
      <c r="BH358" s="228">
        <f>IF(O358="sníž. přenesená",K358,0)</f>
        <v>0</v>
      </c>
      <c r="BI358" s="228">
        <f>IF(O358="nulová",K358,0)</f>
        <v>0</v>
      </c>
      <c r="BJ358" s="17" t="s">
        <v>88</v>
      </c>
      <c r="BK358" s="228">
        <f>ROUND(P358*H358,2)</f>
        <v>0</v>
      </c>
      <c r="BL358" s="17" t="s">
        <v>211</v>
      </c>
      <c r="BM358" s="17" t="s">
        <v>6139</v>
      </c>
    </row>
    <row r="359" spans="2:65" s="1" customFormat="1" ht="16.5" customHeight="1">
      <c r="B359" s="39"/>
      <c r="C359" s="216" t="s">
        <v>1863</v>
      </c>
      <c r="D359" s="216" t="s">
        <v>206</v>
      </c>
      <c r="E359" s="217" t="s">
        <v>6140</v>
      </c>
      <c r="F359" s="218" t="s">
        <v>6141</v>
      </c>
      <c r="G359" s="219" t="s">
        <v>275</v>
      </c>
      <c r="H359" s="220">
        <v>215.4</v>
      </c>
      <c r="I359" s="221"/>
      <c r="J359" s="221"/>
      <c r="K359" s="222">
        <f>ROUND(P359*H359,2)</f>
        <v>0</v>
      </c>
      <c r="L359" s="218" t="s">
        <v>1071</v>
      </c>
      <c r="M359" s="44"/>
      <c r="N359" s="223" t="s">
        <v>33</v>
      </c>
      <c r="O359" s="224" t="s">
        <v>49</v>
      </c>
      <c r="P359" s="225">
        <f>I359+J359</f>
        <v>0</v>
      </c>
      <c r="Q359" s="225">
        <f>ROUND(I359*H359,2)</f>
        <v>0</v>
      </c>
      <c r="R359" s="225">
        <f>ROUND(J359*H359,2)</f>
        <v>0</v>
      </c>
      <c r="S359" s="80"/>
      <c r="T359" s="226">
        <f>S359*H359</f>
        <v>0</v>
      </c>
      <c r="U359" s="226">
        <v>0</v>
      </c>
      <c r="V359" s="226">
        <f>U359*H359</f>
        <v>0</v>
      </c>
      <c r="W359" s="226">
        <v>0</v>
      </c>
      <c r="X359" s="227">
        <f>W359*H359</f>
        <v>0</v>
      </c>
      <c r="AR359" s="17" t="s">
        <v>211</v>
      </c>
      <c r="AT359" s="17" t="s">
        <v>206</v>
      </c>
      <c r="AU359" s="17" t="s">
        <v>88</v>
      </c>
      <c r="AY359" s="17" t="s">
        <v>204</v>
      </c>
      <c r="BE359" s="228">
        <f>IF(O359="základní",K359,0)</f>
        <v>0</v>
      </c>
      <c r="BF359" s="228">
        <f>IF(O359="snížená",K359,0)</f>
        <v>0</v>
      </c>
      <c r="BG359" s="228">
        <f>IF(O359="zákl. přenesená",K359,0)</f>
        <v>0</v>
      </c>
      <c r="BH359" s="228">
        <f>IF(O359="sníž. přenesená",K359,0)</f>
        <v>0</v>
      </c>
      <c r="BI359" s="228">
        <f>IF(O359="nulová",K359,0)</f>
        <v>0</v>
      </c>
      <c r="BJ359" s="17" t="s">
        <v>88</v>
      </c>
      <c r="BK359" s="228">
        <f>ROUND(P359*H359,2)</f>
        <v>0</v>
      </c>
      <c r="BL359" s="17" t="s">
        <v>211</v>
      </c>
      <c r="BM359" s="17" t="s">
        <v>6142</v>
      </c>
    </row>
    <row r="360" spans="2:65" s="1" customFormat="1" ht="16.5" customHeight="1">
      <c r="B360" s="39"/>
      <c r="C360" s="216" t="s">
        <v>1870</v>
      </c>
      <c r="D360" s="216" t="s">
        <v>206</v>
      </c>
      <c r="E360" s="217" t="s">
        <v>6143</v>
      </c>
      <c r="F360" s="218" t="s">
        <v>6144</v>
      </c>
      <c r="G360" s="219" t="s">
        <v>275</v>
      </c>
      <c r="H360" s="220">
        <v>21.54</v>
      </c>
      <c r="I360" s="221"/>
      <c r="J360" s="221"/>
      <c r="K360" s="222">
        <f>ROUND(P360*H360,2)</f>
        <v>0</v>
      </c>
      <c r="L360" s="218" t="s">
        <v>1071</v>
      </c>
      <c r="M360" s="44"/>
      <c r="N360" s="223" t="s">
        <v>33</v>
      </c>
      <c r="O360" s="224" t="s">
        <v>49</v>
      </c>
      <c r="P360" s="225">
        <f>I360+J360</f>
        <v>0</v>
      </c>
      <c r="Q360" s="225">
        <f>ROUND(I360*H360,2)</f>
        <v>0</v>
      </c>
      <c r="R360" s="225">
        <f>ROUND(J360*H360,2)</f>
        <v>0</v>
      </c>
      <c r="S360" s="80"/>
      <c r="T360" s="226">
        <f>S360*H360</f>
        <v>0</v>
      </c>
      <c r="U360" s="226">
        <v>0</v>
      </c>
      <c r="V360" s="226">
        <f>U360*H360</f>
        <v>0</v>
      </c>
      <c r="W360" s="226">
        <v>0</v>
      </c>
      <c r="X360" s="227">
        <f>W360*H360</f>
        <v>0</v>
      </c>
      <c r="AR360" s="17" t="s">
        <v>211</v>
      </c>
      <c r="AT360" s="17" t="s">
        <v>206</v>
      </c>
      <c r="AU360" s="17" t="s">
        <v>88</v>
      </c>
      <c r="AY360" s="17" t="s">
        <v>204</v>
      </c>
      <c r="BE360" s="228">
        <f>IF(O360="základní",K360,0)</f>
        <v>0</v>
      </c>
      <c r="BF360" s="228">
        <f>IF(O360="snížená",K360,0)</f>
        <v>0</v>
      </c>
      <c r="BG360" s="228">
        <f>IF(O360="zákl. přenesená",K360,0)</f>
        <v>0</v>
      </c>
      <c r="BH360" s="228">
        <f>IF(O360="sníž. přenesená",K360,0)</f>
        <v>0</v>
      </c>
      <c r="BI360" s="228">
        <f>IF(O360="nulová",K360,0)</f>
        <v>0</v>
      </c>
      <c r="BJ360" s="17" t="s">
        <v>88</v>
      </c>
      <c r="BK360" s="228">
        <f>ROUND(P360*H360,2)</f>
        <v>0</v>
      </c>
      <c r="BL360" s="17" t="s">
        <v>211</v>
      </c>
      <c r="BM360" s="17" t="s">
        <v>6145</v>
      </c>
    </row>
    <row r="361" spans="2:65" s="1" customFormat="1" ht="16.5" customHeight="1">
      <c r="B361" s="39"/>
      <c r="C361" s="216" t="s">
        <v>1876</v>
      </c>
      <c r="D361" s="216" t="s">
        <v>206</v>
      </c>
      <c r="E361" s="217" t="s">
        <v>6146</v>
      </c>
      <c r="F361" s="218" t="s">
        <v>6147</v>
      </c>
      <c r="G361" s="219" t="s">
        <v>275</v>
      </c>
      <c r="H361" s="220">
        <v>21.54</v>
      </c>
      <c r="I361" s="221"/>
      <c r="J361" s="221"/>
      <c r="K361" s="222">
        <f>ROUND(P361*H361,2)</f>
        <v>0</v>
      </c>
      <c r="L361" s="218" t="s">
        <v>1071</v>
      </c>
      <c r="M361" s="44"/>
      <c r="N361" s="223" t="s">
        <v>33</v>
      </c>
      <c r="O361" s="224" t="s">
        <v>49</v>
      </c>
      <c r="P361" s="225">
        <f>I361+J361</f>
        <v>0</v>
      </c>
      <c r="Q361" s="225">
        <f>ROUND(I361*H361,2)</f>
        <v>0</v>
      </c>
      <c r="R361" s="225">
        <f>ROUND(J361*H361,2)</f>
        <v>0</v>
      </c>
      <c r="S361" s="80"/>
      <c r="T361" s="226">
        <f>S361*H361</f>
        <v>0</v>
      </c>
      <c r="U361" s="226">
        <v>0</v>
      </c>
      <c r="V361" s="226">
        <f>U361*H361</f>
        <v>0</v>
      </c>
      <c r="W361" s="226">
        <v>0</v>
      </c>
      <c r="X361" s="227">
        <f>W361*H361</f>
        <v>0</v>
      </c>
      <c r="AR361" s="17" t="s">
        <v>211</v>
      </c>
      <c r="AT361" s="17" t="s">
        <v>206</v>
      </c>
      <c r="AU361" s="17" t="s">
        <v>88</v>
      </c>
      <c r="AY361" s="17" t="s">
        <v>204</v>
      </c>
      <c r="BE361" s="228">
        <f>IF(O361="základní",K361,0)</f>
        <v>0</v>
      </c>
      <c r="BF361" s="228">
        <f>IF(O361="snížená",K361,0)</f>
        <v>0</v>
      </c>
      <c r="BG361" s="228">
        <f>IF(O361="zákl. přenesená",K361,0)</f>
        <v>0</v>
      </c>
      <c r="BH361" s="228">
        <f>IF(O361="sníž. přenesená",K361,0)</f>
        <v>0</v>
      </c>
      <c r="BI361" s="228">
        <f>IF(O361="nulová",K361,0)</f>
        <v>0</v>
      </c>
      <c r="BJ361" s="17" t="s">
        <v>88</v>
      </c>
      <c r="BK361" s="228">
        <f>ROUND(P361*H361,2)</f>
        <v>0</v>
      </c>
      <c r="BL361" s="17" t="s">
        <v>211</v>
      </c>
      <c r="BM361" s="17" t="s">
        <v>6148</v>
      </c>
    </row>
    <row r="362" spans="2:65" s="1" customFormat="1" ht="16.5" customHeight="1">
      <c r="B362" s="39"/>
      <c r="C362" s="216" t="s">
        <v>1886</v>
      </c>
      <c r="D362" s="216" t="s">
        <v>206</v>
      </c>
      <c r="E362" s="217" t="s">
        <v>6149</v>
      </c>
      <c r="F362" s="218" t="s">
        <v>6150</v>
      </c>
      <c r="G362" s="219" t="s">
        <v>275</v>
      </c>
      <c r="H362" s="220">
        <v>21.54</v>
      </c>
      <c r="I362" s="221"/>
      <c r="J362" s="221"/>
      <c r="K362" s="222">
        <f>ROUND(P362*H362,2)</f>
        <v>0</v>
      </c>
      <c r="L362" s="218" t="s">
        <v>1071</v>
      </c>
      <c r="M362" s="44"/>
      <c r="N362" s="223" t="s">
        <v>33</v>
      </c>
      <c r="O362" s="224" t="s">
        <v>49</v>
      </c>
      <c r="P362" s="225">
        <f>I362+J362</f>
        <v>0</v>
      </c>
      <c r="Q362" s="225">
        <f>ROUND(I362*H362,2)</f>
        <v>0</v>
      </c>
      <c r="R362" s="225">
        <f>ROUND(J362*H362,2)</f>
        <v>0</v>
      </c>
      <c r="S362" s="80"/>
      <c r="T362" s="226">
        <f>S362*H362</f>
        <v>0</v>
      </c>
      <c r="U362" s="226">
        <v>0</v>
      </c>
      <c r="V362" s="226">
        <f>U362*H362</f>
        <v>0</v>
      </c>
      <c r="W362" s="226">
        <v>0</v>
      </c>
      <c r="X362" s="227">
        <f>W362*H362</f>
        <v>0</v>
      </c>
      <c r="AR362" s="17" t="s">
        <v>211</v>
      </c>
      <c r="AT362" s="17" t="s">
        <v>206</v>
      </c>
      <c r="AU362" s="17" t="s">
        <v>88</v>
      </c>
      <c r="AY362" s="17" t="s">
        <v>204</v>
      </c>
      <c r="BE362" s="228">
        <f>IF(O362="základní",K362,0)</f>
        <v>0</v>
      </c>
      <c r="BF362" s="228">
        <f>IF(O362="snížená",K362,0)</f>
        <v>0</v>
      </c>
      <c r="BG362" s="228">
        <f>IF(O362="zákl. přenesená",K362,0)</f>
        <v>0</v>
      </c>
      <c r="BH362" s="228">
        <f>IF(O362="sníž. přenesená",K362,0)</f>
        <v>0</v>
      </c>
      <c r="BI362" s="228">
        <f>IF(O362="nulová",K362,0)</f>
        <v>0</v>
      </c>
      <c r="BJ362" s="17" t="s">
        <v>88</v>
      </c>
      <c r="BK362" s="228">
        <f>ROUND(P362*H362,2)</f>
        <v>0</v>
      </c>
      <c r="BL362" s="17" t="s">
        <v>211</v>
      </c>
      <c r="BM362" s="17" t="s">
        <v>6151</v>
      </c>
    </row>
    <row r="363" spans="2:65" s="1" customFormat="1" ht="16.5" customHeight="1">
      <c r="B363" s="39"/>
      <c r="C363" s="216" t="s">
        <v>1890</v>
      </c>
      <c r="D363" s="216" t="s">
        <v>206</v>
      </c>
      <c r="E363" s="217" t="s">
        <v>6152</v>
      </c>
      <c r="F363" s="218" t="s">
        <v>6153</v>
      </c>
      <c r="G363" s="219" t="s">
        <v>275</v>
      </c>
      <c r="H363" s="220">
        <v>21.54</v>
      </c>
      <c r="I363" s="221"/>
      <c r="J363" s="221"/>
      <c r="K363" s="222">
        <f>ROUND(P363*H363,2)</f>
        <v>0</v>
      </c>
      <c r="L363" s="218" t="s">
        <v>1071</v>
      </c>
      <c r="M363" s="44"/>
      <c r="N363" s="223" t="s">
        <v>33</v>
      </c>
      <c r="O363" s="224" t="s">
        <v>49</v>
      </c>
      <c r="P363" s="225">
        <f>I363+J363</f>
        <v>0</v>
      </c>
      <c r="Q363" s="225">
        <f>ROUND(I363*H363,2)</f>
        <v>0</v>
      </c>
      <c r="R363" s="225">
        <f>ROUND(J363*H363,2)</f>
        <v>0</v>
      </c>
      <c r="S363" s="80"/>
      <c r="T363" s="226">
        <f>S363*H363</f>
        <v>0</v>
      </c>
      <c r="U363" s="226">
        <v>0</v>
      </c>
      <c r="V363" s="226">
        <f>U363*H363</f>
        <v>0</v>
      </c>
      <c r="W363" s="226">
        <v>0</v>
      </c>
      <c r="X363" s="227">
        <f>W363*H363</f>
        <v>0</v>
      </c>
      <c r="AR363" s="17" t="s">
        <v>211</v>
      </c>
      <c r="AT363" s="17" t="s">
        <v>206</v>
      </c>
      <c r="AU363" s="17" t="s">
        <v>88</v>
      </c>
      <c r="AY363" s="17" t="s">
        <v>204</v>
      </c>
      <c r="BE363" s="228">
        <f>IF(O363="základní",K363,0)</f>
        <v>0</v>
      </c>
      <c r="BF363" s="228">
        <f>IF(O363="snížená",K363,0)</f>
        <v>0</v>
      </c>
      <c r="BG363" s="228">
        <f>IF(O363="zákl. přenesená",K363,0)</f>
        <v>0</v>
      </c>
      <c r="BH363" s="228">
        <f>IF(O363="sníž. přenesená",K363,0)</f>
        <v>0</v>
      </c>
      <c r="BI363" s="228">
        <f>IF(O363="nulová",K363,0)</f>
        <v>0</v>
      </c>
      <c r="BJ363" s="17" t="s">
        <v>88</v>
      </c>
      <c r="BK363" s="228">
        <f>ROUND(P363*H363,2)</f>
        <v>0</v>
      </c>
      <c r="BL363" s="17" t="s">
        <v>211</v>
      </c>
      <c r="BM363" s="17" t="s">
        <v>6154</v>
      </c>
    </row>
    <row r="364" spans="2:65" s="1" customFormat="1" ht="16.5" customHeight="1">
      <c r="B364" s="39"/>
      <c r="C364" s="216" t="s">
        <v>1896</v>
      </c>
      <c r="D364" s="216" t="s">
        <v>206</v>
      </c>
      <c r="E364" s="217" t="s">
        <v>6155</v>
      </c>
      <c r="F364" s="218" t="s">
        <v>6156</v>
      </c>
      <c r="G364" s="219" t="s">
        <v>275</v>
      </c>
      <c r="H364" s="220">
        <v>323.1</v>
      </c>
      <c r="I364" s="221"/>
      <c r="J364" s="221"/>
      <c r="K364" s="222">
        <f>ROUND(P364*H364,2)</f>
        <v>0</v>
      </c>
      <c r="L364" s="218" t="s">
        <v>1071</v>
      </c>
      <c r="M364" s="44"/>
      <c r="N364" s="223" t="s">
        <v>33</v>
      </c>
      <c r="O364" s="224" t="s">
        <v>49</v>
      </c>
      <c r="P364" s="225">
        <f>I364+J364</f>
        <v>0</v>
      </c>
      <c r="Q364" s="225">
        <f>ROUND(I364*H364,2)</f>
        <v>0</v>
      </c>
      <c r="R364" s="225">
        <f>ROUND(J364*H364,2)</f>
        <v>0</v>
      </c>
      <c r="S364" s="80"/>
      <c r="T364" s="226">
        <f>S364*H364</f>
        <v>0</v>
      </c>
      <c r="U364" s="226">
        <v>0</v>
      </c>
      <c r="V364" s="226">
        <f>U364*H364</f>
        <v>0</v>
      </c>
      <c r="W364" s="226">
        <v>0</v>
      </c>
      <c r="X364" s="227">
        <f>W364*H364</f>
        <v>0</v>
      </c>
      <c r="AR364" s="17" t="s">
        <v>211</v>
      </c>
      <c r="AT364" s="17" t="s">
        <v>206</v>
      </c>
      <c r="AU364" s="17" t="s">
        <v>88</v>
      </c>
      <c r="AY364" s="17" t="s">
        <v>204</v>
      </c>
      <c r="BE364" s="228">
        <f>IF(O364="základní",K364,0)</f>
        <v>0</v>
      </c>
      <c r="BF364" s="228">
        <f>IF(O364="snížená",K364,0)</f>
        <v>0</v>
      </c>
      <c r="BG364" s="228">
        <f>IF(O364="zákl. přenesená",K364,0)</f>
        <v>0</v>
      </c>
      <c r="BH364" s="228">
        <f>IF(O364="sníž. přenesená",K364,0)</f>
        <v>0</v>
      </c>
      <c r="BI364" s="228">
        <f>IF(O364="nulová",K364,0)</f>
        <v>0</v>
      </c>
      <c r="BJ364" s="17" t="s">
        <v>88</v>
      </c>
      <c r="BK364" s="228">
        <f>ROUND(P364*H364,2)</f>
        <v>0</v>
      </c>
      <c r="BL364" s="17" t="s">
        <v>211</v>
      </c>
      <c r="BM364" s="17" t="s">
        <v>6157</v>
      </c>
    </row>
    <row r="365" spans="2:65" s="1" customFormat="1" ht="16.5" customHeight="1">
      <c r="B365" s="39"/>
      <c r="C365" s="216" t="s">
        <v>1900</v>
      </c>
      <c r="D365" s="216" t="s">
        <v>206</v>
      </c>
      <c r="E365" s="217" t="s">
        <v>6158</v>
      </c>
      <c r="F365" s="218" t="s">
        <v>6159</v>
      </c>
      <c r="G365" s="219" t="s">
        <v>275</v>
      </c>
      <c r="H365" s="220">
        <v>21.54</v>
      </c>
      <c r="I365" s="221"/>
      <c r="J365" s="221"/>
      <c r="K365" s="222">
        <f>ROUND(P365*H365,2)</f>
        <v>0</v>
      </c>
      <c r="L365" s="218" t="s">
        <v>1071</v>
      </c>
      <c r="M365" s="44"/>
      <c r="N365" s="285" t="s">
        <v>33</v>
      </c>
      <c r="O365" s="286" t="s">
        <v>49</v>
      </c>
      <c r="P365" s="287">
        <f>I365+J365</f>
        <v>0</v>
      </c>
      <c r="Q365" s="287">
        <f>ROUND(I365*H365,2)</f>
        <v>0</v>
      </c>
      <c r="R365" s="287">
        <f>ROUND(J365*H365,2)</f>
        <v>0</v>
      </c>
      <c r="S365" s="288"/>
      <c r="T365" s="289">
        <f>S365*H365</f>
        <v>0</v>
      </c>
      <c r="U365" s="289">
        <v>0</v>
      </c>
      <c r="V365" s="289">
        <f>U365*H365</f>
        <v>0</v>
      </c>
      <c r="W365" s="289">
        <v>0</v>
      </c>
      <c r="X365" s="290">
        <f>W365*H365</f>
        <v>0</v>
      </c>
      <c r="AR365" s="17" t="s">
        <v>211</v>
      </c>
      <c r="AT365" s="17" t="s">
        <v>206</v>
      </c>
      <c r="AU365" s="17" t="s">
        <v>88</v>
      </c>
      <c r="AY365" s="17" t="s">
        <v>204</v>
      </c>
      <c r="BE365" s="228">
        <f>IF(O365="základní",K365,0)</f>
        <v>0</v>
      </c>
      <c r="BF365" s="228">
        <f>IF(O365="snížená",K365,0)</f>
        <v>0</v>
      </c>
      <c r="BG365" s="228">
        <f>IF(O365="zákl. přenesená",K365,0)</f>
        <v>0</v>
      </c>
      <c r="BH365" s="228">
        <f>IF(O365="sníž. přenesená",K365,0)</f>
        <v>0</v>
      </c>
      <c r="BI365" s="228">
        <f>IF(O365="nulová",K365,0)</f>
        <v>0</v>
      </c>
      <c r="BJ365" s="17" t="s">
        <v>88</v>
      </c>
      <c r="BK365" s="228">
        <f>ROUND(P365*H365,2)</f>
        <v>0</v>
      </c>
      <c r="BL365" s="17" t="s">
        <v>211</v>
      </c>
      <c r="BM365" s="17" t="s">
        <v>6160</v>
      </c>
    </row>
    <row r="366" spans="2:13" s="1" customFormat="1" ht="6.95" customHeight="1">
      <c r="B366" s="58"/>
      <c r="C366" s="59"/>
      <c r="D366" s="59"/>
      <c r="E366" s="59"/>
      <c r="F366" s="59"/>
      <c r="G366" s="59"/>
      <c r="H366" s="59"/>
      <c r="I366" s="161"/>
      <c r="J366" s="161"/>
      <c r="K366" s="59"/>
      <c r="L366" s="59"/>
      <c r="M366" s="44"/>
    </row>
  </sheetData>
  <sheetProtection password="CC35" sheet="1" objects="1" scenarios="1" formatColumns="0" formatRows="0" autoFilter="0"/>
  <autoFilter ref="C93:L365"/>
  <mergeCells count="9">
    <mergeCell ref="E7:H7"/>
    <mergeCell ref="E9:H9"/>
    <mergeCell ref="E18:H18"/>
    <mergeCell ref="E27:H27"/>
    <mergeCell ref="E50:H50"/>
    <mergeCell ref="E52:H52"/>
    <mergeCell ref="E84:H84"/>
    <mergeCell ref="E86:H86"/>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2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116</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6161</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ROUND(K90,2)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ROUND((SUM(BE90:BE220)),2)</f>
        <v>0</v>
      </c>
      <c r="I35" s="150">
        <v>0.21</v>
      </c>
      <c r="J35" s="132"/>
      <c r="K35" s="145">
        <f>ROUND(((SUM(BE90:BE220))*I35),2)</f>
        <v>0</v>
      </c>
      <c r="M35" s="44"/>
    </row>
    <row r="36" spans="2:13" s="1" customFormat="1" ht="14.4" customHeight="1">
      <c r="B36" s="44"/>
      <c r="E36" s="130" t="s">
        <v>50</v>
      </c>
      <c r="F36" s="145">
        <f>ROUND((SUM(BF90:BF220)),2)</f>
        <v>0</v>
      </c>
      <c r="I36" s="150">
        <v>0.15</v>
      </c>
      <c r="J36" s="132"/>
      <c r="K36" s="145">
        <f>ROUND(((SUM(BF90:BF220))*I36),2)</f>
        <v>0</v>
      </c>
      <c r="M36" s="44"/>
    </row>
    <row r="37" spans="2:13" s="1" customFormat="1" ht="14.4" customHeight="1" hidden="1">
      <c r="B37" s="44"/>
      <c r="E37" s="130" t="s">
        <v>51</v>
      </c>
      <c r="F37" s="145">
        <f>ROUND((SUM(BG90:BG220)),2)</f>
        <v>0</v>
      </c>
      <c r="I37" s="150">
        <v>0.21</v>
      </c>
      <c r="J37" s="132"/>
      <c r="K37" s="145">
        <f>0</f>
        <v>0</v>
      </c>
      <c r="M37" s="44"/>
    </row>
    <row r="38" spans="2:13" s="1" customFormat="1" ht="14.4" customHeight="1" hidden="1">
      <c r="B38" s="44"/>
      <c r="E38" s="130" t="s">
        <v>52</v>
      </c>
      <c r="F38" s="145">
        <f>ROUND((SUM(BH90:BH220)),2)</f>
        <v>0</v>
      </c>
      <c r="I38" s="150">
        <v>0.15</v>
      </c>
      <c r="J38" s="132"/>
      <c r="K38" s="145">
        <f>0</f>
        <v>0</v>
      </c>
      <c r="M38" s="44"/>
    </row>
    <row r="39" spans="2:13" s="1" customFormat="1" ht="14.4" customHeight="1" hidden="1">
      <c r="B39" s="44"/>
      <c r="E39" s="130" t="s">
        <v>53</v>
      </c>
      <c r="F39" s="145">
        <f>ROUND((SUM(BI90:BI220)),2)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D1.48 - D.48 slaboproud</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Q90</f>
        <v>0</v>
      </c>
      <c r="J61" s="172">
        <f>R90</f>
        <v>0</v>
      </c>
      <c r="K61" s="98">
        <f>K90</f>
        <v>0</v>
      </c>
      <c r="L61" s="40"/>
      <c r="M61" s="44"/>
      <c r="AU61" s="17" t="s">
        <v>140</v>
      </c>
    </row>
    <row r="62" spans="2:13" s="7" customFormat="1" ht="24.95" customHeight="1">
      <c r="B62" s="173"/>
      <c r="C62" s="174"/>
      <c r="D62" s="175" t="s">
        <v>3047</v>
      </c>
      <c r="E62" s="176"/>
      <c r="F62" s="176"/>
      <c r="G62" s="176"/>
      <c r="H62" s="176"/>
      <c r="I62" s="177">
        <f>Q91</f>
        <v>0</v>
      </c>
      <c r="J62" s="177">
        <f>R91</f>
        <v>0</v>
      </c>
      <c r="K62" s="178">
        <f>K91</f>
        <v>0</v>
      </c>
      <c r="L62" s="174"/>
      <c r="M62" s="179"/>
    </row>
    <row r="63" spans="2:13" s="8" customFormat="1" ht="19.9" customHeight="1">
      <c r="B63" s="180"/>
      <c r="C63" s="181"/>
      <c r="D63" s="182" t="s">
        <v>4412</v>
      </c>
      <c r="E63" s="183"/>
      <c r="F63" s="183"/>
      <c r="G63" s="183"/>
      <c r="H63" s="183"/>
      <c r="I63" s="184">
        <f>Q92</f>
        <v>0</v>
      </c>
      <c r="J63" s="184">
        <f>R92</f>
        <v>0</v>
      </c>
      <c r="K63" s="185">
        <f>K92</f>
        <v>0</v>
      </c>
      <c r="L63" s="181"/>
      <c r="M63" s="186"/>
    </row>
    <row r="64" spans="2:13" s="8" customFormat="1" ht="19.9" customHeight="1">
      <c r="B64" s="180"/>
      <c r="C64" s="181"/>
      <c r="D64" s="182" t="s">
        <v>4413</v>
      </c>
      <c r="E64" s="183"/>
      <c r="F64" s="183"/>
      <c r="G64" s="183"/>
      <c r="H64" s="183"/>
      <c r="I64" s="184">
        <f>Q94</f>
        <v>0</v>
      </c>
      <c r="J64" s="184">
        <f>R94</f>
        <v>0</v>
      </c>
      <c r="K64" s="185">
        <f>K94</f>
        <v>0</v>
      </c>
      <c r="L64" s="181"/>
      <c r="M64" s="186"/>
    </row>
    <row r="65" spans="2:13" s="8" customFormat="1" ht="19.9" customHeight="1">
      <c r="B65" s="180"/>
      <c r="C65" s="181"/>
      <c r="D65" s="182" t="s">
        <v>4762</v>
      </c>
      <c r="E65" s="183"/>
      <c r="F65" s="183"/>
      <c r="G65" s="183"/>
      <c r="H65" s="183"/>
      <c r="I65" s="184">
        <f>Q102</f>
        <v>0</v>
      </c>
      <c r="J65" s="184">
        <f>R102</f>
        <v>0</v>
      </c>
      <c r="K65" s="185">
        <f>K102</f>
        <v>0</v>
      </c>
      <c r="L65" s="181"/>
      <c r="M65" s="186"/>
    </row>
    <row r="66" spans="2:13" s="7" customFormat="1" ht="24.95" customHeight="1">
      <c r="B66" s="173"/>
      <c r="C66" s="174"/>
      <c r="D66" s="175" t="s">
        <v>4416</v>
      </c>
      <c r="E66" s="176"/>
      <c r="F66" s="176"/>
      <c r="G66" s="176"/>
      <c r="H66" s="176"/>
      <c r="I66" s="177">
        <f>Q211</f>
        <v>0</v>
      </c>
      <c r="J66" s="177">
        <f>R211</f>
        <v>0</v>
      </c>
      <c r="K66" s="178">
        <f>K211</f>
        <v>0</v>
      </c>
      <c r="L66" s="174"/>
      <c r="M66" s="179"/>
    </row>
    <row r="67" spans="2:13" s="7" customFormat="1" ht="24.95" customHeight="1">
      <c r="B67" s="173"/>
      <c r="C67" s="174"/>
      <c r="D67" s="175" t="s">
        <v>4417</v>
      </c>
      <c r="E67" s="176"/>
      <c r="F67" s="176"/>
      <c r="G67" s="176"/>
      <c r="H67" s="176"/>
      <c r="I67" s="177">
        <f>Q214</f>
        <v>0</v>
      </c>
      <c r="J67" s="177">
        <f>R214</f>
        <v>0</v>
      </c>
      <c r="K67" s="178">
        <f>K214</f>
        <v>0</v>
      </c>
      <c r="L67" s="174"/>
      <c r="M67" s="179"/>
    </row>
    <row r="68" spans="2:13" s="8" customFormat="1" ht="19.9" customHeight="1">
      <c r="B68" s="180"/>
      <c r="C68" s="181"/>
      <c r="D68" s="182" t="s">
        <v>4418</v>
      </c>
      <c r="E68" s="183"/>
      <c r="F68" s="183"/>
      <c r="G68" s="183"/>
      <c r="H68" s="183"/>
      <c r="I68" s="184">
        <f>Q215</f>
        <v>0</v>
      </c>
      <c r="J68" s="184">
        <f>R215</f>
        <v>0</v>
      </c>
      <c r="K68" s="185">
        <f>K215</f>
        <v>0</v>
      </c>
      <c r="L68" s="181"/>
      <c r="M68" s="186"/>
    </row>
    <row r="69" spans="2:13" s="8" customFormat="1" ht="19.9" customHeight="1">
      <c r="B69" s="180"/>
      <c r="C69" s="181"/>
      <c r="D69" s="182" t="s">
        <v>4419</v>
      </c>
      <c r="E69" s="183"/>
      <c r="F69" s="183"/>
      <c r="G69" s="183"/>
      <c r="H69" s="183"/>
      <c r="I69" s="184">
        <f>Q216</f>
        <v>0</v>
      </c>
      <c r="J69" s="184">
        <f>R216</f>
        <v>0</v>
      </c>
      <c r="K69" s="185">
        <f>K216</f>
        <v>0</v>
      </c>
      <c r="L69" s="181"/>
      <c r="M69" s="186"/>
    </row>
    <row r="70" spans="2:13" s="8" customFormat="1" ht="19.9" customHeight="1">
      <c r="B70" s="180"/>
      <c r="C70" s="181"/>
      <c r="D70" s="182" t="s">
        <v>4420</v>
      </c>
      <c r="E70" s="183"/>
      <c r="F70" s="183"/>
      <c r="G70" s="183"/>
      <c r="H70" s="183"/>
      <c r="I70" s="184">
        <f>Q218</f>
        <v>0</v>
      </c>
      <c r="J70" s="184">
        <f>R218</f>
        <v>0</v>
      </c>
      <c r="K70" s="185">
        <f>K218</f>
        <v>0</v>
      </c>
      <c r="L70" s="181"/>
      <c r="M70" s="186"/>
    </row>
    <row r="71" spans="2:13" s="1" customFormat="1" ht="21.8" customHeight="1">
      <c r="B71" s="39"/>
      <c r="C71" s="40"/>
      <c r="D71" s="40"/>
      <c r="E71" s="40"/>
      <c r="F71" s="40"/>
      <c r="G71" s="40"/>
      <c r="H71" s="40"/>
      <c r="I71" s="132"/>
      <c r="J71" s="132"/>
      <c r="K71" s="40"/>
      <c r="L71" s="40"/>
      <c r="M71" s="44"/>
    </row>
    <row r="72" spans="2:13" s="1" customFormat="1" ht="6.95" customHeight="1">
      <c r="B72" s="58"/>
      <c r="C72" s="59"/>
      <c r="D72" s="59"/>
      <c r="E72" s="59"/>
      <c r="F72" s="59"/>
      <c r="G72" s="59"/>
      <c r="H72" s="59"/>
      <c r="I72" s="161"/>
      <c r="J72" s="161"/>
      <c r="K72" s="59"/>
      <c r="L72" s="59"/>
      <c r="M72" s="44"/>
    </row>
    <row r="76" spans="2:13" s="1" customFormat="1" ht="6.95" customHeight="1">
      <c r="B76" s="60"/>
      <c r="C76" s="61"/>
      <c r="D76" s="61"/>
      <c r="E76" s="61"/>
      <c r="F76" s="61"/>
      <c r="G76" s="61"/>
      <c r="H76" s="61"/>
      <c r="I76" s="164"/>
      <c r="J76" s="164"/>
      <c r="K76" s="61"/>
      <c r="L76" s="61"/>
      <c r="M76" s="44"/>
    </row>
    <row r="77" spans="2:13" s="1" customFormat="1" ht="24.95" customHeight="1">
      <c r="B77" s="39"/>
      <c r="C77" s="23" t="s">
        <v>185</v>
      </c>
      <c r="D77" s="40"/>
      <c r="E77" s="40"/>
      <c r="F77" s="40"/>
      <c r="G77" s="40"/>
      <c r="H77" s="40"/>
      <c r="I77" s="132"/>
      <c r="J77" s="132"/>
      <c r="K77" s="40"/>
      <c r="L77" s="40"/>
      <c r="M77" s="44"/>
    </row>
    <row r="78" spans="2:13" s="1" customFormat="1" ht="6.95" customHeight="1">
      <c r="B78" s="39"/>
      <c r="C78" s="40"/>
      <c r="D78" s="40"/>
      <c r="E78" s="40"/>
      <c r="F78" s="40"/>
      <c r="G78" s="40"/>
      <c r="H78" s="40"/>
      <c r="I78" s="132"/>
      <c r="J78" s="132"/>
      <c r="K78" s="40"/>
      <c r="L78" s="40"/>
      <c r="M78" s="44"/>
    </row>
    <row r="79" spans="2:13" s="1" customFormat="1" ht="12" customHeight="1">
      <c r="B79" s="39"/>
      <c r="C79" s="32" t="s">
        <v>17</v>
      </c>
      <c r="D79" s="40"/>
      <c r="E79" s="40"/>
      <c r="F79" s="40"/>
      <c r="G79" s="40"/>
      <c r="H79" s="40"/>
      <c r="I79" s="132"/>
      <c r="J79" s="132"/>
      <c r="K79" s="40"/>
      <c r="L79" s="40"/>
      <c r="M79" s="44"/>
    </row>
    <row r="80" spans="2:13" s="1" customFormat="1" ht="16.5" customHeight="1">
      <c r="B80" s="39"/>
      <c r="C80" s="40"/>
      <c r="D80" s="40"/>
      <c r="E80" s="165" t="str">
        <f>E7</f>
        <v>Rekonstrukce objektu Kateřinská 17 pro CMT UP v Olomouci</v>
      </c>
      <c r="F80" s="32"/>
      <c r="G80" s="32"/>
      <c r="H80" s="32"/>
      <c r="I80" s="132"/>
      <c r="J80" s="132"/>
      <c r="K80" s="40"/>
      <c r="L80" s="40"/>
      <c r="M80" s="44"/>
    </row>
    <row r="81" spans="2:13" s="1" customFormat="1" ht="12" customHeight="1">
      <c r="B81" s="39"/>
      <c r="C81" s="32" t="s">
        <v>127</v>
      </c>
      <c r="D81" s="40"/>
      <c r="E81" s="40"/>
      <c r="F81" s="40"/>
      <c r="G81" s="40"/>
      <c r="H81" s="40"/>
      <c r="I81" s="132"/>
      <c r="J81" s="132"/>
      <c r="K81" s="40"/>
      <c r="L81" s="40"/>
      <c r="M81" s="44"/>
    </row>
    <row r="82" spans="2:13" s="1" customFormat="1" ht="16.5" customHeight="1">
      <c r="B82" s="39"/>
      <c r="C82" s="40"/>
      <c r="D82" s="40"/>
      <c r="E82" s="65" t="str">
        <f>E9</f>
        <v>D1.48 - D.48 slaboproud</v>
      </c>
      <c r="F82" s="40"/>
      <c r="G82" s="40"/>
      <c r="H82" s="40"/>
      <c r="I82" s="132"/>
      <c r="J82" s="132"/>
      <c r="K82" s="40"/>
      <c r="L82" s="40"/>
      <c r="M82" s="44"/>
    </row>
    <row r="83" spans="2:13" s="1" customFormat="1" ht="6.95" customHeight="1">
      <c r="B83" s="39"/>
      <c r="C83" s="40"/>
      <c r="D83" s="40"/>
      <c r="E83" s="40"/>
      <c r="F83" s="40"/>
      <c r="G83" s="40"/>
      <c r="H83" s="40"/>
      <c r="I83" s="132"/>
      <c r="J83" s="132"/>
      <c r="K83" s="40"/>
      <c r="L83" s="40"/>
      <c r="M83" s="44"/>
    </row>
    <row r="84" spans="2:13" s="1" customFormat="1" ht="12" customHeight="1">
      <c r="B84" s="39"/>
      <c r="C84" s="32" t="s">
        <v>23</v>
      </c>
      <c r="D84" s="40"/>
      <c r="E84" s="40"/>
      <c r="F84" s="27" t="str">
        <f>F12</f>
        <v xml:space="preserve"> </v>
      </c>
      <c r="G84" s="40"/>
      <c r="H84" s="40"/>
      <c r="I84" s="134" t="s">
        <v>25</v>
      </c>
      <c r="J84" s="136" t="str">
        <f>IF(J12="","",J12)</f>
        <v>3. 11. 2017</v>
      </c>
      <c r="K84" s="40"/>
      <c r="L84" s="40"/>
      <c r="M84" s="44"/>
    </row>
    <row r="85" spans="2:13" s="1" customFormat="1" ht="6.95" customHeight="1">
      <c r="B85" s="39"/>
      <c r="C85" s="40"/>
      <c r="D85" s="40"/>
      <c r="E85" s="40"/>
      <c r="F85" s="40"/>
      <c r="G85" s="40"/>
      <c r="H85" s="40"/>
      <c r="I85" s="132"/>
      <c r="J85" s="132"/>
      <c r="K85" s="40"/>
      <c r="L85" s="40"/>
      <c r="M85" s="44"/>
    </row>
    <row r="86" spans="2:13" s="1" customFormat="1" ht="24.9" customHeight="1">
      <c r="B86" s="39"/>
      <c r="C86" s="32" t="s">
        <v>31</v>
      </c>
      <c r="D86" s="40"/>
      <c r="E86" s="40"/>
      <c r="F86" s="27" t="str">
        <f>E15</f>
        <v>Universita Palackého Olomouc</v>
      </c>
      <c r="G86" s="40"/>
      <c r="H86" s="40"/>
      <c r="I86" s="134" t="s">
        <v>38</v>
      </c>
      <c r="J86" s="166" t="str">
        <f>E21</f>
        <v>MgAmIng arch L.Blažek,Ing V.Petr</v>
      </c>
      <c r="K86" s="40"/>
      <c r="L86" s="40"/>
      <c r="M86" s="44"/>
    </row>
    <row r="87" spans="2:13" s="1" customFormat="1" ht="13.65" customHeight="1">
      <c r="B87" s="39"/>
      <c r="C87" s="32" t="s">
        <v>36</v>
      </c>
      <c r="D87" s="40"/>
      <c r="E87" s="40"/>
      <c r="F87" s="27" t="str">
        <f>IF(E18="","",E18)</f>
        <v>Vyplň údaj</v>
      </c>
      <c r="G87" s="40"/>
      <c r="H87" s="40"/>
      <c r="I87" s="134" t="s">
        <v>40</v>
      </c>
      <c r="J87" s="166" t="str">
        <f>E24</f>
        <v xml:space="preserve"> </v>
      </c>
      <c r="K87" s="40"/>
      <c r="L87" s="40"/>
      <c r="M87" s="44"/>
    </row>
    <row r="88" spans="2:13" s="1" customFormat="1" ht="10.3" customHeight="1">
      <c r="B88" s="39"/>
      <c r="C88" s="40"/>
      <c r="D88" s="40"/>
      <c r="E88" s="40"/>
      <c r="F88" s="40"/>
      <c r="G88" s="40"/>
      <c r="H88" s="40"/>
      <c r="I88" s="132"/>
      <c r="J88" s="132"/>
      <c r="K88" s="40"/>
      <c r="L88" s="40"/>
      <c r="M88" s="44"/>
    </row>
    <row r="89" spans="2:24" s="9" customFormat="1" ht="29.25" customHeight="1">
      <c r="B89" s="187"/>
      <c r="C89" s="188" t="s">
        <v>186</v>
      </c>
      <c r="D89" s="189" t="s">
        <v>63</v>
      </c>
      <c r="E89" s="189" t="s">
        <v>59</v>
      </c>
      <c r="F89" s="189" t="s">
        <v>60</v>
      </c>
      <c r="G89" s="189" t="s">
        <v>187</v>
      </c>
      <c r="H89" s="189" t="s">
        <v>188</v>
      </c>
      <c r="I89" s="190" t="s">
        <v>189</v>
      </c>
      <c r="J89" s="190" t="s">
        <v>190</v>
      </c>
      <c r="K89" s="191" t="s">
        <v>139</v>
      </c>
      <c r="L89" s="192" t="s">
        <v>191</v>
      </c>
      <c r="M89" s="193"/>
      <c r="N89" s="88" t="s">
        <v>33</v>
      </c>
      <c r="O89" s="89" t="s">
        <v>48</v>
      </c>
      <c r="P89" s="89" t="s">
        <v>192</v>
      </c>
      <c r="Q89" s="89" t="s">
        <v>193</v>
      </c>
      <c r="R89" s="89" t="s">
        <v>194</v>
      </c>
      <c r="S89" s="89" t="s">
        <v>195</v>
      </c>
      <c r="T89" s="89" t="s">
        <v>196</v>
      </c>
      <c r="U89" s="89" t="s">
        <v>197</v>
      </c>
      <c r="V89" s="89" t="s">
        <v>198</v>
      </c>
      <c r="W89" s="89" t="s">
        <v>199</v>
      </c>
      <c r="X89" s="90" t="s">
        <v>200</v>
      </c>
    </row>
    <row r="90" spans="2:63" s="1" customFormat="1" ht="22.8" customHeight="1">
      <c r="B90" s="39"/>
      <c r="C90" s="95" t="s">
        <v>201</v>
      </c>
      <c r="D90" s="40"/>
      <c r="E90" s="40"/>
      <c r="F90" s="40"/>
      <c r="G90" s="40"/>
      <c r="H90" s="40"/>
      <c r="I90" s="132"/>
      <c r="J90" s="132"/>
      <c r="K90" s="194">
        <f>BK90</f>
        <v>0</v>
      </c>
      <c r="L90" s="40"/>
      <c r="M90" s="44"/>
      <c r="N90" s="91"/>
      <c r="O90" s="92"/>
      <c r="P90" s="92"/>
      <c r="Q90" s="195">
        <f>Q91+Q211+Q214</f>
        <v>0</v>
      </c>
      <c r="R90" s="195">
        <f>R91+R211+R214</f>
        <v>0</v>
      </c>
      <c r="S90" s="92"/>
      <c r="T90" s="196">
        <f>T91+T211+T214</f>
        <v>0</v>
      </c>
      <c r="U90" s="92"/>
      <c r="V90" s="196">
        <f>V91+V211+V214</f>
        <v>0</v>
      </c>
      <c r="W90" s="92"/>
      <c r="X90" s="197">
        <f>X91+X211+X214</f>
        <v>0</v>
      </c>
      <c r="AT90" s="17" t="s">
        <v>79</v>
      </c>
      <c r="AU90" s="17" t="s">
        <v>140</v>
      </c>
      <c r="BK90" s="198">
        <f>BK91+BK211+BK214</f>
        <v>0</v>
      </c>
    </row>
    <row r="91" spans="2:63" s="10" customFormat="1" ht="25.9" customHeight="1">
      <c r="B91" s="199"/>
      <c r="C91" s="200"/>
      <c r="D91" s="201" t="s">
        <v>79</v>
      </c>
      <c r="E91" s="202" t="s">
        <v>1631</v>
      </c>
      <c r="F91" s="202" t="s">
        <v>3058</v>
      </c>
      <c r="G91" s="200"/>
      <c r="H91" s="200"/>
      <c r="I91" s="203"/>
      <c r="J91" s="203"/>
      <c r="K91" s="204">
        <f>BK91</f>
        <v>0</v>
      </c>
      <c r="L91" s="200"/>
      <c r="M91" s="205"/>
      <c r="N91" s="206"/>
      <c r="O91" s="207"/>
      <c r="P91" s="207"/>
      <c r="Q91" s="208">
        <f>Q92+Q94+Q102</f>
        <v>0</v>
      </c>
      <c r="R91" s="208">
        <f>R92+R94+R102</f>
        <v>0</v>
      </c>
      <c r="S91" s="207"/>
      <c r="T91" s="209">
        <f>T92+T94+T102</f>
        <v>0</v>
      </c>
      <c r="U91" s="207"/>
      <c r="V91" s="209">
        <f>V92+V94+V102</f>
        <v>0</v>
      </c>
      <c r="W91" s="207"/>
      <c r="X91" s="210">
        <f>X92+X94+X102</f>
        <v>0</v>
      </c>
      <c r="AR91" s="211" t="s">
        <v>90</v>
      </c>
      <c r="AT91" s="212" t="s">
        <v>79</v>
      </c>
      <c r="AU91" s="212" t="s">
        <v>80</v>
      </c>
      <c r="AY91" s="211" t="s">
        <v>204</v>
      </c>
      <c r="BK91" s="213">
        <f>BK92+BK94+BK102</f>
        <v>0</v>
      </c>
    </row>
    <row r="92" spans="2:63" s="10" customFormat="1" ht="22.8" customHeight="1">
      <c r="B92" s="199"/>
      <c r="C92" s="200"/>
      <c r="D92" s="201" t="s">
        <v>79</v>
      </c>
      <c r="E92" s="214" t="s">
        <v>4421</v>
      </c>
      <c r="F92" s="214" t="s">
        <v>4422</v>
      </c>
      <c r="G92" s="200"/>
      <c r="H92" s="200"/>
      <c r="I92" s="203"/>
      <c r="J92" s="203"/>
      <c r="K92" s="215">
        <f>BK92</f>
        <v>0</v>
      </c>
      <c r="L92" s="200"/>
      <c r="M92" s="205"/>
      <c r="N92" s="206"/>
      <c r="O92" s="207"/>
      <c r="P92" s="207"/>
      <c r="Q92" s="208">
        <f>Q93</f>
        <v>0</v>
      </c>
      <c r="R92" s="208">
        <f>R93</f>
        <v>0</v>
      </c>
      <c r="S92" s="207"/>
      <c r="T92" s="209">
        <f>T93</f>
        <v>0</v>
      </c>
      <c r="U92" s="207"/>
      <c r="V92" s="209">
        <f>V93</f>
        <v>0</v>
      </c>
      <c r="W92" s="207"/>
      <c r="X92" s="210">
        <f>X93</f>
        <v>0</v>
      </c>
      <c r="AR92" s="211" t="s">
        <v>90</v>
      </c>
      <c r="AT92" s="212" t="s">
        <v>79</v>
      </c>
      <c r="AU92" s="212" t="s">
        <v>88</v>
      </c>
      <c r="AY92" s="211" t="s">
        <v>204</v>
      </c>
      <c r="BK92" s="213">
        <f>BK93</f>
        <v>0</v>
      </c>
    </row>
    <row r="93" spans="2:65" s="1" customFormat="1" ht="22.5" customHeight="1">
      <c r="B93" s="39"/>
      <c r="C93" s="216" t="s">
        <v>88</v>
      </c>
      <c r="D93" s="216" t="s">
        <v>206</v>
      </c>
      <c r="E93" s="217" t="s">
        <v>4847</v>
      </c>
      <c r="F93" s="218" t="s">
        <v>6162</v>
      </c>
      <c r="G93" s="219" t="s">
        <v>361</v>
      </c>
      <c r="H93" s="220">
        <v>1</v>
      </c>
      <c r="I93" s="221"/>
      <c r="J93" s="221"/>
      <c r="K93" s="222">
        <f>ROUND(P93*H93,2)</f>
        <v>0</v>
      </c>
      <c r="L93" s="218" t="s">
        <v>1071</v>
      </c>
      <c r="M93" s="44"/>
      <c r="N93" s="223" t="s">
        <v>33</v>
      </c>
      <c r="O93" s="224" t="s">
        <v>49</v>
      </c>
      <c r="P93" s="225">
        <f>I93+J93</f>
        <v>0</v>
      </c>
      <c r="Q93" s="225">
        <f>ROUND(I93*H93,2)</f>
        <v>0</v>
      </c>
      <c r="R93" s="225">
        <f>ROUND(J93*H93,2)</f>
        <v>0</v>
      </c>
      <c r="S93" s="80"/>
      <c r="T93" s="226">
        <f>S93*H93</f>
        <v>0</v>
      </c>
      <c r="U93" s="226">
        <v>0</v>
      </c>
      <c r="V93" s="226">
        <f>U93*H93</f>
        <v>0</v>
      </c>
      <c r="W93" s="226">
        <v>0</v>
      </c>
      <c r="X93" s="227">
        <f>W93*H93</f>
        <v>0</v>
      </c>
      <c r="AR93" s="17" t="s">
        <v>305</v>
      </c>
      <c r="AT93" s="17" t="s">
        <v>206</v>
      </c>
      <c r="AU93" s="17" t="s">
        <v>90</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305</v>
      </c>
      <c r="BM93" s="17" t="s">
        <v>6163</v>
      </c>
    </row>
    <row r="94" spans="2:63" s="10" customFormat="1" ht="22.8" customHeight="1">
      <c r="B94" s="199"/>
      <c r="C94" s="200"/>
      <c r="D94" s="201" t="s">
        <v>79</v>
      </c>
      <c r="E94" s="214" t="s">
        <v>4426</v>
      </c>
      <c r="F94" s="214" t="s">
        <v>4427</v>
      </c>
      <c r="G94" s="200"/>
      <c r="H94" s="200"/>
      <c r="I94" s="203"/>
      <c r="J94" s="203"/>
      <c r="K94" s="215">
        <f>BK94</f>
        <v>0</v>
      </c>
      <c r="L94" s="200"/>
      <c r="M94" s="205"/>
      <c r="N94" s="206"/>
      <c r="O94" s="207"/>
      <c r="P94" s="207"/>
      <c r="Q94" s="208">
        <f>SUM(Q95:Q101)</f>
        <v>0</v>
      </c>
      <c r="R94" s="208">
        <f>SUM(R95:R101)</f>
        <v>0</v>
      </c>
      <c r="S94" s="207"/>
      <c r="T94" s="209">
        <f>SUM(T95:T101)</f>
        <v>0</v>
      </c>
      <c r="U94" s="207"/>
      <c r="V94" s="209">
        <f>SUM(V95:V101)</f>
        <v>0</v>
      </c>
      <c r="W94" s="207"/>
      <c r="X94" s="210">
        <f>SUM(X95:X101)</f>
        <v>0</v>
      </c>
      <c r="AR94" s="211" t="s">
        <v>90</v>
      </c>
      <c r="AT94" s="212" t="s">
        <v>79</v>
      </c>
      <c r="AU94" s="212" t="s">
        <v>88</v>
      </c>
      <c r="AY94" s="211" t="s">
        <v>204</v>
      </c>
      <c r="BK94" s="213">
        <f>SUM(BK95:BK101)</f>
        <v>0</v>
      </c>
    </row>
    <row r="95" spans="2:65" s="1" customFormat="1" ht="22.5" customHeight="1">
      <c r="B95" s="39"/>
      <c r="C95" s="216" t="s">
        <v>90</v>
      </c>
      <c r="D95" s="216" t="s">
        <v>206</v>
      </c>
      <c r="E95" s="217" t="s">
        <v>4656</v>
      </c>
      <c r="F95" s="218" t="s">
        <v>4657</v>
      </c>
      <c r="G95" s="219" t="s">
        <v>296</v>
      </c>
      <c r="H95" s="220">
        <v>45</v>
      </c>
      <c r="I95" s="221"/>
      <c r="J95" s="221"/>
      <c r="K95" s="222">
        <f>ROUND(P95*H95,2)</f>
        <v>0</v>
      </c>
      <c r="L95" s="218" t="s">
        <v>1071</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305</v>
      </c>
      <c r="AT95" s="17" t="s">
        <v>206</v>
      </c>
      <c r="AU95" s="17" t="s">
        <v>90</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305</v>
      </c>
      <c r="BM95" s="17" t="s">
        <v>6164</v>
      </c>
    </row>
    <row r="96" spans="2:65" s="1" customFormat="1" ht="16.5" customHeight="1">
      <c r="B96" s="39"/>
      <c r="C96" s="273" t="s">
        <v>224</v>
      </c>
      <c r="D96" s="273" t="s">
        <v>287</v>
      </c>
      <c r="E96" s="274" t="s">
        <v>4660</v>
      </c>
      <c r="F96" s="275" t="s">
        <v>4661</v>
      </c>
      <c r="G96" s="276" t="s">
        <v>296</v>
      </c>
      <c r="H96" s="277">
        <v>45</v>
      </c>
      <c r="I96" s="278"/>
      <c r="J96" s="279"/>
      <c r="K96" s="280">
        <f>ROUND(P96*H96,2)</f>
        <v>0</v>
      </c>
      <c r="L96" s="275" t="s">
        <v>1071</v>
      </c>
      <c r="M96" s="281"/>
      <c r="N96" s="282" t="s">
        <v>33</v>
      </c>
      <c r="O96" s="224" t="s">
        <v>49</v>
      </c>
      <c r="P96" s="225">
        <f>I96+J96</f>
        <v>0</v>
      </c>
      <c r="Q96" s="225">
        <f>ROUND(I96*H96,2)</f>
        <v>0</v>
      </c>
      <c r="R96" s="225">
        <f>ROUND(J96*H96,2)</f>
        <v>0</v>
      </c>
      <c r="S96" s="80"/>
      <c r="T96" s="226">
        <f>S96*H96</f>
        <v>0</v>
      </c>
      <c r="U96" s="226">
        <v>0</v>
      </c>
      <c r="V96" s="226">
        <f>U96*H96</f>
        <v>0</v>
      </c>
      <c r="W96" s="226">
        <v>0</v>
      </c>
      <c r="X96" s="227">
        <f>W96*H96</f>
        <v>0</v>
      </c>
      <c r="AR96" s="17" t="s">
        <v>411</v>
      </c>
      <c r="AT96" s="17" t="s">
        <v>287</v>
      </c>
      <c r="AU96" s="17" t="s">
        <v>90</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305</v>
      </c>
      <c r="BM96" s="17" t="s">
        <v>6165</v>
      </c>
    </row>
    <row r="97" spans="2:65" s="1" customFormat="1" ht="16.5" customHeight="1">
      <c r="B97" s="39"/>
      <c r="C97" s="216" t="s">
        <v>211</v>
      </c>
      <c r="D97" s="216" t="s">
        <v>206</v>
      </c>
      <c r="E97" s="217" t="s">
        <v>6166</v>
      </c>
      <c r="F97" s="218" t="s">
        <v>6167</v>
      </c>
      <c r="G97" s="219" t="s">
        <v>296</v>
      </c>
      <c r="H97" s="220">
        <v>230</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305</v>
      </c>
      <c r="AT97" s="17" t="s">
        <v>206</v>
      </c>
      <c r="AU97" s="17" t="s">
        <v>90</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305</v>
      </c>
      <c r="BM97" s="17" t="s">
        <v>6168</v>
      </c>
    </row>
    <row r="98" spans="2:65" s="1" customFormat="1" ht="16.5" customHeight="1">
      <c r="B98" s="39"/>
      <c r="C98" s="273" t="s">
        <v>236</v>
      </c>
      <c r="D98" s="273" t="s">
        <v>287</v>
      </c>
      <c r="E98" s="274" t="s">
        <v>6169</v>
      </c>
      <c r="F98" s="275" t="s">
        <v>6170</v>
      </c>
      <c r="G98" s="276" t="s">
        <v>296</v>
      </c>
      <c r="H98" s="277">
        <v>230</v>
      </c>
      <c r="I98" s="278"/>
      <c r="J98" s="279"/>
      <c r="K98" s="280">
        <f>ROUND(P98*H98,2)</f>
        <v>0</v>
      </c>
      <c r="L98" s="275" t="s">
        <v>1071</v>
      </c>
      <c r="M98" s="281"/>
      <c r="N98" s="282" t="s">
        <v>33</v>
      </c>
      <c r="O98" s="224" t="s">
        <v>49</v>
      </c>
      <c r="P98" s="225">
        <f>I98+J98</f>
        <v>0</v>
      </c>
      <c r="Q98" s="225">
        <f>ROUND(I98*H98,2)</f>
        <v>0</v>
      </c>
      <c r="R98" s="225">
        <f>ROUND(J98*H98,2)</f>
        <v>0</v>
      </c>
      <c r="S98" s="80"/>
      <c r="T98" s="226">
        <f>S98*H98</f>
        <v>0</v>
      </c>
      <c r="U98" s="226">
        <v>0</v>
      </c>
      <c r="V98" s="226">
        <f>U98*H98</f>
        <v>0</v>
      </c>
      <c r="W98" s="226">
        <v>0</v>
      </c>
      <c r="X98" s="227">
        <f>W98*H98</f>
        <v>0</v>
      </c>
      <c r="AR98" s="17" t="s">
        <v>411</v>
      </c>
      <c r="AT98" s="17" t="s">
        <v>287</v>
      </c>
      <c r="AU98" s="17" t="s">
        <v>90</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305</v>
      </c>
      <c r="BM98" s="17" t="s">
        <v>6171</v>
      </c>
    </row>
    <row r="99" spans="2:65" s="1" customFormat="1" ht="22.5" customHeight="1">
      <c r="B99" s="39"/>
      <c r="C99" s="216" t="s">
        <v>247</v>
      </c>
      <c r="D99" s="216" t="s">
        <v>206</v>
      </c>
      <c r="E99" s="217" t="s">
        <v>4685</v>
      </c>
      <c r="F99" s="218" t="s">
        <v>4686</v>
      </c>
      <c r="G99" s="219" t="s">
        <v>3124</v>
      </c>
      <c r="H99" s="291"/>
      <c r="I99" s="221"/>
      <c r="J99" s="221"/>
      <c r="K99" s="222">
        <f>ROUND(P99*H99,2)</f>
        <v>0</v>
      </c>
      <c r="L99" s="218" t="s">
        <v>1071</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305</v>
      </c>
      <c r="AT99" s="17" t="s">
        <v>206</v>
      </c>
      <c r="AU99" s="17" t="s">
        <v>90</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305</v>
      </c>
      <c r="BM99" s="17" t="s">
        <v>6172</v>
      </c>
    </row>
    <row r="100" spans="2:65" s="1" customFormat="1" ht="22.5" customHeight="1">
      <c r="B100" s="39"/>
      <c r="C100" s="216" t="s">
        <v>253</v>
      </c>
      <c r="D100" s="216" t="s">
        <v>206</v>
      </c>
      <c r="E100" s="217" t="s">
        <v>4688</v>
      </c>
      <c r="F100" s="218" t="s">
        <v>4689</v>
      </c>
      <c r="G100" s="219" t="s">
        <v>3124</v>
      </c>
      <c r="H100" s="291"/>
      <c r="I100" s="221"/>
      <c r="J100" s="221"/>
      <c r="K100" s="222">
        <f>ROUND(P100*H100,2)</f>
        <v>0</v>
      </c>
      <c r="L100" s="218" t="s">
        <v>1071</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305</v>
      </c>
      <c r="AT100" s="17" t="s">
        <v>206</v>
      </c>
      <c r="AU100" s="17" t="s">
        <v>90</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305</v>
      </c>
      <c r="BM100" s="17" t="s">
        <v>6173</v>
      </c>
    </row>
    <row r="101" spans="2:65" s="1" customFormat="1" ht="16.5" customHeight="1">
      <c r="B101" s="39"/>
      <c r="C101" s="216" t="s">
        <v>258</v>
      </c>
      <c r="D101" s="216" t="s">
        <v>206</v>
      </c>
      <c r="E101" s="217" t="s">
        <v>4691</v>
      </c>
      <c r="F101" s="218" t="s">
        <v>4692</v>
      </c>
      <c r="G101" s="219" t="s">
        <v>3124</v>
      </c>
      <c r="H101" s="291"/>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305</v>
      </c>
      <c r="AT101" s="17" t="s">
        <v>206</v>
      </c>
      <c r="AU101" s="17" t="s">
        <v>90</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305</v>
      </c>
      <c r="BM101" s="17" t="s">
        <v>6174</v>
      </c>
    </row>
    <row r="102" spans="2:63" s="10" customFormat="1" ht="22.8" customHeight="1">
      <c r="B102" s="199"/>
      <c r="C102" s="200"/>
      <c r="D102" s="201" t="s">
        <v>79</v>
      </c>
      <c r="E102" s="214" t="s">
        <v>5089</v>
      </c>
      <c r="F102" s="214" t="s">
        <v>5090</v>
      </c>
      <c r="G102" s="200"/>
      <c r="H102" s="200"/>
      <c r="I102" s="203"/>
      <c r="J102" s="203"/>
      <c r="K102" s="215">
        <f>BK102</f>
        <v>0</v>
      </c>
      <c r="L102" s="200"/>
      <c r="M102" s="205"/>
      <c r="N102" s="206"/>
      <c r="O102" s="207"/>
      <c r="P102" s="207"/>
      <c r="Q102" s="208">
        <f>SUM(Q103:Q210)</f>
        <v>0</v>
      </c>
      <c r="R102" s="208">
        <f>SUM(R103:R210)</f>
        <v>0</v>
      </c>
      <c r="S102" s="207"/>
      <c r="T102" s="209">
        <f>SUM(T103:T210)</f>
        <v>0</v>
      </c>
      <c r="U102" s="207"/>
      <c r="V102" s="209">
        <f>SUM(V103:V210)</f>
        <v>0</v>
      </c>
      <c r="W102" s="207"/>
      <c r="X102" s="210">
        <f>SUM(X103:X210)</f>
        <v>0</v>
      </c>
      <c r="AR102" s="211" t="s">
        <v>90</v>
      </c>
      <c r="AT102" s="212" t="s">
        <v>79</v>
      </c>
      <c r="AU102" s="212" t="s">
        <v>88</v>
      </c>
      <c r="AY102" s="211" t="s">
        <v>204</v>
      </c>
      <c r="BK102" s="213">
        <f>SUM(BK103:BK210)</f>
        <v>0</v>
      </c>
    </row>
    <row r="103" spans="2:65" s="1" customFormat="1" ht="16.5" customHeight="1">
      <c r="B103" s="39"/>
      <c r="C103" s="216" t="s">
        <v>262</v>
      </c>
      <c r="D103" s="216" t="s">
        <v>206</v>
      </c>
      <c r="E103" s="217" t="s">
        <v>6175</v>
      </c>
      <c r="F103" s="218" t="s">
        <v>6176</v>
      </c>
      <c r="G103" s="219" t="s">
        <v>296</v>
      </c>
      <c r="H103" s="220">
        <v>1290</v>
      </c>
      <c r="I103" s="221"/>
      <c r="J103" s="221"/>
      <c r="K103" s="222">
        <f>ROUND(P103*H103,2)</f>
        <v>0</v>
      </c>
      <c r="L103" s="218" t="s">
        <v>1071</v>
      </c>
      <c r="M103" s="44"/>
      <c r="N103" s="223"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305</v>
      </c>
      <c r="AT103" s="17" t="s">
        <v>206</v>
      </c>
      <c r="AU103" s="17" t="s">
        <v>90</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305</v>
      </c>
      <c r="BM103" s="17" t="s">
        <v>6177</v>
      </c>
    </row>
    <row r="104" spans="2:51" s="12" customFormat="1" ht="12">
      <c r="B104" s="240"/>
      <c r="C104" s="241"/>
      <c r="D104" s="231" t="s">
        <v>213</v>
      </c>
      <c r="E104" s="242" t="s">
        <v>33</v>
      </c>
      <c r="F104" s="243" t="s">
        <v>6178</v>
      </c>
      <c r="G104" s="241"/>
      <c r="H104" s="244">
        <v>1290</v>
      </c>
      <c r="I104" s="245"/>
      <c r="J104" s="245"/>
      <c r="K104" s="241"/>
      <c r="L104" s="241"/>
      <c r="M104" s="246"/>
      <c r="N104" s="247"/>
      <c r="O104" s="248"/>
      <c r="P104" s="248"/>
      <c r="Q104" s="248"/>
      <c r="R104" s="248"/>
      <c r="S104" s="248"/>
      <c r="T104" s="248"/>
      <c r="U104" s="248"/>
      <c r="V104" s="248"/>
      <c r="W104" s="248"/>
      <c r="X104" s="249"/>
      <c r="AT104" s="250" t="s">
        <v>213</v>
      </c>
      <c r="AU104" s="250" t="s">
        <v>90</v>
      </c>
      <c r="AV104" s="12" t="s">
        <v>90</v>
      </c>
      <c r="AW104" s="12" t="s">
        <v>5</v>
      </c>
      <c r="AX104" s="12" t="s">
        <v>80</v>
      </c>
      <c r="AY104" s="250" t="s">
        <v>204</v>
      </c>
    </row>
    <row r="105" spans="2:51" s="13" customFormat="1" ht="12">
      <c r="B105" s="251"/>
      <c r="C105" s="252"/>
      <c r="D105" s="231" t="s">
        <v>213</v>
      </c>
      <c r="E105" s="253" t="s">
        <v>33</v>
      </c>
      <c r="F105" s="254" t="s">
        <v>218</v>
      </c>
      <c r="G105" s="252"/>
      <c r="H105" s="255">
        <v>1290</v>
      </c>
      <c r="I105" s="256"/>
      <c r="J105" s="256"/>
      <c r="K105" s="252"/>
      <c r="L105" s="252"/>
      <c r="M105" s="257"/>
      <c r="N105" s="258"/>
      <c r="O105" s="259"/>
      <c r="P105" s="259"/>
      <c r="Q105" s="259"/>
      <c r="R105" s="259"/>
      <c r="S105" s="259"/>
      <c r="T105" s="259"/>
      <c r="U105" s="259"/>
      <c r="V105" s="259"/>
      <c r="W105" s="259"/>
      <c r="X105" s="260"/>
      <c r="AT105" s="261" t="s">
        <v>213</v>
      </c>
      <c r="AU105" s="261" t="s">
        <v>90</v>
      </c>
      <c r="AV105" s="13" t="s">
        <v>211</v>
      </c>
      <c r="AW105" s="13" t="s">
        <v>5</v>
      </c>
      <c r="AX105" s="13" t="s">
        <v>88</v>
      </c>
      <c r="AY105" s="261" t="s">
        <v>204</v>
      </c>
    </row>
    <row r="106" spans="2:65" s="1" customFormat="1" ht="16.5" customHeight="1">
      <c r="B106" s="39"/>
      <c r="C106" s="273" t="s">
        <v>267</v>
      </c>
      <c r="D106" s="273" t="s">
        <v>287</v>
      </c>
      <c r="E106" s="274" t="s">
        <v>6179</v>
      </c>
      <c r="F106" s="275" t="s">
        <v>6180</v>
      </c>
      <c r="G106" s="276" t="s">
        <v>296</v>
      </c>
      <c r="H106" s="277">
        <v>42</v>
      </c>
      <c r="I106" s="278"/>
      <c r="J106" s="279"/>
      <c r="K106" s="280">
        <f>ROUND(P106*H106,2)</f>
        <v>0</v>
      </c>
      <c r="L106" s="275" t="s">
        <v>6181</v>
      </c>
      <c r="M106" s="281"/>
      <c r="N106" s="282"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411</v>
      </c>
      <c r="AT106" s="17" t="s">
        <v>287</v>
      </c>
      <c r="AU106" s="17" t="s">
        <v>90</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305</v>
      </c>
      <c r="BM106" s="17" t="s">
        <v>6182</v>
      </c>
    </row>
    <row r="107" spans="2:51" s="12" customFormat="1" ht="12">
      <c r="B107" s="240"/>
      <c r="C107" s="241"/>
      <c r="D107" s="231" t="s">
        <v>213</v>
      </c>
      <c r="E107" s="242" t="s">
        <v>33</v>
      </c>
      <c r="F107" s="243" t="s">
        <v>6183</v>
      </c>
      <c r="G107" s="241"/>
      <c r="H107" s="244">
        <v>42</v>
      </c>
      <c r="I107" s="245"/>
      <c r="J107" s="245"/>
      <c r="K107" s="241"/>
      <c r="L107" s="241"/>
      <c r="M107" s="246"/>
      <c r="N107" s="247"/>
      <c r="O107" s="248"/>
      <c r="P107" s="248"/>
      <c r="Q107" s="248"/>
      <c r="R107" s="248"/>
      <c r="S107" s="248"/>
      <c r="T107" s="248"/>
      <c r="U107" s="248"/>
      <c r="V107" s="248"/>
      <c r="W107" s="248"/>
      <c r="X107" s="249"/>
      <c r="AT107" s="250" t="s">
        <v>213</v>
      </c>
      <c r="AU107" s="250" t="s">
        <v>90</v>
      </c>
      <c r="AV107" s="12" t="s">
        <v>90</v>
      </c>
      <c r="AW107" s="12" t="s">
        <v>5</v>
      </c>
      <c r="AX107" s="12" t="s">
        <v>80</v>
      </c>
      <c r="AY107" s="250" t="s">
        <v>204</v>
      </c>
    </row>
    <row r="108" spans="2:51" s="13" customFormat="1" ht="12">
      <c r="B108" s="251"/>
      <c r="C108" s="252"/>
      <c r="D108" s="231" t="s">
        <v>213</v>
      </c>
      <c r="E108" s="253" t="s">
        <v>33</v>
      </c>
      <c r="F108" s="254" t="s">
        <v>218</v>
      </c>
      <c r="G108" s="252"/>
      <c r="H108" s="255">
        <v>42</v>
      </c>
      <c r="I108" s="256"/>
      <c r="J108" s="256"/>
      <c r="K108" s="252"/>
      <c r="L108" s="252"/>
      <c r="M108" s="257"/>
      <c r="N108" s="258"/>
      <c r="O108" s="259"/>
      <c r="P108" s="259"/>
      <c r="Q108" s="259"/>
      <c r="R108" s="259"/>
      <c r="S108" s="259"/>
      <c r="T108" s="259"/>
      <c r="U108" s="259"/>
      <c r="V108" s="259"/>
      <c r="W108" s="259"/>
      <c r="X108" s="260"/>
      <c r="AT108" s="261" t="s">
        <v>213</v>
      </c>
      <c r="AU108" s="261" t="s">
        <v>90</v>
      </c>
      <c r="AV108" s="13" t="s">
        <v>211</v>
      </c>
      <c r="AW108" s="13" t="s">
        <v>5</v>
      </c>
      <c r="AX108" s="13" t="s">
        <v>88</v>
      </c>
      <c r="AY108" s="261" t="s">
        <v>204</v>
      </c>
    </row>
    <row r="109" spans="2:65" s="1" customFormat="1" ht="16.5" customHeight="1">
      <c r="B109" s="39"/>
      <c r="C109" s="273" t="s">
        <v>272</v>
      </c>
      <c r="D109" s="273" t="s">
        <v>287</v>
      </c>
      <c r="E109" s="274" t="s">
        <v>6184</v>
      </c>
      <c r="F109" s="275" t="s">
        <v>6185</v>
      </c>
      <c r="G109" s="276" t="s">
        <v>296</v>
      </c>
      <c r="H109" s="277">
        <v>1312.5</v>
      </c>
      <c r="I109" s="278"/>
      <c r="J109" s="279"/>
      <c r="K109" s="280">
        <f>ROUND(P109*H109,2)</f>
        <v>0</v>
      </c>
      <c r="L109" s="275" t="s">
        <v>1071</v>
      </c>
      <c r="M109" s="281"/>
      <c r="N109" s="282"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411</v>
      </c>
      <c r="AT109" s="17" t="s">
        <v>287</v>
      </c>
      <c r="AU109" s="17" t="s">
        <v>90</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305</v>
      </c>
      <c r="BM109" s="17" t="s">
        <v>6186</v>
      </c>
    </row>
    <row r="110" spans="2:51" s="12" customFormat="1" ht="12">
      <c r="B110" s="240"/>
      <c r="C110" s="241"/>
      <c r="D110" s="231" t="s">
        <v>213</v>
      </c>
      <c r="E110" s="242" t="s">
        <v>33</v>
      </c>
      <c r="F110" s="243" t="s">
        <v>6187</v>
      </c>
      <c r="G110" s="241"/>
      <c r="H110" s="244">
        <v>1312.5</v>
      </c>
      <c r="I110" s="245"/>
      <c r="J110" s="245"/>
      <c r="K110" s="241"/>
      <c r="L110" s="241"/>
      <c r="M110" s="246"/>
      <c r="N110" s="247"/>
      <c r="O110" s="248"/>
      <c r="P110" s="248"/>
      <c r="Q110" s="248"/>
      <c r="R110" s="248"/>
      <c r="S110" s="248"/>
      <c r="T110" s="248"/>
      <c r="U110" s="248"/>
      <c r="V110" s="248"/>
      <c r="W110" s="248"/>
      <c r="X110" s="249"/>
      <c r="AT110" s="250" t="s">
        <v>213</v>
      </c>
      <c r="AU110" s="250" t="s">
        <v>90</v>
      </c>
      <c r="AV110" s="12" t="s">
        <v>90</v>
      </c>
      <c r="AW110" s="12" t="s">
        <v>5</v>
      </c>
      <c r="AX110" s="12" t="s">
        <v>80</v>
      </c>
      <c r="AY110" s="250" t="s">
        <v>204</v>
      </c>
    </row>
    <row r="111" spans="2:51" s="13" customFormat="1" ht="12">
      <c r="B111" s="251"/>
      <c r="C111" s="252"/>
      <c r="D111" s="231" t="s">
        <v>213</v>
      </c>
      <c r="E111" s="253" t="s">
        <v>33</v>
      </c>
      <c r="F111" s="254" t="s">
        <v>218</v>
      </c>
      <c r="G111" s="252"/>
      <c r="H111" s="255">
        <v>1312.5</v>
      </c>
      <c r="I111" s="256"/>
      <c r="J111" s="256"/>
      <c r="K111" s="252"/>
      <c r="L111" s="252"/>
      <c r="M111" s="257"/>
      <c r="N111" s="258"/>
      <c r="O111" s="259"/>
      <c r="P111" s="259"/>
      <c r="Q111" s="259"/>
      <c r="R111" s="259"/>
      <c r="S111" s="259"/>
      <c r="T111" s="259"/>
      <c r="U111" s="259"/>
      <c r="V111" s="259"/>
      <c r="W111" s="259"/>
      <c r="X111" s="260"/>
      <c r="AT111" s="261" t="s">
        <v>213</v>
      </c>
      <c r="AU111" s="261" t="s">
        <v>90</v>
      </c>
      <c r="AV111" s="13" t="s">
        <v>211</v>
      </c>
      <c r="AW111" s="13" t="s">
        <v>5</v>
      </c>
      <c r="AX111" s="13" t="s">
        <v>88</v>
      </c>
      <c r="AY111" s="261" t="s">
        <v>204</v>
      </c>
    </row>
    <row r="112" spans="2:65" s="1" customFormat="1" ht="16.5" customHeight="1">
      <c r="B112" s="39"/>
      <c r="C112" s="216" t="s">
        <v>129</v>
      </c>
      <c r="D112" s="216" t="s">
        <v>206</v>
      </c>
      <c r="E112" s="217" t="s">
        <v>6188</v>
      </c>
      <c r="F112" s="218" t="s">
        <v>6189</v>
      </c>
      <c r="G112" s="219" t="s">
        <v>296</v>
      </c>
      <c r="H112" s="220">
        <v>250</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305</v>
      </c>
      <c r="AT112" s="17" t="s">
        <v>206</v>
      </c>
      <c r="AU112" s="17" t="s">
        <v>90</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305</v>
      </c>
      <c r="BM112" s="17" t="s">
        <v>6190</v>
      </c>
    </row>
    <row r="113" spans="2:65" s="1" customFormat="1" ht="16.5" customHeight="1">
      <c r="B113" s="39"/>
      <c r="C113" s="273" t="s">
        <v>286</v>
      </c>
      <c r="D113" s="273" t="s">
        <v>287</v>
      </c>
      <c r="E113" s="274" t="s">
        <v>6191</v>
      </c>
      <c r="F113" s="275" t="s">
        <v>6192</v>
      </c>
      <c r="G113" s="276" t="s">
        <v>296</v>
      </c>
      <c r="H113" s="277">
        <v>250</v>
      </c>
      <c r="I113" s="278"/>
      <c r="J113" s="279"/>
      <c r="K113" s="280">
        <f>ROUND(P113*H113,2)</f>
        <v>0</v>
      </c>
      <c r="L113" s="275" t="s">
        <v>1071</v>
      </c>
      <c r="M113" s="281"/>
      <c r="N113" s="282"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411</v>
      </c>
      <c r="AT113" s="17" t="s">
        <v>287</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305</v>
      </c>
      <c r="BM113" s="17" t="s">
        <v>6193</v>
      </c>
    </row>
    <row r="114" spans="2:65" s="1" customFormat="1" ht="16.5" customHeight="1">
      <c r="B114" s="39"/>
      <c r="C114" s="216" t="s">
        <v>293</v>
      </c>
      <c r="D114" s="216" t="s">
        <v>206</v>
      </c>
      <c r="E114" s="217" t="s">
        <v>6194</v>
      </c>
      <c r="F114" s="218" t="s">
        <v>6195</v>
      </c>
      <c r="G114" s="219" t="s">
        <v>361</v>
      </c>
      <c r="H114" s="220">
        <v>209</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305</v>
      </c>
      <c r="AT114" s="17" t="s">
        <v>206</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6196</v>
      </c>
    </row>
    <row r="115" spans="2:51" s="12" customFormat="1" ht="12">
      <c r="B115" s="240"/>
      <c r="C115" s="241"/>
      <c r="D115" s="231" t="s">
        <v>213</v>
      </c>
      <c r="E115" s="242" t="s">
        <v>33</v>
      </c>
      <c r="F115" s="243" t="s">
        <v>6197</v>
      </c>
      <c r="G115" s="241"/>
      <c r="H115" s="244">
        <v>209</v>
      </c>
      <c r="I115" s="245"/>
      <c r="J115" s="245"/>
      <c r="K115" s="241"/>
      <c r="L115" s="241"/>
      <c r="M115" s="246"/>
      <c r="N115" s="247"/>
      <c r="O115" s="248"/>
      <c r="P115" s="248"/>
      <c r="Q115" s="248"/>
      <c r="R115" s="248"/>
      <c r="S115" s="248"/>
      <c r="T115" s="248"/>
      <c r="U115" s="248"/>
      <c r="V115" s="248"/>
      <c r="W115" s="248"/>
      <c r="X115" s="249"/>
      <c r="AT115" s="250" t="s">
        <v>213</v>
      </c>
      <c r="AU115" s="250" t="s">
        <v>90</v>
      </c>
      <c r="AV115" s="12" t="s">
        <v>90</v>
      </c>
      <c r="AW115" s="12" t="s">
        <v>5</v>
      </c>
      <c r="AX115" s="12" t="s">
        <v>80</v>
      </c>
      <c r="AY115" s="250" t="s">
        <v>204</v>
      </c>
    </row>
    <row r="116" spans="2:51" s="13" customFormat="1" ht="12">
      <c r="B116" s="251"/>
      <c r="C116" s="252"/>
      <c r="D116" s="231" t="s">
        <v>213</v>
      </c>
      <c r="E116" s="253" t="s">
        <v>33</v>
      </c>
      <c r="F116" s="254" t="s">
        <v>218</v>
      </c>
      <c r="G116" s="252"/>
      <c r="H116" s="255">
        <v>209</v>
      </c>
      <c r="I116" s="256"/>
      <c r="J116" s="256"/>
      <c r="K116" s="252"/>
      <c r="L116" s="252"/>
      <c r="M116" s="257"/>
      <c r="N116" s="258"/>
      <c r="O116" s="259"/>
      <c r="P116" s="259"/>
      <c r="Q116" s="259"/>
      <c r="R116" s="259"/>
      <c r="S116" s="259"/>
      <c r="T116" s="259"/>
      <c r="U116" s="259"/>
      <c r="V116" s="259"/>
      <c r="W116" s="259"/>
      <c r="X116" s="260"/>
      <c r="AT116" s="261" t="s">
        <v>213</v>
      </c>
      <c r="AU116" s="261" t="s">
        <v>90</v>
      </c>
      <c r="AV116" s="13" t="s">
        <v>211</v>
      </c>
      <c r="AW116" s="13" t="s">
        <v>5</v>
      </c>
      <c r="AX116" s="13" t="s">
        <v>88</v>
      </c>
      <c r="AY116" s="261" t="s">
        <v>204</v>
      </c>
    </row>
    <row r="117" spans="2:65" s="1" customFormat="1" ht="16.5" customHeight="1">
      <c r="B117" s="39"/>
      <c r="C117" s="273" t="s">
        <v>9</v>
      </c>
      <c r="D117" s="273" t="s">
        <v>287</v>
      </c>
      <c r="E117" s="274" t="s">
        <v>4866</v>
      </c>
      <c r="F117" s="275" t="s">
        <v>4867</v>
      </c>
      <c r="G117" s="276" t="s">
        <v>314</v>
      </c>
      <c r="H117" s="277">
        <v>134</v>
      </c>
      <c r="I117" s="278"/>
      <c r="J117" s="279"/>
      <c r="K117" s="280">
        <f>ROUND(P117*H117,2)</f>
        <v>0</v>
      </c>
      <c r="L117" s="275" t="s">
        <v>1071</v>
      </c>
      <c r="M117" s="281"/>
      <c r="N117" s="282"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411</v>
      </c>
      <c r="AT117" s="17" t="s">
        <v>287</v>
      </c>
      <c r="AU117" s="17" t="s">
        <v>90</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305</v>
      </c>
      <c r="BM117" s="17" t="s">
        <v>6198</v>
      </c>
    </row>
    <row r="118" spans="2:65" s="1" customFormat="1" ht="16.5" customHeight="1">
      <c r="B118" s="39"/>
      <c r="C118" s="273" t="s">
        <v>305</v>
      </c>
      <c r="D118" s="273" t="s">
        <v>287</v>
      </c>
      <c r="E118" s="274" t="s">
        <v>4860</v>
      </c>
      <c r="F118" s="275" t="s">
        <v>4861</v>
      </c>
      <c r="G118" s="276" t="s">
        <v>314</v>
      </c>
      <c r="H118" s="277">
        <v>75</v>
      </c>
      <c r="I118" s="278"/>
      <c r="J118" s="279"/>
      <c r="K118" s="280">
        <f>ROUND(P118*H118,2)</f>
        <v>0</v>
      </c>
      <c r="L118" s="275" t="s">
        <v>1071</v>
      </c>
      <c r="M118" s="281"/>
      <c r="N118" s="282"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411</v>
      </c>
      <c r="AT118" s="17" t="s">
        <v>287</v>
      </c>
      <c r="AU118" s="17" t="s">
        <v>90</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6199</v>
      </c>
    </row>
    <row r="119" spans="2:65" s="1" customFormat="1" ht="16.5" customHeight="1">
      <c r="B119" s="39"/>
      <c r="C119" s="216" t="s">
        <v>311</v>
      </c>
      <c r="D119" s="216" t="s">
        <v>206</v>
      </c>
      <c r="E119" s="217" t="s">
        <v>6200</v>
      </c>
      <c r="F119" s="218" t="s">
        <v>6201</v>
      </c>
      <c r="G119" s="219" t="s">
        <v>296</v>
      </c>
      <c r="H119" s="220">
        <v>11653</v>
      </c>
      <c r="I119" s="221"/>
      <c r="J119" s="221"/>
      <c r="K119" s="222">
        <f>ROUND(P119*H119,2)</f>
        <v>0</v>
      </c>
      <c r="L119" s="218" t="s">
        <v>1071</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305</v>
      </c>
      <c r="AT119" s="17" t="s">
        <v>206</v>
      </c>
      <c r="AU119" s="17" t="s">
        <v>90</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305</v>
      </c>
      <c r="BM119" s="17" t="s">
        <v>6202</v>
      </c>
    </row>
    <row r="120" spans="2:51" s="12" customFormat="1" ht="12">
      <c r="B120" s="240"/>
      <c r="C120" s="241"/>
      <c r="D120" s="231" t="s">
        <v>213</v>
      </c>
      <c r="E120" s="242" t="s">
        <v>33</v>
      </c>
      <c r="F120" s="243" t="s">
        <v>6203</v>
      </c>
      <c r="G120" s="241"/>
      <c r="H120" s="244">
        <v>11653</v>
      </c>
      <c r="I120" s="245"/>
      <c r="J120" s="245"/>
      <c r="K120" s="241"/>
      <c r="L120" s="241"/>
      <c r="M120" s="246"/>
      <c r="N120" s="247"/>
      <c r="O120" s="248"/>
      <c r="P120" s="248"/>
      <c r="Q120" s="248"/>
      <c r="R120" s="248"/>
      <c r="S120" s="248"/>
      <c r="T120" s="248"/>
      <c r="U120" s="248"/>
      <c r="V120" s="248"/>
      <c r="W120" s="248"/>
      <c r="X120" s="249"/>
      <c r="AT120" s="250" t="s">
        <v>213</v>
      </c>
      <c r="AU120" s="250" t="s">
        <v>90</v>
      </c>
      <c r="AV120" s="12" t="s">
        <v>90</v>
      </c>
      <c r="AW120" s="12" t="s">
        <v>5</v>
      </c>
      <c r="AX120" s="12" t="s">
        <v>80</v>
      </c>
      <c r="AY120" s="250" t="s">
        <v>204</v>
      </c>
    </row>
    <row r="121" spans="2:51" s="13" customFormat="1" ht="12">
      <c r="B121" s="251"/>
      <c r="C121" s="252"/>
      <c r="D121" s="231" t="s">
        <v>213</v>
      </c>
      <c r="E121" s="253" t="s">
        <v>33</v>
      </c>
      <c r="F121" s="254" t="s">
        <v>218</v>
      </c>
      <c r="G121" s="252"/>
      <c r="H121" s="255">
        <v>11653</v>
      </c>
      <c r="I121" s="256"/>
      <c r="J121" s="256"/>
      <c r="K121" s="252"/>
      <c r="L121" s="252"/>
      <c r="M121" s="257"/>
      <c r="N121" s="258"/>
      <c r="O121" s="259"/>
      <c r="P121" s="259"/>
      <c r="Q121" s="259"/>
      <c r="R121" s="259"/>
      <c r="S121" s="259"/>
      <c r="T121" s="259"/>
      <c r="U121" s="259"/>
      <c r="V121" s="259"/>
      <c r="W121" s="259"/>
      <c r="X121" s="260"/>
      <c r="AT121" s="261" t="s">
        <v>213</v>
      </c>
      <c r="AU121" s="261" t="s">
        <v>90</v>
      </c>
      <c r="AV121" s="13" t="s">
        <v>211</v>
      </c>
      <c r="AW121" s="13" t="s">
        <v>5</v>
      </c>
      <c r="AX121" s="13" t="s">
        <v>88</v>
      </c>
      <c r="AY121" s="261" t="s">
        <v>204</v>
      </c>
    </row>
    <row r="122" spans="2:65" s="1" customFormat="1" ht="16.5" customHeight="1">
      <c r="B122" s="39"/>
      <c r="C122" s="273" t="s">
        <v>316</v>
      </c>
      <c r="D122" s="273" t="s">
        <v>287</v>
      </c>
      <c r="E122" s="274" t="s">
        <v>6204</v>
      </c>
      <c r="F122" s="275" t="s">
        <v>6205</v>
      </c>
      <c r="G122" s="276" t="s">
        <v>296</v>
      </c>
      <c r="H122" s="277">
        <v>150</v>
      </c>
      <c r="I122" s="278"/>
      <c r="J122" s="279"/>
      <c r="K122" s="280">
        <f>ROUND(P122*H122,2)</f>
        <v>0</v>
      </c>
      <c r="L122" s="275" t="s">
        <v>1071</v>
      </c>
      <c r="M122" s="281"/>
      <c r="N122" s="282"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411</v>
      </c>
      <c r="AT122" s="17" t="s">
        <v>287</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6206</v>
      </c>
    </row>
    <row r="123" spans="2:65" s="1" customFormat="1" ht="16.5" customHeight="1">
      <c r="B123" s="39"/>
      <c r="C123" s="273" t="s">
        <v>323</v>
      </c>
      <c r="D123" s="273" t="s">
        <v>287</v>
      </c>
      <c r="E123" s="274" t="s">
        <v>6207</v>
      </c>
      <c r="F123" s="275" t="s">
        <v>6208</v>
      </c>
      <c r="G123" s="276" t="s">
        <v>296</v>
      </c>
      <c r="H123" s="277">
        <v>11323</v>
      </c>
      <c r="I123" s="278"/>
      <c r="J123" s="279"/>
      <c r="K123" s="280">
        <f>ROUND(P123*H123,2)</f>
        <v>0</v>
      </c>
      <c r="L123" s="275" t="s">
        <v>1071</v>
      </c>
      <c r="M123" s="281"/>
      <c r="N123" s="282"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411</v>
      </c>
      <c r="AT123" s="17" t="s">
        <v>287</v>
      </c>
      <c r="AU123" s="17" t="s">
        <v>90</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305</v>
      </c>
      <c r="BM123" s="17" t="s">
        <v>6209</v>
      </c>
    </row>
    <row r="124" spans="2:65" s="1" customFormat="1" ht="16.5" customHeight="1">
      <c r="B124" s="39"/>
      <c r="C124" s="273" t="s">
        <v>329</v>
      </c>
      <c r="D124" s="273" t="s">
        <v>287</v>
      </c>
      <c r="E124" s="274" t="s">
        <v>6210</v>
      </c>
      <c r="F124" s="275" t="s">
        <v>6211</v>
      </c>
      <c r="G124" s="276" t="s">
        <v>296</v>
      </c>
      <c r="H124" s="277">
        <v>120</v>
      </c>
      <c r="I124" s="278"/>
      <c r="J124" s="279"/>
      <c r="K124" s="280">
        <f>ROUND(P124*H124,2)</f>
        <v>0</v>
      </c>
      <c r="L124" s="275" t="s">
        <v>1071</v>
      </c>
      <c r="M124" s="281"/>
      <c r="N124" s="282"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411</v>
      </c>
      <c r="AT124" s="17" t="s">
        <v>287</v>
      </c>
      <c r="AU124" s="17" t="s">
        <v>90</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305</v>
      </c>
      <c r="BM124" s="17" t="s">
        <v>6212</v>
      </c>
    </row>
    <row r="125" spans="2:65" s="1" customFormat="1" ht="16.5" customHeight="1">
      <c r="B125" s="39"/>
      <c r="C125" s="273" t="s">
        <v>8</v>
      </c>
      <c r="D125" s="273" t="s">
        <v>287</v>
      </c>
      <c r="E125" s="274" t="s">
        <v>6213</v>
      </c>
      <c r="F125" s="275" t="s">
        <v>6214</v>
      </c>
      <c r="G125" s="276" t="s">
        <v>296</v>
      </c>
      <c r="H125" s="277">
        <v>30</v>
      </c>
      <c r="I125" s="278"/>
      <c r="J125" s="279"/>
      <c r="K125" s="280">
        <f>ROUND(P125*H125,2)</f>
        <v>0</v>
      </c>
      <c r="L125" s="275" t="s">
        <v>1071</v>
      </c>
      <c r="M125" s="281"/>
      <c r="N125" s="282"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411</v>
      </c>
      <c r="AT125" s="17" t="s">
        <v>287</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6215</v>
      </c>
    </row>
    <row r="126" spans="2:65" s="1" customFormat="1" ht="16.5" customHeight="1">
      <c r="B126" s="39"/>
      <c r="C126" s="273" t="s">
        <v>355</v>
      </c>
      <c r="D126" s="273" t="s">
        <v>287</v>
      </c>
      <c r="E126" s="274" t="s">
        <v>6216</v>
      </c>
      <c r="F126" s="275" t="s">
        <v>6217</v>
      </c>
      <c r="G126" s="276" t="s">
        <v>296</v>
      </c>
      <c r="H126" s="277">
        <v>30</v>
      </c>
      <c r="I126" s="278"/>
      <c r="J126" s="279"/>
      <c r="K126" s="280">
        <f>ROUND(P126*H126,2)</f>
        <v>0</v>
      </c>
      <c r="L126" s="275" t="s">
        <v>1071</v>
      </c>
      <c r="M126" s="281"/>
      <c r="N126" s="282"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411</v>
      </c>
      <c r="AT126" s="17" t="s">
        <v>287</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6218</v>
      </c>
    </row>
    <row r="127" spans="2:65" s="1" customFormat="1" ht="16.5" customHeight="1">
      <c r="B127" s="39"/>
      <c r="C127" s="216" t="s">
        <v>298</v>
      </c>
      <c r="D127" s="216" t="s">
        <v>206</v>
      </c>
      <c r="E127" s="217" t="s">
        <v>6219</v>
      </c>
      <c r="F127" s="218" t="s">
        <v>6220</v>
      </c>
      <c r="G127" s="219" t="s">
        <v>361</v>
      </c>
      <c r="H127" s="220">
        <v>1</v>
      </c>
      <c r="I127" s="221"/>
      <c r="J127" s="221"/>
      <c r="K127" s="222">
        <f>ROUND(P127*H127,2)</f>
        <v>0</v>
      </c>
      <c r="L127" s="218" t="s">
        <v>1071</v>
      </c>
      <c r="M127" s="44"/>
      <c r="N127" s="223"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305</v>
      </c>
      <c r="AT127" s="17" t="s">
        <v>206</v>
      </c>
      <c r="AU127" s="17" t="s">
        <v>90</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6221</v>
      </c>
    </row>
    <row r="128" spans="2:65" s="1" customFormat="1" ht="16.5" customHeight="1">
      <c r="B128" s="39"/>
      <c r="C128" s="273" t="s">
        <v>364</v>
      </c>
      <c r="D128" s="273" t="s">
        <v>287</v>
      </c>
      <c r="E128" s="274" t="s">
        <v>6222</v>
      </c>
      <c r="F128" s="275" t="s">
        <v>6223</v>
      </c>
      <c r="G128" s="276" t="s">
        <v>361</v>
      </c>
      <c r="H128" s="277">
        <v>1</v>
      </c>
      <c r="I128" s="278"/>
      <c r="J128" s="279"/>
      <c r="K128" s="280">
        <f>ROUND(P128*H128,2)</f>
        <v>0</v>
      </c>
      <c r="L128" s="275" t="s">
        <v>1071</v>
      </c>
      <c r="M128" s="281"/>
      <c r="N128" s="282"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411</v>
      </c>
      <c r="AT128" s="17" t="s">
        <v>287</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305</v>
      </c>
      <c r="BM128" s="17" t="s">
        <v>6224</v>
      </c>
    </row>
    <row r="129" spans="2:65" s="1" customFormat="1" ht="16.5" customHeight="1">
      <c r="B129" s="39"/>
      <c r="C129" s="216" t="s">
        <v>369</v>
      </c>
      <c r="D129" s="216" t="s">
        <v>206</v>
      </c>
      <c r="E129" s="217" t="s">
        <v>6225</v>
      </c>
      <c r="F129" s="218" t="s">
        <v>6226</v>
      </c>
      <c r="G129" s="219" t="s">
        <v>361</v>
      </c>
      <c r="H129" s="220">
        <v>52</v>
      </c>
      <c r="I129" s="221"/>
      <c r="J129" s="221"/>
      <c r="K129" s="222">
        <f>ROUND(P129*H129,2)</f>
        <v>0</v>
      </c>
      <c r="L129" s="218" t="s">
        <v>1071</v>
      </c>
      <c r="M129" s="44"/>
      <c r="N129" s="223"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305</v>
      </c>
      <c r="AT129" s="17" t="s">
        <v>206</v>
      </c>
      <c r="AU129" s="17" t="s">
        <v>90</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305</v>
      </c>
      <c r="BM129" s="17" t="s">
        <v>6227</v>
      </c>
    </row>
    <row r="130" spans="2:65" s="1" customFormat="1" ht="16.5" customHeight="1">
      <c r="B130" s="39"/>
      <c r="C130" s="273" t="s">
        <v>377</v>
      </c>
      <c r="D130" s="273" t="s">
        <v>287</v>
      </c>
      <c r="E130" s="274" t="s">
        <v>6228</v>
      </c>
      <c r="F130" s="275" t="s">
        <v>6229</v>
      </c>
      <c r="G130" s="276" t="s">
        <v>361</v>
      </c>
      <c r="H130" s="277">
        <v>52</v>
      </c>
      <c r="I130" s="278"/>
      <c r="J130" s="279"/>
      <c r="K130" s="280">
        <f>ROUND(P130*H130,2)</f>
        <v>0</v>
      </c>
      <c r="L130" s="275" t="s">
        <v>1071</v>
      </c>
      <c r="M130" s="281"/>
      <c r="N130" s="282"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411</v>
      </c>
      <c r="AT130" s="17" t="s">
        <v>287</v>
      </c>
      <c r="AU130" s="17" t="s">
        <v>90</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305</v>
      </c>
      <c r="BM130" s="17" t="s">
        <v>6230</v>
      </c>
    </row>
    <row r="131" spans="2:65" s="1" customFormat="1" ht="16.5" customHeight="1">
      <c r="B131" s="39"/>
      <c r="C131" s="216" t="s">
        <v>321</v>
      </c>
      <c r="D131" s="216" t="s">
        <v>206</v>
      </c>
      <c r="E131" s="217" t="s">
        <v>6231</v>
      </c>
      <c r="F131" s="218" t="s">
        <v>6232</v>
      </c>
      <c r="G131" s="219" t="s">
        <v>361</v>
      </c>
      <c r="H131" s="220">
        <v>1</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305</v>
      </c>
      <c r="AT131" s="17" t="s">
        <v>206</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305</v>
      </c>
      <c r="BM131" s="17" t="s">
        <v>6233</v>
      </c>
    </row>
    <row r="132" spans="2:65" s="1" customFormat="1" ht="16.5" customHeight="1">
      <c r="B132" s="39"/>
      <c r="C132" s="273" t="s">
        <v>384</v>
      </c>
      <c r="D132" s="273" t="s">
        <v>287</v>
      </c>
      <c r="E132" s="274" t="s">
        <v>6234</v>
      </c>
      <c r="F132" s="275" t="s">
        <v>6235</v>
      </c>
      <c r="G132" s="276" t="s">
        <v>361</v>
      </c>
      <c r="H132" s="277">
        <v>1</v>
      </c>
      <c r="I132" s="278"/>
      <c r="J132" s="279"/>
      <c r="K132" s="280">
        <f>ROUND(P132*H132,2)</f>
        <v>0</v>
      </c>
      <c r="L132" s="275" t="s">
        <v>1071</v>
      </c>
      <c r="M132" s="281"/>
      <c r="N132" s="282"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411</v>
      </c>
      <c r="AT132" s="17" t="s">
        <v>287</v>
      </c>
      <c r="AU132" s="17" t="s">
        <v>90</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305</v>
      </c>
      <c r="BM132" s="17" t="s">
        <v>6236</v>
      </c>
    </row>
    <row r="133" spans="2:65" s="1" customFormat="1" ht="16.5" customHeight="1">
      <c r="B133" s="39"/>
      <c r="C133" s="216" t="s">
        <v>392</v>
      </c>
      <c r="D133" s="216" t="s">
        <v>206</v>
      </c>
      <c r="E133" s="217" t="s">
        <v>6237</v>
      </c>
      <c r="F133" s="218" t="s">
        <v>6238</v>
      </c>
      <c r="G133" s="219" t="s">
        <v>361</v>
      </c>
      <c r="H133" s="220">
        <v>52</v>
      </c>
      <c r="I133" s="221"/>
      <c r="J133" s="221"/>
      <c r="K133" s="222">
        <f>ROUND(P133*H133,2)</f>
        <v>0</v>
      </c>
      <c r="L133" s="218" t="s">
        <v>1071</v>
      </c>
      <c r="M133" s="44"/>
      <c r="N133" s="223"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305</v>
      </c>
      <c r="AT133" s="17" t="s">
        <v>206</v>
      </c>
      <c r="AU133" s="17" t="s">
        <v>90</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305</v>
      </c>
      <c r="BM133" s="17" t="s">
        <v>6239</v>
      </c>
    </row>
    <row r="134" spans="2:65" s="1" customFormat="1" ht="16.5" customHeight="1">
      <c r="B134" s="39"/>
      <c r="C134" s="273" t="s">
        <v>398</v>
      </c>
      <c r="D134" s="273" t="s">
        <v>287</v>
      </c>
      <c r="E134" s="274" t="s">
        <v>6240</v>
      </c>
      <c r="F134" s="275" t="s">
        <v>6241</v>
      </c>
      <c r="G134" s="276" t="s">
        <v>361</v>
      </c>
      <c r="H134" s="277">
        <v>52</v>
      </c>
      <c r="I134" s="278"/>
      <c r="J134" s="279"/>
      <c r="K134" s="280">
        <f>ROUND(P134*H134,2)</f>
        <v>0</v>
      </c>
      <c r="L134" s="275" t="s">
        <v>1071</v>
      </c>
      <c r="M134" s="281"/>
      <c r="N134" s="282"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411</v>
      </c>
      <c r="AT134" s="17" t="s">
        <v>287</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305</v>
      </c>
      <c r="BM134" s="17" t="s">
        <v>6242</v>
      </c>
    </row>
    <row r="135" spans="2:65" s="1" customFormat="1" ht="16.5" customHeight="1">
      <c r="B135" s="39"/>
      <c r="C135" s="216" t="s">
        <v>375</v>
      </c>
      <c r="D135" s="216" t="s">
        <v>206</v>
      </c>
      <c r="E135" s="217" t="s">
        <v>6243</v>
      </c>
      <c r="F135" s="218" t="s">
        <v>6244</v>
      </c>
      <c r="G135" s="219" t="s">
        <v>361</v>
      </c>
      <c r="H135" s="220">
        <v>1</v>
      </c>
      <c r="I135" s="221"/>
      <c r="J135" s="221"/>
      <c r="K135" s="222">
        <f>ROUND(P135*H135,2)</f>
        <v>0</v>
      </c>
      <c r="L135" s="218" t="s">
        <v>1071</v>
      </c>
      <c r="M135" s="44"/>
      <c r="N135" s="223" t="s">
        <v>33</v>
      </c>
      <c r="O135" s="224" t="s">
        <v>49</v>
      </c>
      <c r="P135" s="225">
        <f>I135+J135</f>
        <v>0</v>
      </c>
      <c r="Q135" s="225">
        <f>ROUND(I135*H135,2)</f>
        <v>0</v>
      </c>
      <c r="R135" s="225">
        <f>ROUND(J135*H135,2)</f>
        <v>0</v>
      </c>
      <c r="S135" s="80"/>
      <c r="T135" s="226">
        <f>S135*H135</f>
        <v>0</v>
      </c>
      <c r="U135" s="226">
        <v>0</v>
      </c>
      <c r="V135" s="226">
        <f>U135*H135</f>
        <v>0</v>
      </c>
      <c r="W135" s="226">
        <v>0</v>
      </c>
      <c r="X135" s="227">
        <f>W135*H135</f>
        <v>0</v>
      </c>
      <c r="AR135" s="17" t="s">
        <v>305</v>
      </c>
      <c r="AT135" s="17" t="s">
        <v>206</v>
      </c>
      <c r="AU135" s="17" t="s">
        <v>90</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305</v>
      </c>
      <c r="BM135" s="17" t="s">
        <v>6245</v>
      </c>
    </row>
    <row r="136" spans="2:65" s="1" customFormat="1" ht="16.5" customHeight="1">
      <c r="B136" s="39"/>
      <c r="C136" s="216" t="s">
        <v>411</v>
      </c>
      <c r="D136" s="216" t="s">
        <v>206</v>
      </c>
      <c r="E136" s="217" t="s">
        <v>6246</v>
      </c>
      <c r="F136" s="218" t="s">
        <v>6247</v>
      </c>
      <c r="G136" s="219" t="s">
        <v>361</v>
      </c>
      <c r="H136" s="220">
        <v>53</v>
      </c>
      <c r="I136" s="221"/>
      <c r="J136" s="221"/>
      <c r="K136" s="222">
        <f>ROUND(P136*H136,2)</f>
        <v>0</v>
      </c>
      <c r="L136" s="218" t="s">
        <v>1071</v>
      </c>
      <c r="M136" s="44"/>
      <c r="N136" s="223"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305</v>
      </c>
      <c r="AT136" s="17" t="s">
        <v>206</v>
      </c>
      <c r="AU136" s="17" t="s">
        <v>90</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305</v>
      </c>
      <c r="BM136" s="17" t="s">
        <v>6248</v>
      </c>
    </row>
    <row r="137" spans="2:65" s="1" customFormat="1" ht="16.5" customHeight="1">
      <c r="B137" s="39"/>
      <c r="C137" s="216" t="s">
        <v>415</v>
      </c>
      <c r="D137" s="216" t="s">
        <v>206</v>
      </c>
      <c r="E137" s="217" t="s">
        <v>6249</v>
      </c>
      <c r="F137" s="218" t="s">
        <v>6250</v>
      </c>
      <c r="G137" s="219" t="s">
        <v>361</v>
      </c>
      <c r="H137" s="220">
        <v>1</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305</v>
      </c>
      <c r="AT137" s="17" t="s">
        <v>206</v>
      </c>
      <c r="AU137" s="17" t="s">
        <v>90</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305</v>
      </c>
      <c r="BM137" s="17" t="s">
        <v>6251</v>
      </c>
    </row>
    <row r="138" spans="2:65" s="1" customFormat="1" ht="16.5" customHeight="1">
      <c r="B138" s="39"/>
      <c r="C138" s="216" t="s">
        <v>426</v>
      </c>
      <c r="D138" s="216" t="s">
        <v>206</v>
      </c>
      <c r="E138" s="217" t="s">
        <v>6252</v>
      </c>
      <c r="F138" s="218" t="s">
        <v>6253</v>
      </c>
      <c r="G138" s="219" t="s">
        <v>361</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305</v>
      </c>
      <c r="AT138" s="17" t="s">
        <v>206</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305</v>
      </c>
      <c r="BM138" s="17" t="s">
        <v>6254</v>
      </c>
    </row>
    <row r="139" spans="2:65" s="1" customFormat="1" ht="16.5" customHeight="1">
      <c r="B139" s="39"/>
      <c r="C139" s="216" t="s">
        <v>441</v>
      </c>
      <c r="D139" s="216" t="s">
        <v>206</v>
      </c>
      <c r="E139" s="217" t="s">
        <v>6255</v>
      </c>
      <c r="F139" s="218" t="s">
        <v>6256</v>
      </c>
      <c r="G139" s="219" t="s">
        <v>361</v>
      </c>
      <c r="H139" s="220">
        <v>53</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305</v>
      </c>
      <c r="AT139" s="17" t="s">
        <v>206</v>
      </c>
      <c r="AU139" s="17" t="s">
        <v>90</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305</v>
      </c>
      <c r="BM139" s="17" t="s">
        <v>6257</v>
      </c>
    </row>
    <row r="140" spans="2:65" s="1" customFormat="1" ht="16.5" customHeight="1">
      <c r="B140" s="39"/>
      <c r="C140" s="216" t="s">
        <v>447</v>
      </c>
      <c r="D140" s="216" t="s">
        <v>206</v>
      </c>
      <c r="E140" s="217" t="s">
        <v>6258</v>
      </c>
      <c r="F140" s="218" t="s">
        <v>6259</v>
      </c>
      <c r="G140" s="219" t="s">
        <v>361</v>
      </c>
      <c r="H140" s="220">
        <v>1</v>
      </c>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305</v>
      </c>
      <c r="AT140" s="17" t="s">
        <v>206</v>
      </c>
      <c r="AU140" s="17" t="s">
        <v>90</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305</v>
      </c>
      <c r="BM140" s="17" t="s">
        <v>6260</v>
      </c>
    </row>
    <row r="141" spans="2:65" s="1" customFormat="1" ht="16.5" customHeight="1">
      <c r="B141" s="39"/>
      <c r="C141" s="273" t="s">
        <v>453</v>
      </c>
      <c r="D141" s="273" t="s">
        <v>287</v>
      </c>
      <c r="E141" s="274" t="s">
        <v>6261</v>
      </c>
      <c r="F141" s="275" t="s">
        <v>6262</v>
      </c>
      <c r="G141" s="276" t="s">
        <v>361</v>
      </c>
      <c r="H141" s="277">
        <v>1</v>
      </c>
      <c r="I141" s="278"/>
      <c r="J141" s="279"/>
      <c r="K141" s="280">
        <f>ROUND(P141*H141,2)</f>
        <v>0</v>
      </c>
      <c r="L141" s="275" t="s">
        <v>1071</v>
      </c>
      <c r="M141" s="281"/>
      <c r="N141" s="282"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411</v>
      </c>
      <c r="AT141" s="17" t="s">
        <v>287</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6263</v>
      </c>
    </row>
    <row r="142" spans="2:65" s="1" customFormat="1" ht="16.5" customHeight="1">
      <c r="B142" s="39"/>
      <c r="C142" s="216" t="s">
        <v>494</v>
      </c>
      <c r="D142" s="216" t="s">
        <v>206</v>
      </c>
      <c r="E142" s="217" t="s">
        <v>6264</v>
      </c>
      <c r="F142" s="218" t="s">
        <v>6265</v>
      </c>
      <c r="G142" s="219" t="s">
        <v>361</v>
      </c>
      <c r="H142" s="220">
        <v>6</v>
      </c>
      <c r="I142" s="221"/>
      <c r="J142" s="221"/>
      <c r="K142" s="222">
        <f>ROUND(P142*H142,2)</f>
        <v>0</v>
      </c>
      <c r="L142" s="218" t="s">
        <v>1071</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305</v>
      </c>
      <c r="AT142" s="17" t="s">
        <v>206</v>
      </c>
      <c r="AU142" s="17" t="s">
        <v>90</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305</v>
      </c>
      <c r="BM142" s="17" t="s">
        <v>6266</v>
      </c>
    </row>
    <row r="143" spans="2:65" s="1" customFormat="1" ht="16.5" customHeight="1">
      <c r="B143" s="39"/>
      <c r="C143" s="273" t="s">
        <v>505</v>
      </c>
      <c r="D143" s="273" t="s">
        <v>287</v>
      </c>
      <c r="E143" s="274" t="s">
        <v>6267</v>
      </c>
      <c r="F143" s="275" t="s">
        <v>6268</v>
      </c>
      <c r="G143" s="276" t="s">
        <v>361</v>
      </c>
      <c r="H143" s="277">
        <v>6</v>
      </c>
      <c r="I143" s="278"/>
      <c r="J143" s="279"/>
      <c r="K143" s="280">
        <f>ROUND(P143*H143,2)</f>
        <v>0</v>
      </c>
      <c r="L143" s="275" t="s">
        <v>1071</v>
      </c>
      <c r="M143" s="281"/>
      <c r="N143" s="282"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411</v>
      </c>
      <c r="AT143" s="17" t="s">
        <v>287</v>
      </c>
      <c r="AU143" s="17" t="s">
        <v>90</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305</v>
      </c>
      <c r="BM143" s="17" t="s">
        <v>6269</v>
      </c>
    </row>
    <row r="144" spans="2:65" s="1" customFormat="1" ht="16.5" customHeight="1">
      <c r="B144" s="39"/>
      <c r="C144" s="216" t="s">
        <v>532</v>
      </c>
      <c r="D144" s="216" t="s">
        <v>206</v>
      </c>
      <c r="E144" s="217" t="s">
        <v>6270</v>
      </c>
      <c r="F144" s="218" t="s">
        <v>6271</v>
      </c>
      <c r="G144" s="219" t="s">
        <v>361</v>
      </c>
      <c r="H144" s="220">
        <v>4</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305</v>
      </c>
      <c r="AT144" s="17" t="s">
        <v>206</v>
      </c>
      <c r="AU144" s="17" t="s">
        <v>90</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305</v>
      </c>
      <c r="BM144" s="17" t="s">
        <v>6272</v>
      </c>
    </row>
    <row r="145" spans="2:65" s="1" customFormat="1" ht="16.5" customHeight="1">
      <c r="B145" s="39"/>
      <c r="C145" s="273" t="s">
        <v>564</v>
      </c>
      <c r="D145" s="273" t="s">
        <v>287</v>
      </c>
      <c r="E145" s="274" t="s">
        <v>6273</v>
      </c>
      <c r="F145" s="275" t="s">
        <v>6274</v>
      </c>
      <c r="G145" s="276" t="s">
        <v>361</v>
      </c>
      <c r="H145" s="277">
        <v>4</v>
      </c>
      <c r="I145" s="278"/>
      <c r="J145" s="279"/>
      <c r="K145" s="280">
        <f>ROUND(P145*H145,2)</f>
        <v>0</v>
      </c>
      <c r="L145" s="275" t="s">
        <v>1071</v>
      </c>
      <c r="M145" s="281"/>
      <c r="N145" s="282"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411</v>
      </c>
      <c r="AT145" s="17" t="s">
        <v>287</v>
      </c>
      <c r="AU145" s="17" t="s">
        <v>90</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305</v>
      </c>
      <c r="BM145" s="17" t="s">
        <v>6275</v>
      </c>
    </row>
    <row r="146" spans="2:65" s="1" customFormat="1" ht="16.5" customHeight="1">
      <c r="B146" s="39"/>
      <c r="C146" s="216" t="s">
        <v>577</v>
      </c>
      <c r="D146" s="216" t="s">
        <v>206</v>
      </c>
      <c r="E146" s="217" t="s">
        <v>6276</v>
      </c>
      <c r="F146" s="218" t="s">
        <v>6277</v>
      </c>
      <c r="G146" s="219" t="s">
        <v>361</v>
      </c>
      <c r="H146" s="220">
        <v>1</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305</v>
      </c>
      <c r="AT146" s="17" t="s">
        <v>206</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305</v>
      </c>
      <c r="BM146" s="17" t="s">
        <v>6278</v>
      </c>
    </row>
    <row r="147" spans="2:65" s="1" customFormat="1" ht="16.5" customHeight="1">
      <c r="B147" s="39"/>
      <c r="C147" s="216" t="s">
        <v>586</v>
      </c>
      <c r="D147" s="216" t="s">
        <v>206</v>
      </c>
      <c r="E147" s="217" t="s">
        <v>6279</v>
      </c>
      <c r="F147" s="218" t="s">
        <v>6280</v>
      </c>
      <c r="G147" s="219" t="s">
        <v>361</v>
      </c>
      <c r="H147" s="220">
        <v>1</v>
      </c>
      <c r="I147" s="221"/>
      <c r="J147" s="221"/>
      <c r="K147" s="222">
        <f>ROUND(P147*H147,2)</f>
        <v>0</v>
      </c>
      <c r="L147" s="218" t="s">
        <v>1071</v>
      </c>
      <c r="M147" s="44"/>
      <c r="N147" s="223"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305</v>
      </c>
      <c r="AT147" s="17" t="s">
        <v>206</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305</v>
      </c>
      <c r="BM147" s="17" t="s">
        <v>6281</v>
      </c>
    </row>
    <row r="148" spans="2:65" s="1" customFormat="1" ht="16.5" customHeight="1">
      <c r="B148" s="39"/>
      <c r="C148" s="216" t="s">
        <v>604</v>
      </c>
      <c r="D148" s="216" t="s">
        <v>206</v>
      </c>
      <c r="E148" s="217" t="s">
        <v>6282</v>
      </c>
      <c r="F148" s="218" t="s">
        <v>6283</v>
      </c>
      <c r="G148" s="219" t="s">
        <v>361</v>
      </c>
      <c r="H148" s="220">
        <v>1</v>
      </c>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305</v>
      </c>
      <c r="AT148" s="17" t="s">
        <v>206</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305</v>
      </c>
      <c r="BM148" s="17" t="s">
        <v>6284</v>
      </c>
    </row>
    <row r="149" spans="2:65" s="1" customFormat="1" ht="16.5" customHeight="1">
      <c r="B149" s="39"/>
      <c r="C149" s="216" t="s">
        <v>621</v>
      </c>
      <c r="D149" s="216" t="s">
        <v>206</v>
      </c>
      <c r="E149" s="217" t="s">
        <v>6285</v>
      </c>
      <c r="F149" s="218" t="s">
        <v>6286</v>
      </c>
      <c r="G149" s="219" t="s">
        <v>361</v>
      </c>
      <c r="H149" s="220">
        <v>1</v>
      </c>
      <c r="I149" s="221"/>
      <c r="J149" s="221"/>
      <c r="K149" s="222">
        <f>ROUND(P149*H149,2)</f>
        <v>0</v>
      </c>
      <c r="L149" s="218" t="s">
        <v>1071</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305</v>
      </c>
      <c r="AT149" s="17" t="s">
        <v>206</v>
      </c>
      <c r="AU149" s="17" t="s">
        <v>90</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305</v>
      </c>
      <c r="BM149" s="17" t="s">
        <v>6287</v>
      </c>
    </row>
    <row r="150" spans="2:65" s="1" customFormat="1" ht="16.5" customHeight="1">
      <c r="B150" s="39"/>
      <c r="C150" s="216" t="s">
        <v>630</v>
      </c>
      <c r="D150" s="216" t="s">
        <v>206</v>
      </c>
      <c r="E150" s="217" t="s">
        <v>6288</v>
      </c>
      <c r="F150" s="218" t="s">
        <v>6289</v>
      </c>
      <c r="G150" s="219" t="s">
        <v>361</v>
      </c>
      <c r="H150" s="220">
        <v>1</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305</v>
      </c>
      <c r="AT150" s="17" t="s">
        <v>206</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305</v>
      </c>
      <c r="BM150" s="17" t="s">
        <v>6290</v>
      </c>
    </row>
    <row r="151" spans="2:65" s="1" customFormat="1" ht="33.75" customHeight="1">
      <c r="B151" s="39"/>
      <c r="C151" s="273" t="s">
        <v>638</v>
      </c>
      <c r="D151" s="273" t="s">
        <v>287</v>
      </c>
      <c r="E151" s="274" t="s">
        <v>6291</v>
      </c>
      <c r="F151" s="275" t="s">
        <v>6292</v>
      </c>
      <c r="G151" s="276" t="s">
        <v>361</v>
      </c>
      <c r="H151" s="277">
        <v>1</v>
      </c>
      <c r="I151" s="278"/>
      <c r="J151" s="279"/>
      <c r="K151" s="280">
        <f>ROUND(P151*H151,2)</f>
        <v>0</v>
      </c>
      <c r="L151" s="275" t="s">
        <v>1071</v>
      </c>
      <c r="M151" s="281"/>
      <c r="N151" s="282"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411</v>
      </c>
      <c r="AT151" s="17" t="s">
        <v>287</v>
      </c>
      <c r="AU151" s="17" t="s">
        <v>90</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305</v>
      </c>
      <c r="BM151" s="17" t="s">
        <v>6293</v>
      </c>
    </row>
    <row r="152" spans="2:65" s="1" customFormat="1" ht="16.5" customHeight="1">
      <c r="B152" s="39"/>
      <c r="C152" s="216" t="s">
        <v>648</v>
      </c>
      <c r="D152" s="216" t="s">
        <v>206</v>
      </c>
      <c r="E152" s="217" t="s">
        <v>6294</v>
      </c>
      <c r="F152" s="218" t="s">
        <v>6295</v>
      </c>
      <c r="G152" s="219" t="s">
        <v>361</v>
      </c>
      <c r="H152" s="220">
        <v>9</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305</v>
      </c>
      <c r="AT152" s="17" t="s">
        <v>206</v>
      </c>
      <c r="AU152" s="17" t="s">
        <v>90</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305</v>
      </c>
      <c r="BM152" s="17" t="s">
        <v>6296</v>
      </c>
    </row>
    <row r="153" spans="2:65" s="1" customFormat="1" ht="22.5" customHeight="1">
      <c r="B153" s="39"/>
      <c r="C153" s="273" t="s">
        <v>655</v>
      </c>
      <c r="D153" s="273" t="s">
        <v>287</v>
      </c>
      <c r="E153" s="274" t="s">
        <v>6297</v>
      </c>
      <c r="F153" s="275" t="s">
        <v>6298</v>
      </c>
      <c r="G153" s="276" t="s">
        <v>361</v>
      </c>
      <c r="H153" s="277">
        <v>9</v>
      </c>
      <c r="I153" s="278"/>
      <c r="J153" s="279"/>
      <c r="K153" s="280">
        <f>ROUND(P153*H153,2)</f>
        <v>0</v>
      </c>
      <c r="L153" s="275" t="s">
        <v>1071</v>
      </c>
      <c r="M153" s="281"/>
      <c r="N153" s="282"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411</v>
      </c>
      <c r="AT153" s="17" t="s">
        <v>287</v>
      </c>
      <c r="AU153" s="17" t="s">
        <v>90</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305</v>
      </c>
      <c r="BM153" s="17" t="s">
        <v>6299</v>
      </c>
    </row>
    <row r="154" spans="2:65" s="1" customFormat="1" ht="16.5" customHeight="1">
      <c r="B154" s="39"/>
      <c r="C154" s="216" t="s">
        <v>659</v>
      </c>
      <c r="D154" s="216" t="s">
        <v>206</v>
      </c>
      <c r="E154" s="217" t="s">
        <v>6300</v>
      </c>
      <c r="F154" s="218" t="s">
        <v>6301</v>
      </c>
      <c r="G154" s="219" t="s">
        <v>361</v>
      </c>
      <c r="H154" s="220">
        <v>5</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305</v>
      </c>
      <c r="AT154" s="17" t="s">
        <v>206</v>
      </c>
      <c r="AU154" s="17" t="s">
        <v>90</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305</v>
      </c>
      <c r="BM154" s="17" t="s">
        <v>6302</v>
      </c>
    </row>
    <row r="155" spans="2:65" s="1" customFormat="1" ht="16.5" customHeight="1">
      <c r="B155" s="39"/>
      <c r="C155" s="216" t="s">
        <v>671</v>
      </c>
      <c r="D155" s="216" t="s">
        <v>206</v>
      </c>
      <c r="E155" s="217" t="s">
        <v>6303</v>
      </c>
      <c r="F155" s="218" t="s">
        <v>6304</v>
      </c>
      <c r="G155" s="219" t="s">
        <v>361</v>
      </c>
      <c r="H155" s="220">
        <v>1</v>
      </c>
      <c r="I155" s="221"/>
      <c r="J155" s="221"/>
      <c r="K155" s="222">
        <f>ROUND(P155*H155,2)</f>
        <v>0</v>
      </c>
      <c r="L155" s="218" t="s">
        <v>1071</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305</v>
      </c>
      <c r="AT155" s="17" t="s">
        <v>206</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305</v>
      </c>
      <c r="BM155" s="17" t="s">
        <v>6305</v>
      </c>
    </row>
    <row r="156" spans="2:65" s="1" customFormat="1" ht="16.5" customHeight="1">
      <c r="B156" s="39"/>
      <c r="C156" s="273" t="s">
        <v>676</v>
      </c>
      <c r="D156" s="273" t="s">
        <v>287</v>
      </c>
      <c r="E156" s="274" t="s">
        <v>6306</v>
      </c>
      <c r="F156" s="275" t="s">
        <v>6307</v>
      </c>
      <c r="G156" s="276" t="s">
        <v>361</v>
      </c>
      <c r="H156" s="277">
        <v>1</v>
      </c>
      <c r="I156" s="278"/>
      <c r="J156" s="279"/>
      <c r="K156" s="280">
        <f>ROUND(P156*H156,2)</f>
        <v>0</v>
      </c>
      <c r="L156" s="275" t="s">
        <v>1071</v>
      </c>
      <c r="M156" s="281"/>
      <c r="N156" s="282"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411</v>
      </c>
      <c r="AT156" s="17" t="s">
        <v>287</v>
      </c>
      <c r="AU156" s="17" t="s">
        <v>90</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305</v>
      </c>
      <c r="BM156" s="17" t="s">
        <v>6308</v>
      </c>
    </row>
    <row r="157" spans="2:65" s="1" customFormat="1" ht="16.5" customHeight="1">
      <c r="B157" s="39"/>
      <c r="C157" s="216" t="s">
        <v>683</v>
      </c>
      <c r="D157" s="216" t="s">
        <v>206</v>
      </c>
      <c r="E157" s="217" t="s">
        <v>6303</v>
      </c>
      <c r="F157" s="218" t="s">
        <v>6304</v>
      </c>
      <c r="G157" s="219" t="s">
        <v>361</v>
      </c>
      <c r="H157" s="220">
        <v>32</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305</v>
      </c>
      <c r="AT157" s="17" t="s">
        <v>206</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305</v>
      </c>
      <c r="BM157" s="17" t="s">
        <v>6309</v>
      </c>
    </row>
    <row r="158" spans="2:65" s="1" customFormat="1" ht="22.5" customHeight="1">
      <c r="B158" s="39"/>
      <c r="C158" s="273" t="s">
        <v>704</v>
      </c>
      <c r="D158" s="273" t="s">
        <v>287</v>
      </c>
      <c r="E158" s="274" t="s">
        <v>6310</v>
      </c>
      <c r="F158" s="275" t="s">
        <v>6311</v>
      </c>
      <c r="G158" s="276" t="s">
        <v>361</v>
      </c>
      <c r="H158" s="277">
        <v>32</v>
      </c>
      <c r="I158" s="278"/>
      <c r="J158" s="279"/>
      <c r="K158" s="280">
        <f>ROUND(P158*H158,2)</f>
        <v>0</v>
      </c>
      <c r="L158" s="275" t="s">
        <v>1071</v>
      </c>
      <c r="M158" s="281"/>
      <c r="N158" s="282"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411</v>
      </c>
      <c r="AT158" s="17" t="s">
        <v>287</v>
      </c>
      <c r="AU158" s="17" t="s">
        <v>90</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305</v>
      </c>
      <c r="BM158" s="17" t="s">
        <v>6312</v>
      </c>
    </row>
    <row r="159" spans="2:65" s="1" customFormat="1" ht="16.5" customHeight="1">
      <c r="B159" s="39"/>
      <c r="C159" s="216" t="s">
        <v>710</v>
      </c>
      <c r="D159" s="216" t="s">
        <v>206</v>
      </c>
      <c r="E159" s="217" t="s">
        <v>6313</v>
      </c>
      <c r="F159" s="218" t="s">
        <v>6314</v>
      </c>
      <c r="G159" s="219" t="s">
        <v>361</v>
      </c>
      <c r="H159" s="220">
        <v>2</v>
      </c>
      <c r="I159" s="221"/>
      <c r="J159" s="221"/>
      <c r="K159" s="222">
        <f>ROUND(P159*H159,2)</f>
        <v>0</v>
      </c>
      <c r="L159" s="218" t="s">
        <v>1071</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305</v>
      </c>
      <c r="AT159" s="17" t="s">
        <v>206</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305</v>
      </c>
      <c r="BM159" s="17" t="s">
        <v>6315</v>
      </c>
    </row>
    <row r="160" spans="2:65" s="1" customFormat="1" ht="16.5" customHeight="1">
      <c r="B160" s="39"/>
      <c r="C160" s="273" t="s">
        <v>714</v>
      </c>
      <c r="D160" s="273" t="s">
        <v>287</v>
      </c>
      <c r="E160" s="274" t="s">
        <v>6316</v>
      </c>
      <c r="F160" s="275" t="s">
        <v>6317</v>
      </c>
      <c r="G160" s="276" t="s">
        <v>361</v>
      </c>
      <c r="H160" s="277">
        <v>2</v>
      </c>
      <c r="I160" s="278"/>
      <c r="J160" s="279"/>
      <c r="K160" s="280">
        <f>ROUND(P160*H160,2)</f>
        <v>0</v>
      </c>
      <c r="L160" s="275" t="s">
        <v>1071</v>
      </c>
      <c r="M160" s="281"/>
      <c r="N160" s="282" t="s">
        <v>33</v>
      </c>
      <c r="O160" s="224" t="s">
        <v>49</v>
      </c>
      <c r="P160" s="225">
        <f>I160+J160</f>
        <v>0</v>
      </c>
      <c r="Q160" s="225">
        <f>ROUND(I160*H160,2)</f>
        <v>0</v>
      </c>
      <c r="R160" s="225">
        <f>ROUND(J160*H160,2)</f>
        <v>0</v>
      </c>
      <c r="S160" s="80"/>
      <c r="T160" s="226">
        <f>S160*H160</f>
        <v>0</v>
      </c>
      <c r="U160" s="226">
        <v>0</v>
      </c>
      <c r="V160" s="226">
        <f>U160*H160</f>
        <v>0</v>
      </c>
      <c r="W160" s="226">
        <v>0</v>
      </c>
      <c r="X160" s="227">
        <f>W160*H160</f>
        <v>0</v>
      </c>
      <c r="AR160" s="17" t="s">
        <v>411</v>
      </c>
      <c r="AT160" s="17" t="s">
        <v>287</v>
      </c>
      <c r="AU160" s="17" t="s">
        <v>90</v>
      </c>
      <c r="AY160" s="17" t="s">
        <v>204</v>
      </c>
      <c r="BE160" s="228">
        <f>IF(O160="základní",K160,0)</f>
        <v>0</v>
      </c>
      <c r="BF160" s="228">
        <f>IF(O160="snížená",K160,0)</f>
        <v>0</v>
      </c>
      <c r="BG160" s="228">
        <f>IF(O160="zákl. přenesená",K160,0)</f>
        <v>0</v>
      </c>
      <c r="BH160" s="228">
        <f>IF(O160="sníž. přenesená",K160,0)</f>
        <v>0</v>
      </c>
      <c r="BI160" s="228">
        <f>IF(O160="nulová",K160,0)</f>
        <v>0</v>
      </c>
      <c r="BJ160" s="17" t="s">
        <v>88</v>
      </c>
      <c r="BK160" s="228">
        <f>ROUND(P160*H160,2)</f>
        <v>0</v>
      </c>
      <c r="BL160" s="17" t="s">
        <v>305</v>
      </c>
      <c r="BM160" s="17" t="s">
        <v>6318</v>
      </c>
    </row>
    <row r="161" spans="2:65" s="1" customFormat="1" ht="16.5" customHeight="1">
      <c r="B161" s="39"/>
      <c r="C161" s="216" t="s">
        <v>730</v>
      </c>
      <c r="D161" s="216" t="s">
        <v>206</v>
      </c>
      <c r="E161" s="217" t="s">
        <v>6319</v>
      </c>
      <c r="F161" s="218" t="s">
        <v>6320</v>
      </c>
      <c r="G161" s="219" t="s">
        <v>361</v>
      </c>
      <c r="H161" s="220">
        <v>2</v>
      </c>
      <c r="I161" s="221"/>
      <c r="J161" s="221"/>
      <c r="K161" s="222">
        <f>ROUND(P161*H161,2)</f>
        <v>0</v>
      </c>
      <c r="L161" s="218" t="s">
        <v>1071</v>
      </c>
      <c r="M161" s="44"/>
      <c r="N161" s="223"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305</v>
      </c>
      <c r="AT161" s="17" t="s">
        <v>206</v>
      </c>
      <c r="AU161" s="17" t="s">
        <v>90</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305</v>
      </c>
      <c r="BM161" s="17" t="s">
        <v>6321</v>
      </c>
    </row>
    <row r="162" spans="2:65" s="1" customFormat="1" ht="16.5" customHeight="1">
      <c r="B162" s="39"/>
      <c r="C162" s="273" t="s">
        <v>741</v>
      </c>
      <c r="D162" s="273" t="s">
        <v>287</v>
      </c>
      <c r="E162" s="274" t="s">
        <v>6322</v>
      </c>
      <c r="F162" s="275" t="s">
        <v>6323</v>
      </c>
      <c r="G162" s="276" t="s">
        <v>361</v>
      </c>
      <c r="H162" s="277">
        <v>2</v>
      </c>
      <c r="I162" s="278"/>
      <c r="J162" s="279"/>
      <c r="K162" s="280">
        <f>ROUND(P162*H162,2)</f>
        <v>0</v>
      </c>
      <c r="L162" s="275" t="s">
        <v>1071</v>
      </c>
      <c r="M162" s="281"/>
      <c r="N162" s="282"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411</v>
      </c>
      <c r="AT162" s="17" t="s">
        <v>287</v>
      </c>
      <c r="AU162" s="17" t="s">
        <v>90</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305</v>
      </c>
      <c r="BM162" s="17" t="s">
        <v>6324</v>
      </c>
    </row>
    <row r="163" spans="2:65" s="1" customFormat="1" ht="16.5" customHeight="1">
      <c r="B163" s="39"/>
      <c r="C163" s="216" t="s">
        <v>752</v>
      </c>
      <c r="D163" s="216" t="s">
        <v>206</v>
      </c>
      <c r="E163" s="217" t="s">
        <v>6325</v>
      </c>
      <c r="F163" s="218" t="s">
        <v>6326</v>
      </c>
      <c r="G163" s="219" t="s">
        <v>361</v>
      </c>
      <c r="H163" s="220">
        <v>2</v>
      </c>
      <c r="I163" s="221"/>
      <c r="J163" s="221"/>
      <c r="K163" s="222">
        <f>ROUND(P163*H163,2)</f>
        <v>0</v>
      </c>
      <c r="L163" s="218" t="s">
        <v>1071</v>
      </c>
      <c r="M163" s="44"/>
      <c r="N163" s="223"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305</v>
      </c>
      <c r="AT163" s="17" t="s">
        <v>206</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305</v>
      </c>
      <c r="BM163" s="17" t="s">
        <v>6327</v>
      </c>
    </row>
    <row r="164" spans="2:65" s="1" customFormat="1" ht="16.5" customHeight="1">
      <c r="B164" s="39"/>
      <c r="C164" s="273" t="s">
        <v>763</v>
      </c>
      <c r="D164" s="273" t="s">
        <v>287</v>
      </c>
      <c r="E164" s="274" t="s">
        <v>6328</v>
      </c>
      <c r="F164" s="275" t="s">
        <v>6329</v>
      </c>
      <c r="G164" s="276" t="s">
        <v>361</v>
      </c>
      <c r="H164" s="277">
        <v>2</v>
      </c>
      <c r="I164" s="278"/>
      <c r="J164" s="279"/>
      <c r="K164" s="280">
        <f>ROUND(P164*H164,2)</f>
        <v>0</v>
      </c>
      <c r="L164" s="275" t="s">
        <v>1071</v>
      </c>
      <c r="M164" s="281"/>
      <c r="N164" s="282" t="s">
        <v>33</v>
      </c>
      <c r="O164" s="224" t="s">
        <v>49</v>
      </c>
      <c r="P164" s="225">
        <f>I164+J164</f>
        <v>0</v>
      </c>
      <c r="Q164" s="225">
        <f>ROUND(I164*H164,2)</f>
        <v>0</v>
      </c>
      <c r="R164" s="225">
        <f>ROUND(J164*H164,2)</f>
        <v>0</v>
      </c>
      <c r="S164" s="80"/>
      <c r="T164" s="226">
        <f>S164*H164</f>
        <v>0</v>
      </c>
      <c r="U164" s="226">
        <v>0</v>
      </c>
      <c r="V164" s="226">
        <f>U164*H164</f>
        <v>0</v>
      </c>
      <c r="W164" s="226">
        <v>0</v>
      </c>
      <c r="X164" s="227">
        <f>W164*H164</f>
        <v>0</v>
      </c>
      <c r="AR164" s="17" t="s">
        <v>411</v>
      </c>
      <c r="AT164" s="17" t="s">
        <v>287</v>
      </c>
      <c r="AU164" s="17" t="s">
        <v>90</v>
      </c>
      <c r="AY164" s="17" t="s">
        <v>204</v>
      </c>
      <c r="BE164" s="228">
        <f>IF(O164="základní",K164,0)</f>
        <v>0</v>
      </c>
      <c r="BF164" s="228">
        <f>IF(O164="snížená",K164,0)</f>
        <v>0</v>
      </c>
      <c r="BG164" s="228">
        <f>IF(O164="zákl. přenesená",K164,0)</f>
        <v>0</v>
      </c>
      <c r="BH164" s="228">
        <f>IF(O164="sníž. přenesená",K164,0)</f>
        <v>0</v>
      </c>
      <c r="BI164" s="228">
        <f>IF(O164="nulová",K164,0)</f>
        <v>0</v>
      </c>
      <c r="BJ164" s="17" t="s">
        <v>88</v>
      </c>
      <c r="BK164" s="228">
        <f>ROUND(P164*H164,2)</f>
        <v>0</v>
      </c>
      <c r="BL164" s="17" t="s">
        <v>305</v>
      </c>
      <c r="BM164" s="17" t="s">
        <v>6330</v>
      </c>
    </row>
    <row r="165" spans="2:65" s="1" customFormat="1" ht="16.5" customHeight="1">
      <c r="B165" s="39"/>
      <c r="C165" s="216" t="s">
        <v>771</v>
      </c>
      <c r="D165" s="216" t="s">
        <v>206</v>
      </c>
      <c r="E165" s="217" t="s">
        <v>6331</v>
      </c>
      <c r="F165" s="218" t="s">
        <v>6332</v>
      </c>
      <c r="G165" s="219" t="s">
        <v>361</v>
      </c>
      <c r="H165" s="220">
        <v>2</v>
      </c>
      <c r="I165" s="221"/>
      <c r="J165" s="221"/>
      <c r="K165" s="222">
        <f>ROUND(P165*H165,2)</f>
        <v>0</v>
      </c>
      <c r="L165" s="218" t="s">
        <v>1071</v>
      </c>
      <c r="M165" s="44"/>
      <c r="N165" s="223"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305</v>
      </c>
      <c r="AT165" s="17" t="s">
        <v>206</v>
      </c>
      <c r="AU165" s="17" t="s">
        <v>90</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305</v>
      </c>
      <c r="BM165" s="17" t="s">
        <v>6333</v>
      </c>
    </row>
    <row r="166" spans="2:65" s="1" customFormat="1" ht="16.5" customHeight="1">
      <c r="B166" s="39"/>
      <c r="C166" s="216" t="s">
        <v>777</v>
      </c>
      <c r="D166" s="216" t="s">
        <v>206</v>
      </c>
      <c r="E166" s="217" t="s">
        <v>6334</v>
      </c>
      <c r="F166" s="218" t="s">
        <v>6335</v>
      </c>
      <c r="G166" s="219" t="s">
        <v>361</v>
      </c>
      <c r="H166" s="220">
        <v>1</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305</v>
      </c>
      <c r="AT166" s="17" t="s">
        <v>206</v>
      </c>
      <c r="AU166" s="17" t="s">
        <v>90</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305</v>
      </c>
      <c r="BM166" s="17" t="s">
        <v>6336</v>
      </c>
    </row>
    <row r="167" spans="2:65" s="1" customFormat="1" ht="33.75" customHeight="1">
      <c r="B167" s="39"/>
      <c r="C167" s="273" t="s">
        <v>781</v>
      </c>
      <c r="D167" s="273" t="s">
        <v>287</v>
      </c>
      <c r="E167" s="274" t="s">
        <v>6337</v>
      </c>
      <c r="F167" s="275" t="s">
        <v>6338</v>
      </c>
      <c r="G167" s="276" t="s">
        <v>361</v>
      </c>
      <c r="H167" s="277">
        <v>1</v>
      </c>
      <c r="I167" s="278"/>
      <c r="J167" s="279"/>
      <c r="K167" s="280">
        <f>ROUND(P167*H167,2)</f>
        <v>0</v>
      </c>
      <c r="L167" s="275" t="s">
        <v>1071</v>
      </c>
      <c r="M167" s="281"/>
      <c r="N167" s="282" t="s">
        <v>33</v>
      </c>
      <c r="O167" s="224" t="s">
        <v>49</v>
      </c>
      <c r="P167" s="225">
        <f>I167+J167</f>
        <v>0</v>
      </c>
      <c r="Q167" s="225">
        <f>ROUND(I167*H167,2)</f>
        <v>0</v>
      </c>
      <c r="R167" s="225">
        <f>ROUND(J167*H167,2)</f>
        <v>0</v>
      </c>
      <c r="S167" s="80"/>
      <c r="T167" s="226">
        <f>S167*H167</f>
        <v>0</v>
      </c>
      <c r="U167" s="226">
        <v>0</v>
      </c>
      <c r="V167" s="226">
        <f>U167*H167</f>
        <v>0</v>
      </c>
      <c r="W167" s="226">
        <v>0</v>
      </c>
      <c r="X167" s="227">
        <f>W167*H167</f>
        <v>0</v>
      </c>
      <c r="AR167" s="17" t="s">
        <v>411</v>
      </c>
      <c r="AT167" s="17" t="s">
        <v>287</v>
      </c>
      <c r="AU167" s="17" t="s">
        <v>90</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305</v>
      </c>
      <c r="BM167" s="17" t="s">
        <v>6339</v>
      </c>
    </row>
    <row r="168" spans="2:65" s="1" customFormat="1" ht="16.5" customHeight="1">
      <c r="B168" s="39"/>
      <c r="C168" s="216" t="s">
        <v>787</v>
      </c>
      <c r="D168" s="216" t="s">
        <v>206</v>
      </c>
      <c r="E168" s="217" t="s">
        <v>6340</v>
      </c>
      <c r="F168" s="218" t="s">
        <v>6341</v>
      </c>
      <c r="G168" s="219" t="s">
        <v>361</v>
      </c>
      <c r="H168" s="220">
        <v>1</v>
      </c>
      <c r="I168" s="221"/>
      <c r="J168" s="221"/>
      <c r="K168" s="222">
        <f>ROUND(P168*H168,2)</f>
        <v>0</v>
      </c>
      <c r="L168" s="218" t="s">
        <v>1071</v>
      </c>
      <c r="M168" s="44"/>
      <c r="N168" s="223" t="s">
        <v>33</v>
      </c>
      <c r="O168" s="224" t="s">
        <v>49</v>
      </c>
      <c r="P168" s="225">
        <f>I168+J168</f>
        <v>0</v>
      </c>
      <c r="Q168" s="225">
        <f>ROUND(I168*H168,2)</f>
        <v>0</v>
      </c>
      <c r="R168" s="225">
        <f>ROUND(J168*H168,2)</f>
        <v>0</v>
      </c>
      <c r="S168" s="80"/>
      <c r="T168" s="226">
        <f>S168*H168</f>
        <v>0</v>
      </c>
      <c r="U168" s="226">
        <v>0</v>
      </c>
      <c r="V168" s="226">
        <f>U168*H168</f>
        <v>0</v>
      </c>
      <c r="W168" s="226">
        <v>0</v>
      </c>
      <c r="X168" s="227">
        <f>W168*H168</f>
        <v>0</v>
      </c>
      <c r="AR168" s="17" t="s">
        <v>305</v>
      </c>
      <c r="AT168" s="17" t="s">
        <v>206</v>
      </c>
      <c r="AU168" s="17" t="s">
        <v>90</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305</v>
      </c>
      <c r="BM168" s="17" t="s">
        <v>6342</v>
      </c>
    </row>
    <row r="169" spans="2:65" s="1" customFormat="1" ht="16.5" customHeight="1">
      <c r="B169" s="39"/>
      <c r="C169" s="273" t="s">
        <v>792</v>
      </c>
      <c r="D169" s="273" t="s">
        <v>287</v>
      </c>
      <c r="E169" s="274" t="s">
        <v>6343</v>
      </c>
      <c r="F169" s="275" t="s">
        <v>6344</v>
      </c>
      <c r="G169" s="276" t="s">
        <v>361</v>
      </c>
      <c r="H169" s="277">
        <v>1</v>
      </c>
      <c r="I169" s="278"/>
      <c r="J169" s="279"/>
      <c r="K169" s="280">
        <f>ROUND(P169*H169,2)</f>
        <v>0</v>
      </c>
      <c r="L169" s="275" t="s">
        <v>1071</v>
      </c>
      <c r="M169" s="281"/>
      <c r="N169" s="282"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411</v>
      </c>
      <c r="AT169" s="17" t="s">
        <v>287</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305</v>
      </c>
      <c r="BM169" s="17" t="s">
        <v>6345</v>
      </c>
    </row>
    <row r="170" spans="2:65" s="1" customFormat="1" ht="16.5" customHeight="1">
      <c r="B170" s="39"/>
      <c r="C170" s="216" t="s">
        <v>796</v>
      </c>
      <c r="D170" s="216" t="s">
        <v>206</v>
      </c>
      <c r="E170" s="217" t="s">
        <v>6346</v>
      </c>
      <c r="F170" s="218" t="s">
        <v>6347</v>
      </c>
      <c r="G170" s="219" t="s">
        <v>361</v>
      </c>
      <c r="H170" s="220">
        <v>4</v>
      </c>
      <c r="I170" s="221"/>
      <c r="J170" s="221"/>
      <c r="K170" s="222">
        <f>ROUND(P170*H170,2)</f>
        <v>0</v>
      </c>
      <c r="L170" s="218" t="s">
        <v>1071</v>
      </c>
      <c r="M170" s="44"/>
      <c r="N170" s="223"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305</v>
      </c>
      <c r="AT170" s="17" t="s">
        <v>206</v>
      </c>
      <c r="AU170" s="17" t="s">
        <v>90</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305</v>
      </c>
      <c r="BM170" s="17" t="s">
        <v>6348</v>
      </c>
    </row>
    <row r="171" spans="2:65" s="1" customFormat="1" ht="16.5" customHeight="1">
      <c r="B171" s="39"/>
      <c r="C171" s="273" t="s">
        <v>801</v>
      </c>
      <c r="D171" s="273" t="s">
        <v>287</v>
      </c>
      <c r="E171" s="274" t="s">
        <v>6349</v>
      </c>
      <c r="F171" s="275" t="s">
        <v>6350</v>
      </c>
      <c r="G171" s="276" t="s">
        <v>361</v>
      </c>
      <c r="H171" s="277">
        <v>4</v>
      </c>
      <c r="I171" s="278"/>
      <c r="J171" s="279"/>
      <c r="K171" s="280">
        <f>ROUND(P171*H171,2)</f>
        <v>0</v>
      </c>
      <c r="L171" s="275" t="s">
        <v>1071</v>
      </c>
      <c r="M171" s="281"/>
      <c r="N171" s="282"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411</v>
      </c>
      <c r="AT171" s="17" t="s">
        <v>287</v>
      </c>
      <c r="AU171" s="17" t="s">
        <v>90</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305</v>
      </c>
      <c r="BM171" s="17" t="s">
        <v>6351</v>
      </c>
    </row>
    <row r="172" spans="2:47" s="1" customFormat="1" ht="12">
      <c r="B172" s="39"/>
      <c r="C172" s="40"/>
      <c r="D172" s="231" t="s">
        <v>887</v>
      </c>
      <c r="E172" s="40"/>
      <c r="F172" s="283" t="s">
        <v>6352</v>
      </c>
      <c r="G172" s="40"/>
      <c r="H172" s="40"/>
      <c r="I172" s="132"/>
      <c r="J172" s="132"/>
      <c r="K172" s="40"/>
      <c r="L172" s="40"/>
      <c r="M172" s="44"/>
      <c r="N172" s="284"/>
      <c r="O172" s="80"/>
      <c r="P172" s="80"/>
      <c r="Q172" s="80"/>
      <c r="R172" s="80"/>
      <c r="S172" s="80"/>
      <c r="T172" s="80"/>
      <c r="U172" s="80"/>
      <c r="V172" s="80"/>
      <c r="W172" s="80"/>
      <c r="X172" s="81"/>
      <c r="AT172" s="17" t="s">
        <v>887</v>
      </c>
      <c r="AU172" s="17" t="s">
        <v>90</v>
      </c>
    </row>
    <row r="173" spans="2:65" s="1" customFormat="1" ht="16.5" customHeight="1">
      <c r="B173" s="39"/>
      <c r="C173" s="216" t="s">
        <v>807</v>
      </c>
      <c r="D173" s="216" t="s">
        <v>206</v>
      </c>
      <c r="E173" s="217" t="s">
        <v>6346</v>
      </c>
      <c r="F173" s="218" t="s">
        <v>6347</v>
      </c>
      <c r="G173" s="219" t="s">
        <v>361</v>
      </c>
      <c r="H173" s="220">
        <v>10</v>
      </c>
      <c r="I173" s="221"/>
      <c r="J173" s="221"/>
      <c r="K173" s="222">
        <f>ROUND(P173*H173,2)</f>
        <v>0</v>
      </c>
      <c r="L173" s="218" t="s">
        <v>1071</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305</v>
      </c>
      <c r="AT173" s="17" t="s">
        <v>206</v>
      </c>
      <c r="AU173" s="17" t="s">
        <v>90</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305</v>
      </c>
      <c r="BM173" s="17" t="s">
        <v>6353</v>
      </c>
    </row>
    <row r="174" spans="2:47" s="1" customFormat="1" ht="12">
      <c r="B174" s="39"/>
      <c r="C174" s="40"/>
      <c r="D174" s="231" t="s">
        <v>887</v>
      </c>
      <c r="E174" s="40"/>
      <c r="F174" s="283" t="s">
        <v>6354</v>
      </c>
      <c r="G174" s="40"/>
      <c r="H174" s="40"/>
      <c r="I174" s="132"/>
      <c r="J174" s="132"/>
      <c r="K174" s="40"/>
      <c r="L174" s="40"/>
      <c r="M174" s="44"/>
      <c r="N174" s="284"/>
      <c r="O174" s="80"/>
      <c r="P174" s="80"/>
      <c r="Q174" s="80"/>
      <c r="R174" s="80"/>
      <c r="S174" s="80"/>
      <c r="T174" s="80"/>
      <c r="U174" s="80"/>
      <c r="V174" s="80"/>
      <c r="W174" s="80"/>
      <c r="X174" s="81"/>
      <c r="AT174" s="17" t="s">
        <v>887</v>
      </c>
      <c r="AU174" s="17" t="s">
        <v>90</v>
      </c>
    </row>
    <row r="175" spans="2:65" s="1" customFormat="1" ht="16.5" customHeight="1">
      <c r="B175" s="39"/>
      <c r="C175" s="273" t="s">
        <v>814</v>
      </c>
      <c r="D175" s="273" t="s">
        <v>287</v>
      </c>
      <c r="E175" s="274" t="s">
        <v>6355</v>
      </c>
      <c r="F175" s="275" t="s">
        <v>6356</v>
      </c>
      <c r="G175" s="276" t="s">
        <v>361</v>
      </c>
      <c r="H175" s="277">
        <v>10</v>
      </c>
      <c r="I175" s="278"/>
      <c r="J175" s="279"/>
      <c r="K175" s="280">
        <f>ROUND(P175*H175,2)</f>
        <v>0</v>
      </c>
      <c r="L175" s="275" t="s">
        <v>1071</v>
      </c>
      <c r="M175" s="281"/>
      <c r="N175" s="282" t="s">
        <v>33</v>
      </c>
      <c r="O175" s="224" t="s">
        <v>49</v>
      </c>
      <c r="P175" s="225">
        <f>I175+J175</f>
        <v>0</v>
      </c>
      <c r="Q175" s="225">
        <f>ROUND(I175*H175,2)</f>
        <v>0</v>
      </c>
      <c r="R175" s="225">
        <f>ROUND(J175*H175,2)</f>
        <v>0</v>
      </c>
      <c r="S175" s="80"/>
      <c r="T175" s="226">
        <f>S175*H175</f>
        <v>0</v>
      </c>
      <c r="U175" s="226">
        <v>0</v>
      </c>
      <c r="V175" s="226">
        <f>U175*H175</f>
        <v>0</v>
      </c>
      <c r="W175" s="226">
        <v>0</v>
      </c>
      <c r="X175" s="227">
        <f>W175*H175</f>
        <v>0</v>
      </c>
      <c r="AR175" s="17" t="s">
        <v>411</v>
      </c>
      <c r="AT175" s="17" t="s">
        <v>287</v>
      </c>
      <c r="AU175" s="17" t="s">
        <v>90</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305</v>
      </c>
      <c r="BM175" s="17" t="s">
        <v>6357</v>
      </c>
    </row>
    <row r="176" spans="2:65" s="1" customFormat="1" ht="16.5" customHeight="1">
      <c r="B176" s="39"/>
      <c r="C176" s="216" t="s">
        <v>830</v>
      </c>
      <c r="D176" s="216" t="s">
        <v>206</v>
      </c>
      <c r="E176" s="217" t="s">
        <v>6358</v>
      </c>
      <c r="F176" s="218" t="s">
        <v>6359</v>
      </c>
      <c r="G176" s="219" t="s">
        <v>361</v>
      </c>
      <c r="H176" s="220">
        <v>3</v>
      </c>
      <c r="I176" s="221"/>
      <c r="J176" s="221"/>
      <c r="K176" s="222">
        <f>ROUND(P176*H176,2)</f>
        <v>0</v>
      </c>
      <c r="L176" s="218" t="s">
        <v>1071</v>
      </c>
      <c r="M176" s="44"/>
      <c r="N176" s="223" t="s">
        <v>33</v>
      </c>
      <c r="O176" s="224" t="s">
        <v>49</v>
      </c>
      <c r="P176" s="225">
        <f>I176+J176</f>
        <v>0</v>
      </c>
      <c r="Q176" s="225">
        <f>ROUND(I176*H176,2)</f>
        <v>0</v>
      </c>
      <c r="R176" s="225">
        <f>ROUND(J176*H176,2)</f>
        <v>0</v>
      </c>
      <c r="S176" s="80"/>
      <c r="T176" s="226">
        <f>S176*H176</f>
        <v>0</v>
      </c>
      <c r="U176" s="226">
        <v>0</v>
      </c>
      <c r="V176" s="226">
        <f>U176*H176</f>
        <v>0</v>
      </c>
      <c r="W176" s="226">
        <v>0</v>
      </c>
      <c r="X176" s="227">
        <f>W176*H176</f>
        <v>0</v>
      </c>
      <c r="AR176" s="17" t="s">
        <v>305</v>
      </c>
      <c r="AT176" s="17" t="s">
        <v>206</v>
      </c>
      <c r="AU176" s="17" t="s">
        <v>90</v>
      </c>
      <c r="AY176" s="17" t="s">
        <v>204</v>
      </c>
      <c r="BE176" s="228">
        <f>IF(O176="základní",K176,0)</f>
        <v>0</v>
      </c>
      <c r="BF176" s="228">
        <f>IF(O176="snížená",K176,0)</f>
        <v>0</v>
      </c>
      <c r="BG176" s="228">
        <f>IF(O176="zákl. přenesená",K176,0)</f>
        <v>0</v>
      </c>
      <c r="BH176" s="228">
        <f>IF(O176="sníž. přenesená",K176,0)</f>
        <v>0</v>
      </c>
      <c r="BI176" s="228">
        <f>IF(O176="nulová",K176,0)</f>
        <v>0</v>
      </c>
      <c r="BJ176" s="17" t="s">
        <v>88</v>
      </c>
      <c r="BK176" s="228">
        <f>ROUND(P176*H176,2)</f>
        <v>0</v>
      </c>
      <c r="BL176" s="17" t="s">
        <v>305</v>
      </c>
      <c r="BM176" s="17" t="s">
        <v>6360</v>
      </c>
    </row>
    <row r="177" spans="2:65" s="1" customFormat="1" ht="16.5" customHeight="1">
      <c r="B177" s="39"/>
      <c r="C177" s="273" t="s">
        <v>835</v>
      </c>
      <c r="D177" s="273" t="s">
        <v>287</v>
      </c>
      <c r="E177" s="274" t="s">
        <v>6361</v>
      </c>
      <c r="F177" s="275" t="s">
        <v>6362</v>
      </c>
      <c r="G177" s="276" t="s">
        <v>361</v>
      </c>
      <c r="H177" s="277">
        <v>3</v>
      </c>
      <c r="I177" s="278"/>
      <c r="J177" s="279"/>
      <c r="K177" s="280">
        <f>ROUND(P177*H177,2)</f>
        <v>0</v>
      </c>
      <c r="L177" s="275" t="s">
        <v>1071</v>
      </c>
      <c r="M177" s="281"/>
      <c r="N177" s="282"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411</v>
      </c>
      <c r="AT177" s="17" t="s">
        <v>287</v>
      </c>
      <c r="AU177" s="17" t="s">
        <v>90</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305</v>
      </c>
      <c r="BM177" s="17" t="s">
        <v>6363</v>
      </c>
    </row>
    <row r="178" spans="2:65" s="1" customFormat="1" ht="16.5" customHeight="1">
      <c r="B178" s="39"/>
      <c r="C178" s="216" t="s">
        <v>844</v>
      </c>
      <c r="D178" s="216" t="s">
        <v>206</v>
      </c>
      <c r="E178" s="217" t="s">
        <v>6364</v>
      </c>
      <c r="F178" s="218" t="s">
        <v>6365</v>
      </c>
      <c r="G178" s="219" t="s">
        <v>361</v>
      </c>
      <c r="H178" s="220">
        <v>1</v>
      </c>
      <c r="I178" s="221"/>
      <c r="J178" s="221"/>
      <c r="K178" s="222">
        <f>ROUND(P178*H178,2)</f>
        <v>0</v>
      </c>
      <c r="L178" s="218" t="s">
        <v>1071</v>
      </c>
      <c r="M178" s="44"/>
      <c r="N178" s="223" t="s">
        <v>33</v>
      </c>
      <c r="O178" s="224" t="s">
        <v>49</v>
      </c>
      <c r="P178" s="225">
        <f>I178+J178</f>
        <v>0</v>
      </c>
      <c r="Q178" s="225">
        <f>ROUND(I178*H178,2)</f>
        <v>0</v>
      </c>
      <c r="R178" s="225">
        <f>ROUND(J178*H178,2)</f>
        <v>0</v>
      </c>
      <c r="S178" s="80"/>
      <c r="T178" s="226">
        <f>S178*H178</f>
        <v>0</v>
      </c>
      <c r="U178" s="226">
        <v>0</v>
      </c>
      <c r="V178" s="226">
        <f>U178*H178</f>
        <v>0</v>
      </c>
      <c r="W178" s="226">
        <v>0</v>
      </c>
      <c r="X178" s="227">
        <f>W178*H178</f>
        <v>0</v>
      </c>
      <c r="AR178" s="17" t="s">
        <v>305</v>
      </c>
      <c r="AT178" s="17" t="s">
        <v>206</v>
      </c>
      <c r="AU178" s="17" t="s">
        <v>90</v>
      </c>
      <c r="AY178" s="17" t="s">
        <v>204</v>
      </c>
      <c r="BE178" s="228">
        <f>IF(O178="základní",K178,0)</f>
        <v>0</v>
      </c>
      <c r="BF178" s="228">
        <f>IF(O178="snížená",K178,0)</f>
        <v>0</v>
      </c>
      <c r="BG178" s="228">
        <f>IF(O178="zákl. přenesená",K178,0)</f>
        <v>0</v>
      </c>
      <c r="BH178" s="228">
        <f>IF(O178="sníž. přenesená",K178,0)</f>
        <v>0</v>
      </c>
      <c r="BI178" s="228">
        <f>IF(O178="nulová",K178,0)</f>
        <v>0</v>
      </c>
      <c r="BJ178" s="17" t="s">
        <v>88</v>
      </c>
      <c r="BK178" s="228">
        <f>ROUND(P178*H178,2)</f>
        <v>0</v>
      </c>
      <c r="BL178" s="17" t="s">
        <v>305</v>
      </c>
      <c r="BM178" s="17" t="s">
        <v>6366</v>
      </c>
    </row>
    <row r="179" spans="2:65" s="1" customFormat="1" ht="16.5" customHeight="1">
      <c r="B179" s="39"/>
      <c r="C179" s="273" t="s">
        <v>854</v>
      </c>
      <c r="D179" s="273" t="s">
        <v>287</v>
      </c>
      <c r="E179" s="274" t="s">
        <v>6367</v>
      </c>
      <c r="F179" s="275" t="s">
        <v>6368</v>
      </c>
      <c r="G179" s="276" t="s">
        <v>361</v>
      </c>
      <c r="H179" s="277">
        <v>1</v>
      </c>
      <c r="I179" s="278"/>
      <c r="J179" s="279"/>
      <c r="K179" s="280">
        <f>ROUND(P179*H179,2)</f>
        <v>0</v>
      </c>
      <c r="L179" s="275" t="s">
        <v>1071</v>
      </c>
      <c r="M179" s="281"/>
      <c r="N179" s="282" t="s">
        <v>33</v>
      </c>
      <c r="O179" s="224" t="s">
        <v>49</v>
      </c>
      <c r="P179" s="225">
        <f>I179+J179</f>
        <v>0</v>
      </c>
      <c r="Q179" s="225">
        <f>ROUND(I179*H179,2)</f>
        <v>0</v>
      </c>
      <c r="R179" s="225">
        <f>ROUND(J179*H179,2)</f>
        <v>0</v>
      </c>
      <c r="S179" s="80"/>
      <c r="T179" s="226">
        <f>S179*H179</f>
        <v>0</v>
      </c>
      <c r="U179" s="226">
        <v>0</v>
      </c>
      <c r="V179" s="226">
        <f>U179*H179</f>
        <v>0</v>
      </c>
      <c r="W179" s="226">
        <v>0</v>
      </c>
      <c r="X179" s="227">
        <f>W179*H179</f>
        <v>0</v>
      </c>
      <c r="AR179" s="17" t="s">
        <v>411</v>
      </c>
      <c r="AT179" s="17" t="s">
        <v>287</v>
      </c>
      <c r="AU179" s="17" t="s">
        <v>90</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305</v>
      </c>
      <c r="BM179" s="17" t="s">
        <v>6369</v>
      </c>
    </row>
    <row r="180" spans="2:65" s="1" customFormat="1" ht="16.5" customHeight="1">
      <c r="B180" s="39"/>
      <c r="C180" s="216" t="s">
        <v>858</v>
      </c>
      <c r="D180" s="216" t="s">
        <v>206</v>
      </c>
      <c r="E180" s="217" t="s">
        <v>6370</v>
      </c>
      <c r="F180" s="218" t="s">
        <v>6371</v>
      </c>
      <c r="G180" s="219" t="s">
        <v>361</v>
      </c>
      <c r="H180" s="220">
        <v>9</v>
      </c>
      <c r="I180" s="221"/>
      <c r="J180" s="221"/>
      <c r="K180" s="222">
        <f>ROUND(P180*H180,2)</f>
        <v>0</v>
      </c>
      <c r="L180" s="218" t="s">
        <v>1071</v>
      </c>
      <c r="M180" s="44"/>
      <c r="N180" s="223" t="s">
        <v>33</v>
      </c>
      <c r="O180" s="224" t="s">
        <v>49</v>
      </c>
      <c r="P180" s="225">
        <f>I180+J180</f>
        <v>0</v>
      </c>
      <c r="Q180" s="225">
        <f>ROUND(I180*H180,2)</f>
        <v>0</v>
      </c>
      <c r="R180" s="225">
        <f>ROUND(J180*H180,2)</f>
        <v>0</v>
      </c>
      <c r="S180" s="80"/>
      <c r="T180" s="226">
        <f>S180*H180</f>
        <v>0</v>
      </c>
      <c r="U180" s="226">
        <v>0</v>
      </c>
      <c r="V180" s="226">
        <f>U180*H180</f>
        <v>0</v>
      </c>
      <c r="W180" s="226">
        <v>0</v>
      </c>
      <c r="X180" s="227">
        <f>W180*H180</f>
        <v>0</v>
      </c>
      <c r="AR180" s="17" t="s">
        <v>305</v>
      </c>
      <c r="AT180" s="17" t="s">
        <v>206</v>
      </c>
      <c r="AU180" s="17" t="s">
        <v>90</v>
      </c>
      <c r="AY180" s="17" t="s">
        <v>204</v>
      </c>
      <c r="BE180" s="228">
        <f>IF(O180="základní",K180,0)</f>
        <v>0</v>
      </c>
      <c r="BF180" s="228">
        <f>IF(O180="snížená",K180,0)</f>
        <v>0</v>
      </c>
      <c r="BG180" s="228">
        <f>IF(O180="zákl. přenesená",K180,0)</f>
        <v>0</v>
      </c>
      <c r="BH180" s="228">
        <f>IF(O180="sníž. přenesená",K180,0)</f>
        <v>0</v>
      </c>
      <c r="BI180" s="228">
        <f>IF(O180="nulová",K180,0)</f>
        <v>0</v>
      </c>
      <c r="BJ180" s="17" t="s">
        <v>88</v>
      </c>
      <c r="BK180" s="228">
        <f>ROUND(P180*H180,2)</f>
        <v>0</v>
      </c>
      <c r="BL180" s="17" t="s">
        <v>305</v>
      </c>
      <c r="BM180" s="17" t="s">
        <v>6372</v>
      </c>
    </row>
    <row r="181" spans="2:65" s="1" customFormat="1" ht="16.5" customHeight="1">
      <c r="B181" s="39"/>
      <c r="C181" s="273" t="s">
        <v>863</v>
      </c>
      <c r="D181" s="273" t="s">
        <v>287</v>
      </c>
      <c r="E181" s="274" t="s">
        <v>6373</v>
      </c>
      <c r="F181" s="275" t="s">
        <v>6374</v>
      </c>
      <c r="G181" s="276" t="s">
        <v>361</v>
      </c>
      <c r="H181" s="277">
        <v>9</v>
      </c>
      <c r="I181" s="278"/>
      <c r="J181" s="279"/>
      <c r="K181" s="280">
        <f>ROUND(P181*H181,2)</f>
        <v>0</v>
      </c>
      <c r="L181" s="275" t="s">
        <v>1071</v>
      </c>
      <c r="M181" s="281"/>
      <c r="N181" s="282" t="s">
        <v>33</v>
      </c>
      <c r="O181" s="224" t="s">
        <v>49</v>
      </c>
      <c r="P181" s="225">
        <f>I181+J181</f>
        <v>0</v>
      </c>
      <c r="Q181" s="225">
        <f>ROUND(I181*H181,2)</f>
        <v>0</v>
      </c>
      <c r="R181" s="225">
        <f>ROUND(J181*H181,2)</f>
        <v>0</v>
      </c>
      <c r="S181" s="80"/>
      <c r="T181" s="226">
        <f>S181*H181</f>
        <v>0</v>
      </c>
      <c r="U181" s="226">
        <v>0</v>
      </c>
      <c r="V181" s="226">
        <f>U181*H181</f>
        <v>0</v>
      </c>
      <c r="W181" s="226">
        <v>0</v>
      </c>
      <c r="X181" s="227">
        <f>W181*H181</f>
        <v>0</v>
      </c>
      <c r="AR181" s="17" t="s">
        <v>411</v>
      </c>
      <c r="AT181" s="17" t="s">
        <v>287</v>
      </c>
      <c r="AU181" s="17" t="s">
        <v>90</v>
      </c>
      <c r="AY181" s="17" t="s">
        <v>204</v>
      </c>
      <c r="BE181" s="228">
        <f>IF(O181="základní",K181,0)</f>
        <v>0</v>
      </c>
      <c r="BF181" s="228">
        <f>IF(O181="snížená",K181,0)</f>
        <v>0</v>
      </c>
      <c r="BG181" s="228">
        <f>IF(O181="zákl. přenesená",K181,0)</f>
        <v>0</v>
      </c>
      <c r="BH181" s="228">
        <f>IF(O181="sníž. přenesená",K181,0)</f>
        <v>0</v>
      </c>
      <c r="BI181" s="228">
        <f>IF(O181="nulová",K181,0)</f>
        <v>0</v>
      </c>
      <c r="BJ181" s="17" t="s">
        <v>88</v>
      </c>
      <c r="BK181" s="228">
        <f>ROUND(P181*H181,2)</f>
        <v>0</v>
      </c>
      <c r="BL181" s="17" t="s">
        <v>305</v>
      </c>
      <c r="BM181" s="17" t="s">
        <v>6375</v>
      </c>
    </row>
    <row r="182" spans="2:65" s="1" customFormat="1" ht="16.5" customHeight="1">
      <c r="B182" s="39"/>
      <c r="C182" s="273" t="s">
        <v>868</v>
      </c>
      <c r="D182" s="273" t="s">
        <v>287</v>
      </c>
      <c r="E182" s="274" t="s">
        <v>6376</v>
      </c>
      <c r="F182" s="275" t="s">
        <v>6377</v>
      </c>
      <c r="G182" s="276" t="s">
        <v>361</v>
      </c>
      <c r="H182" s="277">
        <v>36</v>
      </c>
      <c r="I182" s="278"/>
      <c r="J182" s="279"/>
      <c r="K182" s="280">
        <f>ROUND(P182*H182,2)</f>
        <v>0</v>
      </c>
      <c r="L182" s="275" t="s">
        <v>1071</v>
      </c>
      <c r="M182" s="281"/>
      <c r="N182" s="282" t="s">
        <v>33</v>
      </c>
      <c r="O182" s="224" t="s">
        <v>49</v>
      </c>
      <c r="P182" s="225">
        <f>I182+J182</f>
        <v>0</v>
      </c>
      <c r="Q182" s="225">
        <f>ROUND(I182*H182,2)</f>
        <v>0</v>
      </c>
      <c r="R182" s="225">
        <f>ROUND(J182*H182,2)</f>
        <v>0</v>
      </c>
      <c r="S182" s="80"/>
      <c r="T182" s="226">
        <f>S182*H182</f>
        <v>0</v>
      </c>
      <c r="U182" s="226">
        <v>0</v>
      </c>
      <c r="V182" s="226">
        <f>U182*H182</f>
        <v>0</v>
      </c>
      <c r="W182" s="226">
        <v>0</v>
      </c>
      <c r="X182" s="227">
        <f>W182*H182</f>
        <v>0</v>
      </c>
      <c r="AR182" s="17" t="s">
        <v>411</v>
      </c>
      <c r="AT182" s="17" t="s">
        <v>287</v>
      </c>
      <c r="AU182" s="17" t="s">
        <v>90</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305</v>
      </c>
      <c r="BM182" s="17" t="s">
        <v>6378</v>
      </c>
    </row>
    <row r="183" spans="2:65" s="1" customFormat="1" ht="16.5" customHeight="1">
      <c r="B183" s="39"/>
      <c r="C183" s="216" t="s">
        <v>873</v>
      </c>
      <c r="D183" s="216" t="s">
        <v>206</v>
      </c>
      <c r="E183" s="217" t="s">
        <v>6379</v>
      </c>
      <c r="F183" s="218" t="s">
        <v>6380</v>
      </c>
      <c r="G183" s="219" t="s">
        <v>361</v>
      </c>
      <c r="H183" s="220">
        <v>8</v>
      </c>
      <c r="I183" s="221"/>
      <c r="J183" s="221"/>
      <c r="K183" s="222">
        <f>ROUND(P183*H183,2)</f>
        <v>0</v>
      </c>
      <c r="L183" s="218" t="s">
        <v>1071</v>
      </c>
      <c r="M183" s="44"/>
      <c r="N183" s="223" t="s">
        <v>33</v>
      </c>
      <c r="O183" s="224" t="s">
        <v>49</v>
      </c>
      <c r="P183" s="225">
        <f>I183+J183</f>
        <v>0</v>
      </c>
      <c r="Q183" s="225">
        <f>ROUND(I183*H183,2)</f>
        <v>0</v>
      </c>
      <c r="R183" s="225">
        <f>ROUND(J183*H183,2)</f>
        <v>0</v>
      </c>
      <c r="S183" s="80"/>
      <c r="T183" s="226">
        <f>S183*H183</f>
        <v>0</v>
      </c>
      <c r="U183" s="226">
        <v>0</v>
      </c>
      <c r="V183" s="226">
        <f>U183*H183</f>
        <v>0</v>
      </c>
      <c r="W183" s="226">
        <v>0</v>
      </c>
      <c r="X183" s="227">
        <f>W183*H183</f>
        <v>0</v>
      </c>
      <c r="AR183" s="17" t="s">
        <v>305</v>
      </c>
      <c r="AT183" s="17" t="s">
        <v>206</v>
      </c>
      <c r="AU183" s="17" t="s">
        <v>90</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305</v>
      </c>
      <c r="BM183" s="17" t="s">
        <v>6381</v>
      </c>
    </row>
    <row r="184" spans="2:65" s="1" customFormat="1" ht="16.5" customHeight="1">
      <c r="B184" s="39"/>
      <c r="C184" s="273" t="s">
        <v>879</v>
      </c>
      <c r="D184" s="273" t="s">
        <v>287</v>
      </c>
      <c r="E184" s="274" t="s">
        <v>6382</v>
      </c>
      <c r="F184" s="275" t="s">
        <v>6383</v>
      </c>
      <c r="G184" s="276" t="s">
        <v>361</v>
      </c>
      <c r="H184" s="277">
        <v>8</v>
      </c>
      <c r="I184" s="278"/>
      <c r="J184" s="279"/>
      <c r="K184" s="280">
        <f>ROUND(P184*H184,2)</f>
        <v>0</v>
      </c>
      <c r="L184" s="275" t="s">
        <v>1071</v>
      </c>
      <c r="M184" s="281"/>
      <c r="N184" s="282" t="s">
        <v>33</v>
      </c>
      <c r="O184" s="224" t="s">
        <v>49</v>
      </c>
      <c r="P184" s="225">
        <f>I184+J184</f>
        <v>0</v>
      </c>
      <c r="Q184" s="225">
        <f>ROUND(I184*H184,2)</f>
        <v>0</v>
      </c>
      <c r="R184" s="225">
        <f>ROUND(J184*H184,2)</f>
        <v>0</v>
      </c>
      <c r="S184" s="80"/>
      <c r="T184" s="226">
        <f>S184*H184</f>
        <v>0</v>
      </c>
      <c r="U184" s="226">
        <v>0</v>
      </c>
      <c r="V184" s="226">
        <f>U184*H184</f>
        <v>0</v>
      </c>
      <c r="W184" s="226">
        <v>0</v>
      </c>
      <c r="X184" s="227">
        <f>W184*H184</f>
        <v>0</v>
      </c>
      <c r="AR184" s="17" t="s">
        <v>411</v>
      </c>
      <c r="AT184" s="17" t="s">
        <v>287</v>
      </c>
      <c r="AU184" s="17" t="s">
        <v>90</v>
      </c>
      <c r="AY184" s="17" t="s">
        <v>204</v>
      </c>
      <c r="BE184" s="228">
        <f>IF(O184="základní",K184,0)</f>
        <v>0</v>
      </c>
      <c r="BF184" s="228">
        <f>IF(O184="snížená",K184,0)</f>
        <v>0</v>
      </c>
      <c r="BG184" s="228">
        <f>IF(O184="zákl. přenesená",K184,0)</f>
        <v>0</v>
      </c>
      <c r="BH184" s="228">
        <f>IF(O184="sníž. přenesená",K184,0)</f>
        <v>0</v>
      </c>
      <c r="BI184" s="228">
        <f>IF(O184="nulová",K184,0)</f>
        <v>0</v>
      </c>
      <c r="BJ184" s="17" t="s">
        <v>88</v>
      </c>
      <c r="BK184" s="228">
        <f>ROUND(P184*H184,2)</f>
        <v>0</v>
      </c>
      <c r="BL184" s="17" t="s">
        <v>305</v>
      </c>
      <c r="BM184" s="17" t="s">
        <v>6384</v>
      </c>
    </row>
    <row r="185" spans="2:65" s="1" customFormat="1" ht="16.5" customHeight="1">
      <c r="B185" s="39"/>
      <c r="C185" s="273" t="s">
        <v>883</v>
      </c>
      <c r="D185" s="273" t="s">
        <v>287</v>
      </c>
      <c r="E185" s="274" t="s">
        <v>6385</v>
      </c>
      <c r="F185" s="275" t="s">
        <v>6386</v>
      </c>
      <c r="G185" s="276" t="s">
        <v>361</v>
      </c>
      <c r="H185" s="277">
        <v>2</v>
      </c>
      <c r="I185" s="278"/>
      <c r="J185" s="279"/>
      <c r="K185" s="280">
        <f>ROUND(P185*H185,2)</f>
        <v>0</v>
      </c>
      <c r="L185" s="275" t="s">
        <v>1071</v>
      </c>
      <c r="M185" s="281"/>
      <c r="N185" s="282" t="s">
        <v>33</v>
      </c>
      <c r="O185" s="224" t="s">
        <v>49</v>
      </c>
      <c r="P185" s="225">
        <f>I185+J185</f>
        <v>0</v>
      </c>
      <c r="Q185" s="225">
        <f>ROUND(I185*H185,2)</f>
        <v>0</v>
      </c>
      <c r="R185" s="225">
        <f>ROUND(J185*H185,2)</f>
        <v>0</v>
      </c>
      <c r="S185" s="80"/>
      <c r="T185" s="226">
        <f>S185*H185</f>
        <v>0</v>
      </c>
      <c r="U185" s="226">
        <v>0</v>
      </c>
      <c r="V185" s="226">
        <f>U185*H185</f>
        <v>0</v>
      </c>
      <c r="W185" s="226">
        <v>0</v>
      </c>
      <c r="X185" s="227">
        <f>W185*H185</f>
        <v>0</v>
      </c>
      <c r="AR185" s="17" t="s">
        <v>411</v>
      </c>
      <c r="AT185" s="17" t="s">
        <v>287</v>
      </c>
      <c r="AU185" s="17" t="s">
        <v>90</v>
      </c>
      <c r="AY185" s="17" t="s">
        <v>204</v>
      </c>
      <c r="BE185" s="228">
        <f>IF(O185="základní",K185,0)</f>
        <v>0</v>
      </c>
      <c r="BF185" s="228">
        <f>IF(O185="snížená",K185,0)</f>
        <v>0</v>
      </c>
      <c r="BG185" s="228">
        <f>IF(O185="zákl. přenesená",K185,0)</f>
        <v>0</v>
      </c>
      <c r="BH185" s="228">
        <f>IF(O185="sníž. přenesená",K185,0)</f>
        <v>0</v>
      </c>
      <c r="BI185" s="228">
        <f>IF(O185="nulová",K185,0)</f>
        <v>0</v>
      </c>
      <c r="BJ185" s="17" t="s">
        <v>88</v>
      </c>
      <c r="BK185" s="228">
        <f>ROUND(P185*H185,2)</f>
        <v>0</v>
      </c>
      <c r="BL185" s="17" t="s">
        <v>305</v>
      </c>
      <c r="BM185" s="17" t="s">
        <v>6387</v>
      </c>
    </row>
    <row r="186" spans="2:65" s="1" customFormat="1" ht="16.5" customHeight="1">
      <c r="B186" s="39"/>
      <c r="C186" s="273" t="s">
        <v>892</v>
      </c>
      <c r="D186" s="273" t="s">
        <v>287</v>
      </c>
      <c r="E186" s="274" t="s">
        <v>6388</v>
      </c>
      <c r="F186" s="275" t="s">
        <v>6389</v>
      </c>
      <c r="G186" s="276" t="s">
        <v>361</v>
      </c>
      <c r="H186" s="277">
        <v>170</v>
      </c>
      <c r="I186" s="278"/>
      <c r="J186" s="279"/>
      <c r="K186" s="280">
        <f>ROUND(P186*H186,2)</f>
        <v>0</v>
      </c>
      <c r="L186" s="275" t="s">
        <v>1071</v>
      </c>
      <c r="M186" s="281"/>
      <c r="N186" s="282" t="s">
        <v>33</v>
      </c>
      <c r="O186" s="224" t="s">
        <v>49</v>
      </c>
      <c r="P186" s="225">
        <f>I186+J186</f>
        <v>0</v>
      </c>
      <c r="Q186" s="225">
        <f>ROUND(I186*H186,2)</f>
        <v>0</v>
      </c>
      <c r="R186" s="225">
        <f>ROUND(J186*H186,2)</f>
        <v>0</v>
      </c>
      <c r="S186" s="80"/>
      <c r="T186" s="226">
        <f>S186*H186</f>
        <v>0</v>
      </c>
      <c r="U186" s="226">
        <v>0</v>
      </c>
      <c r="V186" s="226">
        <f>U186*H186</f>
        <v>0</v>
      </c>
      <c r="W186" s="226">
        <v>0</v>
      </c>
      <c r="X186" s="227">
        <f>W186*H186</f>
        <v>0</v>
      </c>
      <c r="AR186" s="17" t="s">
        <v>411</v>
      </c>
      <c r="AT186" s="17" t="s">
        <v>287</v>
      </c>
      <c r="AU186" s="17" t="s">
        <v>90</v>
      </c>
      <c r="AY186" s="17" t="s">
        <v>204</v>
      </c>
      <c r="BE186" s="228">
        <f>IF(O186="základní",K186,0)</f>
        <v>0</v>
      </c>
      <c r="BF186" s="228">
        <f>IF(O186="snížená",K186,0)</f>
        <v>0</v>
      </c>
      <c r="BG186" s="228">
        <f>IF(O186="zákl. přenesená",K186,0)</f>
        <v>0</v>
      </c>
      <c r="BH186" s="228">
        <f>IF(O186="sníž. přenesená",K186,0)</f>
        <v>0</v>
      </c>
      <c r="BI186" s="228">
        <f>IF(O186="nulová",K186,0)</f>
        <v>0</v>
      </c>
      <c r="BJ186" s="17" t="s">
        <v>88</v>
      </c>
      <c r="BK186" s="228">
        <f>ROUND(P186*H186,2)</f>
        <v>0</v>
      </c>
      <c r="BL186" s="17" t="s">
        <v>305</v>
      </c>
      <c r="BM186" s="17" t="s">
        <v>6390</v>
      </c>
    </row>
    <row r="187" spans="2:65" s="1" customFormat="1" ht="16.5" customHeight="1">
      <c r="B187" s="39"/>
      <c r="C187" s="273" t="s">
        <v>897</v>
      </c>
      <c r="D187" s="273" t="s">
        <v>287</v>
      </c>
      <c r="E187" s="274" t="s">
        <v>6391</v>
      </c>
      <c r="F187" s="275" t="s">
        <v>6392</v>
      </c>
      <c r="G187" s="276" t="s">
        <v>3851</v>
      </c>
      <c r="H187" s="277">
        <v>1</v>
      </c>
      <c r="I187" s="278"/>
      <c r="J187" s="279"/>
      <c r="K187" s="280">
        <f>ROUND(P187*H187,2)</f>
        <v>0</v>
      </c>
      <c r="L187" s="275" t="s">
        <v>1071</v>
      </c>
      <c r="M187" s="281"/>
      <c r="N187" s="282" t="s">
        <v>33</v>
      </c>
      <c r="O187" s="224" t="s">
        <v>49</v>
      </c>
      <c r="P187" s="225">
        <f>I187+J187</f>
        <v>0</v>
      </c>
      <c r="Q187" s="225">
        <f>ROUND(I187*H187,2)</f>
        <v>0</v>
      </c>
      <c r="R187" s="225">
        <f>ROUND(J187*H187,2)</f>
        <v>0</v>
      </c>
      <c r="S187" s="80"/>
      <c r="T187" s="226">
        <f>S187*H187</f>
        <v>0</v>
      </c>
      <c r="U187" s="226">
        <v>0</v>
      </c>
      <c r="V187" s="226">
        <f>U187*H187</f>
        <v>0</v>
      </c>
      <c r="W187" s="226">
        <v>0</v>
      </c>
      <c r="X187" s="227">
        <f>W187*H187</f>
        <v>0</v>
      </c>
      <c r="AR187" s="17" t="s">
        <v>411</v>
      </c>
      <c r="AT187" s="17" t="s">
        <v>287</v>
      </c>
      <c r="AU187" s="17" t="s">
        <v>90</v>
      </c>
      <c r="AY187" s="17" t="s">
        <v>204</v>
      </c>
      <c r="BE187" s="228">
        <f>IF(O187="základní",K187,0)</f>
        <v>0</v>
      </c>
      <c r="BF187" s="228">
        <f>IF(O187="snížená",K187,0)</f>
        <v>0</v>
      </c>
      <c r="BG187" s="228">
        <f>IF(O187="zákl. přenesená",K187,0)</f>
        <v>0</v>
      </c>
      <c r="BH187" s="228">
        <f>IF(O187="sníž. přenesená",K187,0)</f>
        <v>0</v>
      </c>
      <c r="BI187" s="228">
        <f>IF(O187="nulová",K187,0)</f>
        <v>0</v>
      </c>
      <c r="BJ187" s="17" t="s">
        <v>88</v>
      </c>
      <c r="BK187" s="228">
        <f>ROUND(P187*H187,2)</f>
        <v>0</v>
      </c>
      <c r="BL187" s="17" t="s">
        <v>305</v>
      </c>
      <c r="BM187" s="17" t="s">
        <v>6393</v>
      </c>
    </row>
    <row r="188" spans="2:65" s="1" customFormat="1" ht="16.5" customHeight="1">
      <c r="B188" s="39"/>
      <c r="C188" s="216" t="s">
        <v>903</v>
      </c>
      <c r="D188" s="216" t="s">
        <v>206</v>
      </c>
      <c r="E188" s="217" t="s">
        <v>6394</v>
      </c>
      <c r="F188" s="218" t="s">
        <v>6395</v>
      </c>
      <c r="G188" s="219" t="s">
        <v>361</v>
      </c>
      <c r="H188" s="220">
        <v>2</v>
      </c>
      <c r="I188" s="221"/>
      <c r="J188" s="221"/>
      <c r="K188" s="222">
        <f>ROUND(P188*H188,2)</f>
        <v>0</v>
      </c>
      <c r="L188" s="218" t="s">
        <v>1071</v>
      </c>
      <c r="M188" s="44"/>
      <c r="N188" s="223" t="s">
        <v>33</v>
      </c>
      <c r="O188" s="224" t="s">
        <v>49</v>
      </c>
      <c r="P188" s="225">
        <f>I188+J188</f>
        <v>0</v>
      </c>
      <c r="Q188" s="225">
        <f>ROUND(I188*H188,2)</f>
        <v>0</v>
      </c>
      <c r="R188" s="225">
        <f>ROUND(J188*H188,2)</f>
        <v>0</v>
      </c>
      <c r="S188" s="80"/>
      <c r="T188" s="226">
        <f>S188*H188</f>
        <v>0</v>
      </c>
      <c r="U188" s="226">
        <v>0</v>
      </c>
      <c r="V188" s="226">
        <f>U188*H188</f>
        <v>0</v>
      </c>
      <c r="W188" s="226">
        <v>0</v>
      </c>
      <c r="X188" s="227">
        <f>W188*H188</f>
        <v>0</v>
      </c>
      <c r="AR188" s="17" t="s">
        <v>305</v>
      </c>
      <c r="AT188" s="17" t="s">
        <v>206</v>
      </c>
      <c r="AU188" s="17" t="s">
        <v>90</v>
      </c>
      <c r="AY188" s="17" t="s">
        <v>204</v>
      </c>
      <c r="BE188" s="228">
        <f>IF(O188="základní",K188,0)</f>
        <v>0</v>
      </c>
      <c r="BF188" s="228">
        <f>IF(O188="snížená",K188,0)</f>
        <v>0</v>
      </c>
      <c r="BG188" s="228">
        <f>IF(O188="zákl. přenesená",K188,0)</f>
        <v>0</v>
      </c>
      <c r="BH188" s="228">
        <f>IF(O188="sníž. přenesená",K188,0)</f>
        <v>0</v>
      </c>
      <c r="BI188" s="228">
        <f>IF(O188="nulová",K188,0)</f>
        <v>0</v>
      </c>
      <c r="BJ188" s="17" t="s">
        <v>88</v>
      </c>
      <c r="BK188" s="228">
        <f>ROUND(P188*H188,2)</f>
        <v>0</v>
      </c>
      <c r="BL188" s="17" t="s">
        <v>305</v>
      </c>
      <c r="BM188" s="17" t="s">
        <v>6396</v>
      </c>
    </row>
    <row r="189" spans="2:65" s="1" customFormat="1" ht="16.5" customHeight="1">
      <c r="B189" s="39"/>
      <c r="C189" s="273" t="s">
        <v>908</v>
      </c>
      <c r="D189" s="273" t="s">
        <v>287</v>
      </c>
      <c r="E189" s="274" t="s">
        <v>6397</v>
      </c>
      <c r="F189" s="275" t="s">
        <v>6398</v>
      </c>
      <c r="G189" s="276" t="s">
        <v>361</v>
      </c>
      <c r="H189" s="277">
        <v>2</v>
      </c>
      <c r="I189" s="278"/>
      <c r="J189" s="279"/>
      <c r="K189" s="280">
        <f>ROUND(P189*H189,2)</f>
        <v>0</v>
      </c>
      <c r="L189" s="275" t="s">
        <v>1071</v>
      </c>
      <c r="M189" s="281"/>
      <c r="N189" s="282" t="s">
        <v>33</v>
      </c>
      <c r="O189" s="224" t="s">
        <v>49</v>
      </c>
      <c r="P189" s="225">
        <f>I189+J189</f>
        <v>0</v>
      </c>
      <c r="Q189" s="225">
        <f>ROUND(I189*H189,2)</f>
        <v>0</v>
      </c>
      <c r="R189" s="225">
        <f>ROUND(J189*H189,2)</f>
        <v>0</v>
      </c>
      <c r="S189" s="80"/>
      <c r="T189" s="226">
        <f>S189*H189</f>
        <v>0</v>
      </c>
      <c r="U189" s="226">
        <v>0</v>
      </c>
      <c r="V189" s="226">
        <f>U189*H189</f>
        <v>0</v>
      </c>
      <c r="W189" s="226">
        <v>0</v>
      </c>
      <c r="X189" s="227">
        <f>W189*H189</f>
        <v>0</v>
      </c>
      <c r="AR189" s="17" t="s">
        <v>411</v>
      </c>
      <c r="AT189" s="17" t="s">
        <v>287</v>
      </c>
      <c r="AU189" s="17" t="s">
        <v>90</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305</v>
      </c>
      <c r="BM189" s="17" t="s">
        <v>6399</v>
      </c>
    </row>
    <row r="190" spans="2:65" s="1" customFormat="1" ht="16.5" customHeight="1">
      <c r="B190" s="39"/>
      <c r="C190" s="216" t="s">
        <v>914</v>
      </c>
      <c r="D190" s="216" t="s">
        <v>206</v>
      </c>
      <c r="E190" s="217" t="s">
        <v>6400</v>
      </c>
      <c r="F190" s="218" t="s">
        <v>6401</v>
      </c>
      <c r="G190" s="219" t="s">
        <v>361</v>
      </c>
      <c r="H190" s="220">
        <v>8</v>
      </c>
      <c r="I190" s="221"/>
      <c r="J190" s="221"/>
      <c r="K190" s="222">
        <f>ROUND(P190*H190,2)</f>
        <v>0</v>
      </c>
      <c r="L190" s="218" t="s">
        <v>1071</v>
      </c>
      <c r="M190" s="44"/>
      <c r="N190" s="223" t="s">
        <v>33</v>
      </c>
      <c r="O190" s="224" t="s">
        <v>49</v>
      </c>
      <c r="P190" s="225">
        <f>I190+J190</f>
        <v>0</v>
      </c>
      <c r="Q190" s="225">
        <f>ROUND(I190*H190,2)</f>
        <v>0</v>
      </c>
      <c r="R190" s="225">
        <f>ROUND(J190*H190,2)</f>
        <v>0</v>
      </c>
      <c r="S190" s="80"/>
      <c r="T190" s="226">
        <f>S190*H190</f>
        <v>0</v>
      </c>
      <c r="U190" s="226">
        <v>0</v>
      </c>
      <c r="V190" s="226">
        <f>U190*H190</f>
        <v>0</v>
      </c>
      <c r="W190" s="226">
        <v>0</v>
      </c>
      <c r="X190" s="227">
        <f>W190*H190</f>
        <v>0</v>
      </c>
      <c r="AR190" s="17" t="s">
        <v>305</v>
      </c>
      <c r="AT190" s="17" t="s">
        <v>206</v>
      </c>
      <c r="AU190" s="17" t="s">
        <v>90</v>
      </c>
      <c r="AY190" s="17" t="s">
        <v>204</v>
      </c>
      <c r="BE190" s="228">
        <f>IF(O190="základní",K190,0)</f>
        <v>0</v>
      </c>
      <c r="BF190" s="228">
        <f>IF(O190="snížená",K190,0)</f>
        <v>0</v>
      </c>
      <c r="BG190" s="228">
        <f>IF(O190="zákl. přenesená",K190,0)</f>
        <v>0</v>
      </c>
      <c r="BH190" s="228">
        <f>IF(O190="sníž. přenesená",K190,0)</f>
        <v>0</v>
      </c>
      <c r="BI190" s="228">
        <f>IF(O190="nulová",K190,0)</f>
        <v>0</v>
      </c>
      <c r="BJ190" s="17" t="s">
        <v>88</v>
      </c>
      <c r="BK190" s="228">
        <f>ROUND(P190*H190,2)</f>
        <v>0</v>
      </c>
      <c r="BL190" s="17" t="s">
        <v>305</v>
      </c>
      <c r="BM190" s="17" t="s">
        <v>6402</v>
      </c>
    </row>
    <row r="191" spans="2:65" s="1" customFormat="1" ht="16.5" customHeight="1">
      <c r="B191" s="39"/>
      <c r="C191" s="273" t="s">
        <v>923</v>
      </c>
      <c r="D191" s="273" t="s">
        <v>287</v>
      </c>
      <c r="E191" s="274" t="s">
        <v>6403</v>
      </c>
      <c r="F191" s="275" t="s">
        <v>6404</v>
      </c>
      <c r="G191" s="276" t="s">
        <v>361</v>
      </c>
      <c r="H191" s="277">
        <v>8</v>
      </c>
      <c r="I191" s="278"/>
      <c r="J191" s="279"/>
      <c r="K191" s="280">
        <f>ROUND(P191*H191,2)</f>
        <v>0</v>
      </c>
      <c r="L191" s="275" t="s">
        <v>1071</v>
      </c>
      <c r="M191" s="281"/>
      <c r="N191" s="282" t="s">
        <v>33</v>
      </c>
      <c r="O191" s="224" t="s">
        <v>49</v>
      </c>
      <c r="P191" s="225">
        <f>I191+J191</f>
        <v>0</v>
      </c>
      <c r="Q191" s="225">
        <f>ROUND(I191*H191,2)</f>
        <v>0</v>
      </c>
      <c r="R191" s="225">
        <f>ROUND(J191*H191,2)</f>
        <v>0</v>
      </c>
      <c r="S191" s="80"/>
      <c r="T191" s="226">
        <f>S191*H191</f>
        <v>0</v>
      </c>
      <c r="U191" s="226">
        <v>0</v>
      </c>
      <c r="V191" s="226">
        <f>U191*H191</f>
        <v>0</v>
      </c>
      <c r="W191" s="226">
        <v>0</v>
      </c>
      <c r="X191" s="227">
        <f>W191*H191</f>
        <v>0</v>
      </c>
      <c r="AR191" s="17" t="s">
        <v>411</v>
      </c>
      <c r="AT191" s="17" t="s">
        <v>287</v>
      </c>
      <c r="AU191" s="17" t="s">
        <v>90</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305</v>
      </c>
      <c r="BM191" s="17" t="s">
        <v>6405</v>
      </c>
    </row>
    <row r="192" spans="2:65" s="1" customFormat="1" ht="22.5" customHeight="1">
      <c r="B192" s="39"/>
      <c r="C192" s="216" t="s">
        <v>929</v>
      </c>
      <c r="D192" s="216" t="s">
        <v>206</v>
      </c>
      <c r="E192" s="217" t="s">
        <v>6406</v>
      </c>
      <c r="F192" s="218" t="s">
        <v>6407</v>
      </c>
      <c r="G192" s="219" t="s">
        <v>361</v>
      </c>
      <c r="H192" s="220">
        <v>569</v>
      </c>
      <c r="I192" s="221"/>
      <c r="J192" s="221"/>
      <c r="K192" s="222">
        <f>ROUND(P192*H192,2)</f>
        <v>0</v>
      </c>
      <c r="L192" s="218" t="s">
        <v>1071</v>
      </c>
      <c r="M192" s="44"/>
      <c r="N192" s="223" t="s">
        <v>33</v>
      </c>
      <c r="O192" s="224" t="s">
        <v>49</v>
      </c>
      <c r="P192" s="225">
        <f>I192+J192</f>
        <v>0</v>
      </c>
      <c r="Q192" s="225">
        <f>ROUND(I192*H192,2)</f>
        <v>0</v>
      </c>
      <c r="R192" s="225">
        <f>ROUND(J192*H192,2)</f>
        <v>0</v>
      </c>
      <c r="S192" s="80"/>
      <c r="T192" s="226">
        <f>S192*H192</f>
        <v>0</v>
      </c>
      <c r="U192" s="226">
        <v>0</v>
      </c>
      <c r="V192" s="226">
        <f>U192*H192</f>
        <v>0</v>
      </c>
      <c r="W192" s="226">
        <v>0</v>
      </c>
      <c r="X192" s="227">
        <f>W192*H192</f>
        <v>0</v>
      </c>
      <c r="AR192" s="17" t="s">
        <v>305</v>
      </c>
      <c r="AT192" s="17" t="s">
        <v>206</v>
      </c>
      <c r="AU192" s="17" t="s">
        <v>90</v>
      </c>
      <c r="AY192" s="17" t="s">
        <v>204</v>
      </c>
      <c r="BE192" s="228">
        <f>IF(O192="základní",K192,0)</f>
        <v>0</v>
      </c>
      <c r="BF192" s="228">
        <f>IF(O192="snížená",K192,0)</f>
        <v>0</v>
      </c>
      <c r="BG192" s="228">
        <f>IF(O192="zákl. přenesená",K192,0)</f>
        <v>0</v>
      </c>
      <c r="BH192" s="228">
        <f>IF(O192="sníž. přenesená",K192,0)</f>
        <v>0</v>
      </c>
      <c r="BI192" s="228">
        <f>IF(O192="nulová",K192,0)</f>
        <v>0</v>
      </c>
      <c r="BJ192" s="17" t="s">
        <v>88</v>
      </c>
      <c r="BK192" s="228">
        <f>ROUND(P192*H192,2)</f>
        <v>0</v>
      </c>
      <c r="BL192" s="17" t="s">
        <v>305</v>
      </c>
      <c r="BM192" s="17" t="s">
        <v>6408</v>
      </c>
    </row>
    <row r="193" spans="2:65" s="1" customFormat="1" ht="16.5" customHeight="1">
      <c r="B193" s="39"/>
      <c r="C193" s="273" t="s">
        <v>933</v>
      </c>
      <c r="D193" s="273" t="s">
        <v>287</v>
      </c>
      <c r="E193" s="274" t="s">
        <v>6409</v>
      </c>
      <c r="F193" s="275" t="s">
        <v>6410</v>
      </c>
      <c r="G193" s="276" t="s">
        <v>361</v>
      </c>
      <c r="H193" s="277">
        <v>16</v>
      </c>
      <c r="I193" s="278"/>
      <c r="J193" s="279"/>
      <c r="K193" s="280">
        <f>ROUND(P193*H193,2)</f>
        <v>0</v>
      </c>
      <c r="L193" s="275" t="s">
        <v>1071</v>
      </c>
      <c r="M193" s="281"/>
      <c r="N193" s="282" t="s">
        <v>33</v>
      </c>
      <c r="O193" s="224" t="s">
        <v>49</v>
      </c>
      <c r="P193" s="225">
        <f>I193+J193</f>
        <v>0</v>
      </c>
      <c r="Q193" s="225">
        <f>ROUND(I193*H193,2)</f>
        <v>0</v>
      </c>
      <c r="R193" s="225">
        <f>ROUND(J193*H193,2)</f>
        <v>0</v>
      </c>
      <c r="S193" s="80"/>
      <c r="T193" s="226">
        <f>S193*H193</f>
        <v>0</v>
      </c>
      <c r="U193" s="226">
        <v>0</v>
      </c>
      <c r="V193" s="226">
        <f>U193*H193</f>
        <v>0</v>
      </c>
      <c r="W193" s="226">
        <v>0</v>
      </c>
      <c r="X193" s="227">
        <f>W193*H193</f>
        <v>0</v>
      </c>
      <c r="AR193" s="17" t="s">
        <v>411</v>
      </c>
      <c r="AT193" s="17" t="s">
        <v>287</v>
      </c>
      <c r="AU193" s="17" t="s">
        <v>90</v>
      </c>
      <c r="AY193" s="17" t="s">
        <v>204</v>
      </c>
      <c r="BE193" s="228">
        <f>IF(O193="základní",K193,0)</f>
        <v>0</v>
      </c>
      <c r="BF193" s="228">
        <f>IF(O193="snížená",K193,0)</f>
        <v>0</v>
      </c>
      <c r="BG193" s="228">
        <f>IF(O193="zákl. přenesená",K193,0)</f>
        <v>0</v>
      </c>
      <c r="BH193" s="228">
        <f>IF(O193="sníž. přenesená",K193,0)</f>
        <v>0</v>
      </c>
      <c r="BI193" s="228">
        <f>IF(O193="nulová",K193,0)</f>
        <v>0</v>
      </c>
      <c r="BJ193" s="17" t="s">
        <v>88</v>
      </c>
      <c r="BK193" s="228">
        <f>ROUND(P193*H193,2)</f>
        <v>0</v>
      </c>
      <c r="BL193" s="17" t="s">
        <v>305</v>
      </c>
      <c r="BM193" s="17" t="s">
        <v>6411</v>
      </c>
    </row>
    <row r="194" spans="2:65" s="1" customFormat="1" ht="16.5" customHeight="1">
      <c r="B194" s="39"/>
      <c r="C194" s="273" t="s">
        <v>937</v>
      </c>
      <c r="D194" s="273" t="s">
        <v>287</v>
      </c>
      <c r="E194" s="274" t="s">
        <v>6412</v>
      </c>
      <c r="F194" s="275" t="s">
        <v>6413</v>
      </c>
      <c r="G194" s="276" t="s">
        <v>361</v>
      </c>
      <c r="H194" s="277">
        <v>8</v>
      </c>
      <c r="I194" s="278"/>
      <c r="J194" s="279"/>
      <c r="K194" s="280">
        <f>ROUND(P194*H194,2)</f>
        <v>0</v>
      </c>
      <c r="L194" s="275" t="s">
        <v>1071</v>
      </c>
      <c r="M194" s="281"/>
      <c r="N194" s="282" t="s">
        <v>33</v>
      </c>
      <c r="O194" s="224" t="s">
        <v>49</v>
      </c>
      <c r="P194" s="225">
        <f>I194+J194</f>
        <v>0</v>
      </c>
      <c r="Q194" s="225">
        <f>ROUND(I194*H194,2)</f>
        <v>0</v>
      </c>
      <c r="R194" s="225">
        <f>ROUND(J194*H194,2)</f>
        <v>0</v>
      </c>
      <c r="S194" s="80"/>
      <c r="T194" s="226">
        <f>S194*H194</f>
        <v>0</v>
      </c>
      <c r="U194" s="226">
        <v>0</v>
      </c>
      <c r="V194" s="226">
        <f>U194*H194</f>
        <v>0</v>
      </c>
      <c r="W194" s="226">
        <v>0</v>
      </c>
      <c r="X194" s="227">
        <f>W194*H194</f>
        <v>0</v>
      </c>
      <c r="AR194" s="17" t="s">
        <v>411</v>
      </c>
      <c r="AT194" s="17" t="s">
        <v>287</v>
      </c>
      <c r="AU194" s="17" t="s">
        <v>90</v>
      </c>
      <c r="AY194" s="17" t="s">
        <v>204</v>
      </c>
      <c r="BE194" s="228">
        <f>IF(O194="základní",K194,0)</f>
        <v>0</v>
      </c>
      <c r="BF194" s="228">
        <f>IF(O194="snížená",K194,0)</f>
        <v>0</v>
      </c>
      <c r="BG194" s="228">
        <f>IF(O194="zákl. přenesená",K194,0)</f>
        <v>0</v>
      </c>
      <c r="BH194" s="228">
        <f>IF(O194="sníž. přenesená",K194,0)</f>
        <v>0</v>
      </c>
      <c r="BI194" s="228">
        <f>IF(O194="nulová",K194,0)</f>
        <v>0</v>
      </c>
      <c r="BJ194" s="17" t="s">
        <v>88</v>
      </c>
      <c r="BK194" s="228">
        <f>ROUND(P194*H194,2)</f>
        <v>0</v>
      </c>
      <c r="BL194" s="17" t="s">
        <v>305</v>
      </c>
      <c r="BM194" s="17" t="s">
        <v>6414</v>
      </c>
    </row>
    <row r="195" spans="2:65" s="1" customFormat="1" ht="16.5" customHeight="1">
      <c r="B195" s="39"/>
      <c r="C195" s="273" t="s">
        <v>941</v>
      </c>
      <c r="D195" s="273" t="s">
        <v>287</v>
      </c>
      <c r="E195" s="274" t="s">
        <v>6415</v>
      </c>
      <c r="F195" s="275" t="s">
        <v>6416</v>
      </c>
      <c r="G195" s="276" t="s">
        <v>361</v>
      </c>
      <c r="H195" s="277">
        <v>6</v>
      </c>
      <c r="I195" s="278"/>
      <c r="J195" s="279"/>
      <c r="K195" s="280">
        <f>ROUND(P195*H195,2)</f>
        <v>0</v>
      </c>
      <c r="L195" s="275" t="s">
        <v>1071</v>
      </c>
      <c r="M195" s="281"/>
      <c r="N195" s="282" t="s">
        <v>33</v>
      </c>
      <c r="O195" s="224" t="s">
        <v>49</v>
      </c>
      <c r="P195" s="225">
        <f>I195+J195</f>
        <v>0</v>
      </c>
      <c r="Q195" s="225">
        <f>ROUND(I195*H195,2)</f>
        <v>0</v>
      </c>
      <c r="R195" s="225">
        <f>ROUND(J195*H195,2)</f>
        <v>0</v>
      </c>
      <c r="S195" s="80"/>
      <c r="T195" s="226">
        <f>S195*H195</f>
        <v>0</v>
      </c>
      <c r="U195" s="226">
        <v>0</v>
      </c>
      <c r="V195" s="226">
        <f>U195*H195</f>
        <v>0</v>
      </c>
      <c r="W195" s="226">
        <v>0</v>
      </c>
      <c r="X195" s="227">
        <f>W195*H195</f>
        <v>0</v>
      </c>
      <c r="AR195" s="17" t="s">
        <v>411</v>
      </c>
      <c r="AT195" s="17" t="s">
        <v>287</v>
      </c>
      <c r="AU195" s="17" t="s">
        <v>90</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305</v>
      </c>
      <c r="BM195" s="17" t="s">
        <v>6417</v>
      </c>
    </row>
    <row r="196" spans="2:65" s="1" customFormat="1" ht="16.5" customHeight="1">
      <c r="B196" s="39"/>
      <c r="C196" s="273" t="s">
        <v>946</v>
      </c>
      <c r="D196" s="273" t="s">
        <v>287</v>
      </c>
      <c r="E196" s="274" t="s">
        <v>6418</v>
      </c>
      <c r="F196" s="275" t="s">
        <v>6419</v>
      </c>
      <c r="G196" s="276" t="s">
        <v>361</v>
      </c>
      <c r="H196" s="277">
        <v>6</v>
      </c>
      <c r="I196" s="278"/>
      <c r="J196" s="279"/>
      <c r="K196" s="280">
        <f>ROUND(P196*H196,2)</f>
        <v>0</v>
      </c>
      <c r="L196" s="275" t="s">
        <v>1071</v>
      </c>
      <c r="M196" s="281"/>
      <c r="N196" s="282"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411</v>
      </c>
      <c r="AT196" s="17" t="s">
        <v>287</v>
      </c>
      <c r="AU196" s="17" t="s">
        <v>90</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305</v>
      </c>
      <c r="BM196" s="17" t="s">
        <v>6420</v>
      </c>
    </row>
    <row r="197" spans="2:65" s="1" customFormat="1" ht="16.5" customHeight="1">
      <c r="B197" s="39"/>
      <c r="C197" s="273" t="s">
        <v>955</v>
      </c>
      <c r="D197" s="273" t="s">
        <v>287</v>
      </c>
      <c r="E197" s="274" t="s">
        <v>6421</v>
      </c>
      <c r="F197" s="275" t="s">
        <v>6422</v>
      </c>
      <c r="G197" s="276" t="s">
        <v>361</v>
      </c>
      <c r="H197" s="277">
        <v>27</v>
      </c>
      <c r="I197" s="278"/>
      <c r="J197" s="279"/>
      <c r="K197" s="280">
        <f>ROUND(P197*H197,2)</f>
        <v>0</v>
      </c>
      <c r="L197" s="275" t="s">
        <v>1071</v>
      </c>
      <c r="M197" s="281"/>
      <c r="N197" s="282" t="s">
        <v>33</v>
      </c>
      <c r="O197" s="224" t="s">
        <v>49</v>
      </c>
      <c r="P197" s="225">
        <f>I197+J197</f>
        <v>0</v>
      </c>
      <c r="Q197" s="225">
        <f>ROUND(I197*H197,2)</f>
        <v>0</v>
      </c>
      <c r="R197" s="225">
        <f>ROUND(J197*H197,2)</f>
        <v>0</v>
      </c>
      <c r="S197" s="80"/>
      <c r="T197" s="226">
        <f>S197*H197</f>
        <v>0</v>
      </c>
      <c r="U197" s="226">
        <v>0</v>
      </c>
      <c r="V197" s="226">
        <f>U197*H197</f>
        <v>0</v>
      </c>
      <c r="W197" s="226">
        <v>0</v>
      </c>
      <c r="X197" s="227">
        <f>W197*H197</f>
        <v>0</v>
      </c>
      <c r="AR197" s="17" t="s">
        <v>411</v>
      </c>
      <c r="AT197" s="17" t="s">
        <v>287</v>
      </c>
      <c r="AU197" s="17" t="s">
        <v>90</v>
      </c>
      <c r="AY197" s="17" t="s">
        <v>204</v>
      </c>
      <c r="BE197" s="228">
        <f>IF(O197="základní",K197,0)</f>
        <v>0</v>
      </c>
      <c r="BF197" s="228">
        <f>IF(O197="snížená",K197,0)</f>
        <v>0</v>
      </c>
      <c r="BG197" s="228">
        <f>IF(O197="zákl. přenesená",K197,0)</f>
        <v>0</v>
      </c>
      <c r="BH197" s="228">
        <f>IF(O197="sníž. přenesená",K197,0)</f>
        <v>0</v>
      </c>
      <c r="BI197" s="228">
        <f>IF(O197="nulová",K197,0)</f>
        <v>0</v>
      </c>
      <c r="BJ197" s="17" t="s">
        <v>88</v>
      </c>
      <c r="BK197" s="228">
        <f>ROUND(P197*H197,2)</f>
        <v>0</v>
      </c>
      <c r="BL197" s="17" t="s">
        <v>305</v>
      </c>
      <c r="BM197" s="17" t="s">
        <v>6423</v>
      </c>
    </row>
    <row r="198" spans="2:65" s="1" customFormat="1" ht="16.5" customHeight="1">
      <c r="B198" s="39"/>
      <c r="C198" s="273" t="s">
        <v>961</v>
      </c>
      <c r="D198" s="273" t="s">
        <v>287</v>
      </c>
      <c r="E198" s="274" t="s">
        <v>6424</v>
      </c>
      <c r="F198" s="275" t="s">
        <v>6425</v>
      </c>
      <c r="G198" s="276" t="s">
        <v>361</v>
      </c>
      <c r="H198" s="277">
        <v>71</v>
      </c>
      <c r="I198" s="278"/>
      <c r="J198" s="279"/>
      <c r="K198" s="280">
        <f>ROUND(P198*H198,2)</f>
        <v>0</v>
      </c>
      <c r="L198" s="275" t="s">
        <v>1071</v>
      </c>
      <c r="M198" s="281"/>
      <c r="N198" s="282" t="s">
        <v>33</v>
      </c>
      <c r="O198" s="224" t="s">
        <v>49</v>
      </c>
      <c r="P198" s="225">
        <f>I198+J198</f>
        <v>0</v>
      </c>
      <c r="Q198" s="225">
        <f>ROUND(I198*H198,2)</f>
        <v>0</v>
      </c>
      <c r="R198" s="225">
        <f>ROUND(J198*H198,2)</f>
        <v>0</v>
      </c>
      <c r="S198" s="80"/>
      <c r="T198" s="226">
        <f>S198*H198</f>
        <v>0</v>
      </c>
      <c r="U198" s="226">
        <v>0</v>
      </c>
      <c r="V198" s="226">
        <f>U198*H198</f>
        <v>0</v>
      </c>
      <c r="W198" s="226">
        <v>0</v>
      </c>
      <c r="X198" s="227">
        <f>W198*H198</f>
        <v>0</v>
      </c>
      <c r="AR198" s="17" t="s">
        <v>411</v>
      </c>
      <c r="AT198" s="17" t="s">
        <v>287</v>
      </c>
      <c r="AU198" s="17" t="s">
        <v>90</v>
      </c>
      <c r="AY198" s="17" t="s">
        <v>204</v>
      </c>
      <c r="BE198" s="228">
        <f>IF(O198="základní",K198,0)</f>
        <v>0</v>
      </c>
      <c r="BF198" s="228">
        <f>IF(O198="snížená",K198,0)</f>
        <v>0</v>
      </c>
      <c r="BG198" s="228">
        <f>IF(O198="zákl. přenesená",K198,0)</f>
        <v>0</v>
      </c>
      <c r="BH198" s="228">
        <f>IF(O198="sníž. přenesená",K198,0)</f>
        <v>0</v>
      </c>
      <c r="BI198" s="228">
        <f>IF(O198="nulová",K198,0)</f>
        <v>0</v>
      </c>
      <c r="BJ198" s="17" t="s">
        <v>88</v>
      </c>
      <c r="BK198" s="228">
        <f>ROUND(P198*H198,2)</f>
        <v>0</v>
      </c>
      <c r="BL198" s="17" t="s">
        <v>305</v>
      </c>
      <c r="BM198" s="17" t="s">
        <v>6426</v>
      </c>
    </row>
    <row r="199" spans="2:65" s="1" customFormat="1" ht="16.5" customHeight="1">
      <c r="B199" s="39"/>
      <c r="C199" s="273" t="s">
        <v>1032</v>
      </c>
      <c r="D199" s="273" t="s">
        <v>287</v>
      </c>
      <c r="E199" s="274" t="s">
        <v>6427</v>
      </c>
      <c r="F199" s="275" t="s">
        <v>6428</v>
      </c>
      <c r="G199" s="276" t="s">
        <v>361</v>
      </c>
      <c r="H199" s="277">
        <v>169</v>
      </c>
      <c r="I199" s="278"/>
      <c r="J199" s="279"/>
      <c r="K199" s="280">
        <f>ROUND(P199*H199,2)</f>
        <v>0</v>
      </c>
      <c r="L199" s="275" t="s">
        <v>1071</v>
      </c>
      <c r="M199" s="281"/>
      <c r="N199" s="282" t="s">
        <v>33</v>
      </c>
      <c r="O199" s="224" t="s">
        <v>49</v>
      </c>
      <c r="P199" s="225">
        <f>I199+J199</f>
        <v>0</v>
      </c>
      <c r="Q199" s="225">
        <f>ROUND(I199*H199,2)</f>
        <v>0</v>
      </c>
      <c r="R199" s="225">
        <f>ROUND(J199*H199,2)</f>
        <v>0</v>
      </c>
      <c r="S199" s="80"/>
      <c r="T199" s="226">
        <f>S199*H199</f>
        <v>0</v>
      </c>
      <c r="U199" s="226">
        <v>0</v>
      </c>
      <c r="V199" s="226">
        <f>U199*H199</f>
        <v>0</v>
      </c>
      <c r="W199" s="226">
        <v>0</v>
      </c>
      <c r="X199" s="227">
        <f>W199*H199</f>
        <v>0</v>
      </c>
      <c r="AR199" s="17" t="s">
        <v>411</v>
      </c>
      <c r="AT199" s="17" t="s">
        <v>287</v>
      </c>
      <c r="AU199" s="17" t="s">
        <v>90</v>
      </c>
      <c r="AY199" s="17" t="s">
        <v>204</v>
      </c>
      <c r="BE199" s="228">
        <f>IF(O199="základní",K199,0)</f>
        <v>0</v>
      </c>
      <c r="BF199" s="228">
        <f>IF(O199="snížená",K199,0)</f>
        <v>0</v>
      </c>
      <c r="BG199" s="228">
        <f>IF(O199="zákl. přenesená",K199,0)</f>
        <v>0</v>
      </c>
      <c r="BH199" s="228">
        <f>IF(O199="sníž. přenesená",K199,0)</f>
        <v>0</v>
      </c>
      <c r="BI199" s="228">
        <f>IF(O199="nulová",K199,0)</f>
        <v>0</v>
      </c>
      <c r="BJ199" s="17" t="s">
        <v>88</v>
      </c>
      <c r="BK199" s="228">
        <f>ROUND(P199*H199,2)</f>
        <v>0</v>
      </c>
      <c r="BL199" s="17" t="s">
        <v>305</v>
      </c>
      <c r="BM199" s="17" t="s">
        <v>6429</v>
      </c>
    </row>
    <row r="200" spans="2:65" s="1" customFormat="1" ht="16.5" customHeight="1">
      <c r="B200" s="39"/>
      <c r="C200" s="273" t="s">
        <v>1038</v>
      </c>
      <c r="D200" s="273" t="s">
        <v>287</v>
      </c>
      <c r="E200" s="274" t="s">
        <v>6430</v>
      </c>
      <c r="F200" s="275" t="s">
        <v>6431</v>
      </c>
      <c r="G200" s="276" t="s">
        <v>361</v>
      </c>
      <c r="H200" s="277">
        <v>98</v>
      </c>
      <c r="I200" s="278"/>
      <c r="J200" s="279"/>
      <c r="K200" s="280">
        <f>ROUND(P200*H200,2)</f>
        <v>0</v>
      </c>
      <c r="L200" s="275" t="s">
        <v>1071</v>
      </c>
      <c r="M200" s="281"/>
      <c r="N200" s="282" t="s">
        <v>33</v>
      </c>
      <c r="O200" s="224" t="s">
        <v>49</v>
      </c>
      <c r="P200" s="225">
        <f>I200+J200</f>
        <v>0</v>
      </c>
      <c r="Q200" s="225">
        <f>ROUND(I200*H200,2)</f>
        <v>0</v>
      </c>
      <c r="R200" s="225">
        <f>ROUND(J200*H200,2)</f>
        <v>0</v>
      </c>
      <c r="S200" s="80"/>
      <c r="T200" s="226">
        <f>S200*H200</f>
        <v>0</v>
      </c>
      <c r="U200" s="226">
        <v>0</v>
      </c>
      <c r="V200" s="226">
        <f>U200*H200</f>
        <v>0</v>
      </c>
      <c r="W200" s="226">
        <v>0</v>
      </c>
      <c r="X200" s="227">
        <f>W200*H200</f>
        <v>0</v>
      </c>
      <c r="AR200" s="17" t="s">
        <v>411</v>
      </c>
      <c r="AT200" s="17" t="s">
        <v>287</v>
      </c>
      <c r="AU200" s="17" t="s">
        <v>90</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305</v>
      </c>
      <c r="BM200" s="17" t="s">
        <v>6432</v>
      </c>
    </row>
    <row r="201" spans="2:65" s="1" customFormat="1" ht="16.5" customHeight="1">
      <c r="B201" s="39"/>
      <c r="C201" s="273" t="s">
        <v>1047</v>
      </c>
      <c r="D201" s="273" t="s">
        <v>287</v>
      </c>
      <c r="E201" s="274" t="s">
        <v>6433</v>
      </c>
      <c r="F201" s="275" t="s">
        <v>6434</v>
      </c>
      <c r="G201" s="276" t="s">
        <v>361</v>
      </c>
      <c r="H201" s="277">
        <v>36</v>
      </c>
      <c r="I201" s="278"/>
      <c r="J201" s="279"/>
      <c r="K201" s="280">
        <f>ROUND(P201*H201,2)</f>
        <v>0</v>
      </c>
      <c r="L201" s="275" t="s">
        <v>1071</v>
      </c>
      <c r="M201" s="281"/>
      <c r="N201" s="282" t="s">
        <v>33</v>
      </c>
      <c r="O201" s="224" t="s">
        <v>49</v>
      </c>
      <c r="P201" s="225">
        <f>I201+J201</f>
        <v>0</v>
      </c>
      <c r="Q201" s="225">
        <f>ROUND(I201*H201,2)</f>
        <v>0</v>
      </c>
      <c r="R201" s="225">
        <f>ROUND(J201*H201,2)</f>
        <v>0</v>
      </c>
      <c r="S201" s="80"/>
      <c r="T201" s="226">
        <f>S201*H201</f>
        <v>0</v>
      </c>
      <c r="U201" s="226">
        <v>0</v>
      </c>
      <c r="V201" s="226">
        <f>U201*H201</f>
        <v>0</v>
      </c>
      <c r="W201" s="226">
        <v>0</v>
      </c>
      <c r="X201" s="227">
        <f>W201*H201</f>
        <v>0</v>
      </c>
      <c r="AR201" s="17" t="s">
        <v>411</v>
      </c>
      <c r="AT201" s="17" t="s">
        <v>287</v>
      </c>
      <c r="AU201" s="17" t="s">
        <v>90</v>
      </c>
      <c r="AY201" s="17" t="s">
        <v>204</v>
      </c>
      <c r="BE201" s="228">
        <f>IF(O201="základní",K201,0)</f>
        <v>0</v>
      </c>
      <c r="BF201" s="228">
        <f>IF(O201="snížená",K201,0)</f>
        <v>0</v>
      </c>
      <c r="BG201" s="228">
        <f>IF(O201="zákl. přenesená",K201,0)</f>
        <v>0</v>
      </c>
      <c r="BH201" s="228">
        <f>IF(O201="sníž. přenesená",K201,0)</f>
        <v>0</v>
      </c>
      <c r="BI201" s="228">
        <f>IF(O201="nulová",K201,0)</f>
        <v>0</v>
      </c>
      <c r="BJ201" s="17" t="s">
        <v>88</v>
      </c>
      <c r="BK201" s="228">
        <f>ROUND(P201*H201,2)</f>
        <v>0</v>
      </c>
      <c r="BL201" s="17" t="s">
        <v>305</v>
      </c>
      <c r="BM201" s="17" t="s">
        <v>6435</v>
      </c>
    </row>
    <row r="202" spans="2:65" s="1" customFormat="1" ht="16.5" customHeight="1">
      <c r="B202" s="39"/>
      <c r="C202" s="273" t="s">
        <v>1053</v>
      </c>
      <c r="D202" s="273" t="s">
        <v>287</v>
      </c>
      <c r="E202" s="274" t="s">
        <v>6436</v>
      </c>
      <c r="F202" s="275" t="s">
        <v>6437</v>
      </c>
      <c r="G202" s="276" t="s">
        <v>361</v>
      </c>
      <c r="H202" s="277">
        <v>134</v>
      </c>
      <c r="I202" s="278"/>
      <c r="J202" s="279"/>
      <c r="K202" s="280">
        <f>ROUND(P202*H202,2)</f>
        <v>0</v>
      </c>
      <c r="L202" s="275" t="s">
        <v>1071</v>
      </c>
      <c r="M202" s="281"/>
      <c r="N202" s="282" t="s">
        <v>33</v>
      </c>
      <c r="O202" s="224" t="s">
        <v>49</v>
      </c>
      <c r="P202" s="225">
        <f>I202+J202</f>
        <v>0</v>
      </c>
      <c r="Q202" s="225">
        <f>ROUND(I202*H202,2)</f>
        <v>0</v>
      </c>
      <c r="R202" s="225">
        <f>ROUND(J202*H202,2)</f>
        <v>0</v>
      </c>
      <c r="S202" s="80"/>
      <c r="T202" s="226">
        <f>S202*H202</f>
        <v>0</v>
      </c>
      <c r="U202" s="226">
        <v>0</v>
      </c>
      <c r="V202" s="226">
        <f>U202*H202</f>
        <v>0</v>
      </c>
      <c r="W202" s="226">
        <v>0</v>
      </c>
      <c r="X202" s="227">
        <f>W202*H202</f>
        <v>0</v>
      </c>
      <c r="AR202" s="17" t="s">
        <v>411</v>
      </c>
      <c r="AT202" s="17" t="s">
        <v>287</v>
      </c>
      <c r="AU202" s="17" t="s">
        <v>90</v>
      </c>
      <c r="AY202" s="17" t="s">
        <v>204</v>
      </c>
      <c r="BE202" s="228">
        <f>IF(O202="základní",K202,0)</f>
        <v>0</v>
      </c>
      <c r="BF202" s="228">
        <f>IF(O202="snížená",K202,0)</f>
        <v>0</v>
      </c>
      <c r="BG202" s="228">
        <f>IF(O202="zákl. přenesená",K202,0)</f>
        <v>0</v>
      </c>
      <c r="BH202" s="228">
        <f>IF(O202="sníž. přenesená",K202,0)</f>
        <v>0</v>
      </c>
      <c r="BI202" s="228">
        <f>IF(O202="nulová",K202,0)</f>
        <v>0</v>
      </c>
      <c r="BJ202" s="17" t="s">
        <v>88</v>
      </c>
      <c r="BK202" s="228">
        <f>ROUND(P202*H202,2)</f>
        <v>0</v>
      </c>
      <c r="BL202" s="17" t="s">
        <v>305</v>
      </c>
      <c r="BM202" s="17" t="s">
        <v>6438</v>
      </c>
    </row>
    <row r="203" spans="2:65" s="1" customFormat="1" ht="16.5" customHeight="1">
      <c r="B203" s="39"/>
      <c r="C203" s="216" t="s">
        <v>1058</v>
      </c>
      <c r="D203" s="216" t="s">
        <v>206</v>
      </c>
      <c r="E203" s="217" t="s">
        <v>6439</v>
      </c>
      <c r="F203" s="218" t="s">
        <v>6440</v>
      </c>
      <c r="G203" s="219" t="s">
        <v>361</v>
      </c>
      <c r="H203" s="220">
        <v>233</v>
      </c>
      <c r="I203" s="221"/>
      <c r="J203" s="221"/>
      <c r="K203" s="222">
        <f>ROUND(P203*H203,2)</f>
        <v>0</v>
      </c>
      <c r="L203" s="218" t="s">
        <v>1071</v>
      </c>
      <c r="M203" s="44"/>
      <c r="N203" s="223" t="s">
        <v>33</v>
      </c>
      <c r="O203" s="224" t="s">
        <v>49</v>
      </c>
      <c r="P203" s="225">
        <f>I203+J203</f>
        <v>0</v>
      </c>
      <c r="Q203" s="225">
        <f>ROUND(I203*H203,2)</f>
        <v>0</v>
      </c>
      <c r="R203" s="225">
        <f>ROUND(J203*H203,2)</f>
        <v>0</v>
      </c>
      <c r="S203" s="80"/>
      <c r="T203" s="226">
        <f>S203*H203</f>
        <v>0</v>
      </c>
      <c r="U203" s="226">
        <v>0</v>
      </c>
      <c r="V203" s="226">
        <f>U203*H203</f>
        <v>0</v>
      </c>
      <c r="W203" s="226">
        <v>0</v>
      </c>
      <c r="X203" s="227">
        <f>W203*H203</f>
        <v>0</v>
      </c>
      <c r="AR203" s="17" t="s">
        <v>305</v>
      </c>
      <c r="AT203" s="17" t="s">
        <v>206</v>
      </c>
      <c r="AU203" s="17" t="s">
        <v>90</v>
      </c>
      <c r="AY203" s="17" t="s">
        <v>204</v>
      </c>
      <c r="BE203" s="228">
        <f>IF(O203="základní",K203,0)</f>
        <v>0</v>
      </c>
      <c r="BF203" s="228">
        <f>IF(O203="snížená",K203,0)</f>
        <v>0</v>
      </c>
      <c r="BG203" s="228">
        <f>IF(O203="zákl. přenesená",K203,0)</f>
        <v>0</v>
      </c>
      <c r="BH203" s="228">
        <f>IF(O203="sníž. přenesená",K203,0)</f>
        <v>0</v>
      </c>
      <c r="BI203" s="228">
        <f>IF(O203="nulová",K203,0)</f>
        <v>0</v>
      </c>
      <c r="BJ203" s="17" t="s">
        <v>88</v>
      </c>
      <c r="BK203" s="228">
        <f>ROUND(P203*H203,2)</f>
        <v>0</v>
      </c>
      <c r="BL203" s="17" t="s">
        <v>305</v>
      </c>
      <c r="BM203" s="17" t="s">
        <v>6441</v>
      </c>
    </row>
    <row r="204" spans="2:51" s="12" customFormat="1" ht="12">
      <c r="B204" s="240"/>
      <c r="C204" s="241"/>
      <c r="D204" s="231" t="s">
        <v>213</v>
      </c>
      <c r="E204" s="242" t="s">
        <v>33</v>
      </c>
      <c r="F204" s="243" t="s">
        <v>6442</v>
      </c>
      <c r="G204" s="241"/>
      <c r="H204" s="244">
        <v>233</v>
      </c>
      <c r="I204" s="245"/>
      <c r="J204" s="245"/>
      <c r="K204" s="241"/>
      <c r="L204" s="241"/>
      <c r="M204" s="246"/>
      <c r="N204" s="247"/>
      <c r="O204" s="248"/>
      <c r="P204" s="248"/>
      <c r="Q204" s="248"/>
      <c r="R204" s="248"/>
      <c r="S204" s="248"/>
      <c r="T204" s="248"/>
      <c r="U204" s="248"/>
      <c r="V204" s="248"/>
      <c r="W204" s="248"/>
      <c r="X204" s="249"/>
      <c r="AT204" s="250" t="s">
        <v>213</v>
      </c>
      <c r="AU204" s="250" t="s">
        <v>90</v>
      </c>
      <c r="AV204" s="12" t="s">
        <v>90</v>
      </c>
      <c r="AW204" s="12" t="s">
        <v>5</v>
      </c>
      <c r="AX204" s="12" t="s">
        <v>80</v>
      </c>
      <c r="AY204" s="250" t="s">
        <v>204</v>
      </c>
    </row>
    <row r="205" spans="2:51" s="13" customFormat="1" ht="12">
      <c r="B205" s="251"/>
      <c r="C205" s="252"/>
      <c r="D205" s="231" t="s">
        <v>213</v>
      </c>
      <c r="E205" s="253" t="s">
        <v>33</v>
      </c>
      <c r="F205" s="254" t="s">
        <v>218</v>
      </c>
      <c r="G205" s="252"/>
      <c r="H205" s="255">
        <v>233</v>
      </c>
      <c r="I205" s="256"/>
      <c r="J205" s="256"/>
      <c r="K205" s="252"/>
      <c r="L205" s="252"/>
      <c r="M205" s="257"/>
      <c r="N205" s="258"/>
      <c r="O205" s="259"/>
      <c r="P205" s="259"/>
      <c r="Q205" s="259"/>
      <c r="R205" s="259"/>
      <c r="S205" s="259"/>
      <c r="T205" s="259"/>
      <c r="U205" s="259"/>
      <c r="V205" s="259"/>
      <c r="W205" s="259"/>
      <c r="X205" s="260"/>
      <c r="AT205" s="261" t="s">
        <v>213</v>
      </c>
      <c r="AU205" s="261" t="s">
        <v>90</v>
      </c>
      <c r="AV205" s="13" t="s">
        <v>211</v>
      </c>
      <c r="AW205" s="13" t="s">
        <v>5</v>
      </c>
      <c r="AX205" s="13" t="s">
        <v>88</v>
      </c>
      <c r="AY205" s="261" t="s">
        <v>204</v>
      </c>
    </row>
    <row r="206" spans="2:65" s="1" customFormat="1" ht="16.5" customHeight="1">
      <c r="B206" s="39"/>
      <c r="C206" s="216" t="s">
        <v>1064</v>
      </c>
      <c r="D206" s="216" t="s">
        <v>206</v>
      </c>
      <c r="E206" s="217" t="s">
        <v>6443</v>
      </c>
      <c r="F206" s="218" t="s">
        <v>6444</v>
      </c>
      <c r="G206" s="219" t="s">
        <v>361</v>
      </c>
      <c r="H206" s="220">
        <v>233</v>
      </c>
      <c r="I206" s="221"/>
      <c r="J206" s="221"/>
      <c r="K206" s="222">
        <f>ROUND(P206*H206,2)</f>
        <v>0</v>
      </c>
      <c r="L206" s="218" t="s">
        <v>1071</v>
      </c>
      <c r="M206" s="44"/>
      <c r="N206" s="223" t="s">
        <v>33</v>
      </c>
      <c r="O206" s="224" t="s">
        <v>49</v>
      </c>
      <c r="P206" s="225">
        <f>I206+J206</f>
        <v>0</v>
      </c>
      <c r="Q206" s="225">
        <f>ROUND(I206*H206,2)</f>
        <v>0</v>
      </c>
      <c r="R206" s="225">
        <f>ROUND(J206*H206,2)</f>
        <v>0</v>
      </c>
      <c r="S206" s="80"/>
      <c r="T206" s="226">
        <f>S206*H206</f>
        <v>0</v>
      </c>
      <c r="U206" s="226">
        <v>0</v>
      </c>
      <c r="V206" s="226">
        <f>U206*H206</f>
        <v>0</v>
      </c>
      <c r="W206" s="226">
        <v>0</v>
      </c>
      <c r="X206" s="227">
        <f>W206*H206</f>
        <v>0</v>
      </c>
      <c r="AR206" s="17" t="s">
        <v>305</v>
      </c>
      <c r="AT206" s="17" t="s">
        <v>206</v>
      </c>
      <c r="AU206" s="17" t="s">
        <v>90</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305</v>
      </c>
      <c r="BM206" s="17" t="s">
        <v>6445</v>
      </c>
    </row>
    <row r="207" spans="2:65" s="1" customFormat="1" ht="16.5" customHeight="1">
      <c r="B207" s="39"/>
      <c r="C207" s="216" t="s">
        <v>1069</v>
      </c>
      <c r="D207" s="216" t="s">
        <v>206</v>
      </c>
      <c r="E207" s="217" t="s">
        <v>6446</v>
      </c>
      <c r="F207" s="218" t="s">
        <v>6447</v>
      </c>
      <c r="G207" s="219" t="s">
        <v>361</v>
      </c>
      <c r="H207" s="220">
        <v>233</v>
      </c>
      <c r="I207" s="221"/>
      <c r="J207" s="221"/>
      <c r="K207" s="222">
        <f>ROUND(P207*H207,2)</f>
        <v>0</v>
      </c>
      <c r="L207" s="218" t="s">
        <v>1071</v>
      </c>
      <c r="M207" s="44"/>
      <c r="N207" s="223" t="s">
        <v>33</v>
      </c>
      <c r="O207" s="224" t="s">
        <v>49</v>
      </c>
      <c r="P207" s="225">
        <f>I207+J207</f>
        <v>0</v>
      </c>
      <c r="Q207" s="225">
        <f>ROUND(I207*H207,2)</f>
        <v>0</v>
      </c>
      <c r="R207" s="225">
        <f>ROUND(J207*H207,2)</f>
        <v>0</v>
      </c>
      <c r="S207" s="80"/>
      <c r="T207" s="226">
        <f>S207*H207</f>
        <v>0</v>
      </c>
      <c r="U207" s="226">
        <v>0</v>
      </c>
      <c r="V207" s="226">
        <f>U207*H207</f>
        <v>0</v>
      </c>
      <c r="W207" s="226">
        <v>0</v>
      </c>
      <c r="X207" s="227">
        <f>W207*H207</f>
        <v>0</v>
      </c>
      <c r="AR207" s="17" t="s">
        <v>305</v>
      </c>
      <c r="AT207" s="17" t="s">
        <v>206</v>
      </c>
      <c r="AU207" s="17" t="s">
        <v>90</v>
      </c>
      <c r="AY207" s="17" t="s">
        <v>204</v>
      </c>
      <c r="BE207" s="228">
        <f>IF(O207="základní",K207,0)</f>
        <v>0</v>
      </c>
      <c r="BF207" s="228">
        <f>IF(O207="snížená",K207,0)</f>
        <v>0</v>
      </c>
      <c r="BG207" s="228">
        <f>IF(O207="zákl. přenesená",K207,0)</f>
        <v>0</v>
      </c>
      <c r="BH207" s="228">
        <f>IF(O207="sníž. přenesená",K207,0)</f>
        <v>0</v>
      </c>
      <c r="BI207" s="228">
        <f>IF(O207="nulová",K207,0)</f>
        <v>0</v>
      </c>
      <c r="BJ207" s="17" t="s">
        <v>88</v>
      </c>
      <c r="BK207" s="228">
        <f>ROUND(P207*H207,2)</f>
        <v>0</v>
      </c>
      <c r="BL207" s="17" t="s">
        <v>305</v>
      </c>
      <c r="BM207" s="17" t="s">
        <v>6448</v>
      </c>
    </row>
    <row r="208" spans="2:65" s="1" customFormat="1" ht="22.5" customHeight="1">
      <c r="B208" s="39"/>
      <c r="C208" s="216" t="s">
        <v>1077</v>
      </c>
      <c r="D208" s="216" t="s">
        <v>206</v>
      </c>
      <c r="E208" s="217" t="s">
        <v>6449</v>
      </c>
      <c r="F208" s="218" t="s">
        <v>6450</v>
      </c>
      <c r="G208" s="219" t="s">
        <v>3124</v>
      </c>
      <c r="H208" s="291"/>
      <c r="I208" s="221"/>
      <c r="J208" s="221"/>
      <c r="K208" s="222">
        <f>ROUND(P208*H208,2)</f>
        <v>0</v>
      </c>
      <c r="L208" s="218" t="s">
        <v>1071</v>
      </c>
      <c r="M208" s="44"/>
      <c r="N208" s="223" t="s">
        <v>33</v>
      </c>
      <c r="O208" s="224" t="s">
        <v>49</v>
      </c>
      <c r="P208" s="225">
        <f>I208+J208</f>
        <v>0</v>
      </c>
      <c r="Q208" s="225">
        <f>ROUND(I208*H208,2)</f>
        <v>0</v>
      </c>
      <c r="R208" s="225">
        <f>ROUND(J208*H208,2)</f>
        <v>0</v>
      </c>
      <c r="S208" s="80"/>
      <c r="T208" s="226">
        <f>S208*H208</f>
        <v>0</v>
      </c>
      <c r="U208" s="226">
        <v>0</v>
      </c>
      <c r="V208" s="226">
        <f>U208*H208</f>
        <v>0</v>
      </c>
      <c r="W208" s="226">
        <v>0</v>
      </c>
      <c r="X208" s="227">
        <f>W208*H208</f>
        <v>0</v>
      </c>
      <c r="AR208" s="17" t="s">
        <v>305</v>
      </c>
      <c r="AT208" s="17" t="s">
        <v>206</v>
      </c>
      <c r="AU208" s="17" t="s">
        <v>90</v>
      </c>
      <c r="AY208" s="17" t="s">
        <v>204</v>
      </c>
      <c r="BE208" s="228">
        <f>IF(O208="základní",K208,0)</f>
        <v>0</v>
      </c>
      <c r="BF208" s="228">
        <f>IF(O208="snížená",K208,0)</f>
        <v>0</v>
      </c>
      <c r="BG208" s="228">
        <f>IF(O208="zákl. přenesená",K208,0)</f>
        <v>0</v>
      </c>
      <c r="BH208" s="228">
        <f>IF(O208="sníž. přenesená",K208,0)</f>
        <v>0</v>
      </c>
      <c r="BI208" s="228">
        <f>IF(O208="nulová",K208,0)</f>
        <v>0</v>
      </c>
      <c r="BJ208" s="17" t="s">
        <v>88</v>
      </c>
      <c r="BK208" s="228">
        <f>ROUND(P208*H208,2)</f>
        <v>0</v>
      </c>
      <c r="BL208" s="17" t="s">
        <v>305</v>
      </c>
      <c r="BM208" s="17" t="s">
        <v>6451</v>
      </c>
    </row>
    <row r="209" spans="2:65" s="1" customFormat="1" ht="22.5" customHeight="1">
      <c r="B209" s="39"/>
      <c r="C209" s="216" t="s">
        <v>1083</v>
      </c>
      <c r="D209" s="216" t="s">
        <v>206</v>
      </c>
      <c r="E209" s="217" t="s">
        <v>5119</v>
      </c>
      <c r="F209" s="218" t="s">
        <v>6452</v>
      </c>
      <c r="G209" s="219" t="s">
        <v>3124</v>
      </c>
      <c r="H209" s="291"/>
      <c r="I209" s="221"/>
      <c r="J209" s="221"/>
      <c r="K209" s="222">
        <f>ROUND(P209*H209,2)</f>
        <v>0</v>
      </c>
      <c r="L209" s="218" t="s">
        <v>1071</v>
      </c>
      <c r="M209" s="44"/>
      <c r="N209" s="223" t="s">
        <v>33</v>
      </c>
      <c r="O209" s="224" t="s">
        <v>49</v>
      </c>
      <c r="P209" s="225">
        <f>I209+J209</f>
        <v>0</v>
      </c>
      <c r="Q209" s="225">
        <f>ROUND(I209*H209,2)</f>
        <v>0</v>
      </c>
      <c r="R209" s="225">
        <f>ROUND(J209*H209,2)</f>
        <v>0</v>
      </c>
      <c r="S209" s="80"/>
      <c r="T209" s="226">
        <f>S209*H209</f>
        <v>0</v>
      </c>
      <c r="U209" s="226">
        <v>0</v>
      </c>
      <c r="V209" s="226">
        <f>U209*H209</f>
        <v>0</v>
      </c>
      <c r="W209" s="226">
        <v>0</v>
      </c>
      <c r="X209" s="227">
        <f>W209*H209</f>
        <v>0</v>
      </c>
      <c r="AR209" s="17" t="s">
        <v>305</v>
      </c>
      <c r="AT209" s="17" t="s">
        <v>206</v>
      </c>
      <c r="AU209" s="17" t="s">
        <v>90</v>
      </c>
      <c r="AY209" s="17" t="s">
        <v>204</v>
      </c>
      <c r="BE209" s="228">
        <f>IF(O209="základní",K209,0)</f>
        <v>0</v>
      </c>
      <c r="BF209" s="228">
        <f>IF(O209="snížená",K209,0)</f>
        <v>0</v>
      </c>
      <c r="BG209" s="228">
        <f>IF(O209="zákl. přenesená",K209,0)</f>
        <v>0</v>
      </c>
      <c r="BH209" s="228">
        <f>IF(O209="sníž. přenesená",K209,0)</f>
        <v>0</v>
      </c>
      <c r="BI209" s="228">
        <f>IF(O209="nulová",K209,0)</f>
        <v>0</v>
      </c>
      <c r="BJ209" s="17" t="s">
        <v>88</v>
      </c>
      <c r="BK209" s="228">
        <f>ROUND(P209*H209,2)</f>
        <v>0</v>
      </c>
      <c r="BL209" s="17" t="s">
        <v>305</v>
      </c>
      <c r="BM209" s="17" t="s">
        <v>6453</v>
      </c>
    </row>
    <row r="210" spans="2:65" s="1" customFormat="1" ht="16.5" customHeight="1">
      <c r="B210" s="39"/>
      <c r="C210" s="216" t="s">
        <v>1089</v>
      </c>
      <c r="D210" s="216" t="s">
        <v>206</v>
      </c>
      <c r="E210" s="217" t="s">
        <v>5122</v>
      </c>
      <c r="F210" s="218" t="s">
        <v>4692</v>
      </c>
      <c r="G210" s="219" t="s">
        <v>3124</v>
      </c>
      <c r="H210" s="291"/>
      <c r="I210" s="221"/>
      <c r="J210" s="221"/>
      <c r="K210" s="222">
        <f>ROUND(P210*H210,2)</f>
        <v>0</v>
      </c>
      <c r="L210" s="218" t="s">
        <v>1071</v>
      </c>
      <c r="M210" s="44"/>
      <c r="N210" s="223" t="s">
        <v>33</v>
      </c>
      <c r="O210" s="224" t="s">
        <v>49</v>
      </c>
      <c r="P210" s="225">
        <f>I210+J210</f>
        <v>0</v>
      </c>
      <c r="Q210" s="225">
        <f>ROUND(I210*H210,2)</f>
        <v>0</v>
      </c>
      <c r="R210" s="225">
        <f>ROUND(J210*H210,2)</f>
        <v>0</v>
      </c>
      <c r="S210" s="80"/>
      <c r="T210" s="226">
        <f>S210*H210</f>
        <v>0</v>
      </c>
      <c r="U210" s="226">
        <v>0</v>
      </c>
      <c r="V210" s="226">
        <f>U210*H210</f>
        <v>0</v>
      </c>
      <c r="W210" s="226">
        <v>0</v>
      </c>
      <c r="X210" s="227">
        <f>W210*H210</f>
        <v>0</v>
      </c>
      <c r="AR210" s="17" t="s">
        <v>305</v>
      </c>
      <c r="AT210" s="17" t="s">
        <v>206</v>
      </c>
      <c r="AU210" s="17" t="s">
        <v>90</v>
      </c>
      <c r="AY210" s="17" t="s">
        <v>204</v>
      </c>
      <c r="BE210" s="228">
        <f>IF(O210="základní",K210,0)</f>
        <v>0</v>
      </c>
      <c r="BF210" s="228">
        <f>IF(O210="snížená",K210,0)</f>
        <v>0</v>
      </c>
      <c r="BG210" s="228">
        <f>IF(O210="zákl. přenesená",K210,0)</f>
        <v>0</v>
      </c>
      <c r="BH210" s="228">
        <f>IF(O210="sníž. přenesená",K210,0)</f>
        <v>0</v>
      </c>
      <c r="BI210" s="228">
        <f>IF(O210="nulová",K210,0)</f>
        <v>0</v>
      </c>
      <c r="BJ210" s="17" t="s">
        <v>88</v>
      </c>
      <c r="BK210" s="228">
        <f>ROUND(P210*H210,2)</f>
        <v>0</v>
      </c>
      <c r="BL210" s="17" t="s">
        <v>305</v>
      </c>
      <c r="BM210" s="17" t="s">
        <v>6454</v>
      </c>
    </row>
    <row r="211" spans="2:63" s="10" customFormat="1" ht="25.9" customHeight="1">
      <c r="B211" s="199"/>
      <c r="C211" s="200"/>
      <c r="D211" s="201" t="s">
        <v>79</v>
      </c>
      <c r="E211" s="202" t="s">
        <v>4721</v>
      </c>
      <c r="F211" s="202" t="s">
        <v>4722</v>
      </c>
      <c r="G211" s="200"/>
      <c r="H211" s="200"/>
      <c r="I211" s="203"/>
      <c r="J211" s="203"/>
      <c r="K211" s="204">
        <f>BK211</f>
        <v>0</v>
      </c>
      <c r="L211" s="200"/>
      <c r="M211" s="205"/>
      <c r="N211" s="206"/>
      <c r="O211" s="207"/>
      <c r="P211" s="207"/>
      <c r="Q211" s="208">
        <f>SUM(Q212:Q213)</f>
        <v>0</v>
      </c>
      <c r="R211" s="208">
        <f>SUM(R212:R213)</f>
        <v>0</v>
      </c>
      <c r="S211" s="207"/>
      <c r="T211" s="209">
        <f>SUM(T212:T213)</f>
        <v>0</v>
      </c>
      <c r="U211" s="207"/>
      <c r="V211" s="209">
        <f>SUM(V212:V213)</f>
        <v>0</v>
      </c>
      <c r="W211" s="207"/>
      <c r="X211" s="210">
        <f>SUM(X212:X213)</f>
        <v>0</v>
      </c>
      <c r="AR211" s="211" t="s">
        <v>211</v>
      </c>
      <c r="AT211" s="212" t="s">
        <v>79</v>
      </c>
      <c r="AU211" s="212" t="s">
        <v>80</v>
      </c>
      <c r="AY211" s="211" t="s">
        <v>204</v>
      </c>
      <c r="BK211" s="213">
        <f>SUM(BK212:BK213)</f>
        <v>0</v>
      </c>
    </row>
    <row r="212" spans="2:65" s="1" customFormat="1" ht="16.5" customHeight="1">
      <c r="B212" s="39"/>
      <c r="C212" s="216" t="s">
        <v>1097</v>
      </c>
      <c r="D212" s="216" t="s">
        <v>206</v>
      </c>
      <c r="E212" s="217" t="s">
        <v>5301</v>
      </c>
      <c r="F212" s="218" t="s">
        <v>6455</v>
      </c>
      <c r="G212" s="219" t="s">
        <v>1289</v>
      </c>
      <c r="H212" s="220">
        <v>16</v>
      </c>
      <c r="I212" s="221"/>
      <c r="J212" s="221"/>
      <c r="K212" s="222">
        <f>ROUND(P212*H212,2)</f>
        <v>0</v>
      </c>
      <c r="L212" s="218" t="s">
        <v>1071</v>
      </c>
      <c r="M212" s="44"/>
      <c r="N212" s="223" t="s">
        <v>33</v>
      </c>
      <c r="O212" s="224" t="s">
        <v>49</v>
      </c>
      <c r="P212" s="225">
        <f>I212+J212</f>
        <v>0</v>
      </c>
      <c r="Q212" s="225">
        <f>ROUND(I212*H212,2)</f>
        <v>0</v>
      </c>
      <c r="R212" s="225">
        <f>ROUND(J212*H212,2)</f>
        <v>0</v>
      </c>
      <c r="S212" s="80"/>
      <c r="T212" s="226">
        <f>S212*H212</f>
        <v>0</v>
      </c>
      <c r="U212" s="226">
        <v>0</v>
      </c>
      <c r="V212" s="226">
        <f>U212*H212</f>
        <v>0</v>
      </c>
      <c r="W212" s="226">
        <v>0</v>
      </c>
      <c r="X212" s="227">
        <f>W212*H212</f>
        <v>0</v>
      </c>
      <c r="AR212" s="17" t="s">
        <v>3675</v>
      </c>
      <c r="AT212" s="17" t="s">
        <v>206</v>
      </c>
      <c r="AU212" s="17" t="s">
        <v>88</v>
      </c>
      <c r="AY212" s="17" t="s">
        <v>204</v>
      </c>
      <c r="BE212" s="228">
        <f>IF(O212="základní",K212,0)</f>
        <v>0</v>
      </c>
      <c r="BF212" s="228">
        <f>IF(O212="snížená",K212,0)</f>
        <v>0</v>
      </c>
      <c r="BG212" s="228">
        <f>IF(O212="zákl. přenesená",K212,0)</f>
        <v>0</v>
      </c>
      <c r="BH212" s="228">
        <f>IF(O212="sníž. přenesená",K212,0)</f>
        <v>0</v>
      </c>
      <c r="BI212" s="228">
        <f>IF(O212="nulová",K212,0)</f>
        <v>0</v>
      </c>
      <c r="BJ212" s="17" t="s">
        <v>88</v>
      </c>
      <c r="BK212" s="228">
        <f>ROUND(P212*H212,2)</f>
        <v>0</v>
      </c>
      <c r="BL212" s="17" t="s">
        <v>3675</v>
      </c>
      <c r="BM212" s="17" t="s">
        <v>6456</v>
      </c>
    </row>
    <row r="213" spans="2:65" s="1" customFormat="1" ht="16.5" customHeight="1">
      <c r="B213" s="39"/>
      <c r="C213" s="216" t="s">
        <v>1108</v>
      </c>
      <c r="D213" s="216" t="s">
        <v>206</v>
      </c>
      <c r="E213" s="217" t="s">
        <v>4730</v>
      </c>
      <c r="F213" s="218" t="s">
        <v>4731</v>
      </c>
      <c r="G213" s="219" t="s">
        <v>1289</v>
      </c>
      <c r="H213" s="220">
        <v>36</v>
      </c>
      <c r="I213" s="221"/>
      <c r="J213" s="221"/>
      <c r="K213" s="222">
        <f>ROUND(P213*H213,2)</f>
        <v>0</v>
      </c>
      <c r="L213" s="218" t="s">
        <v>1071</v>
      </c>
      <c r="M213" s="44"/>
      <c r="N213" s="223" t="s">
        <v>33</v>
      </c>
      <c r="O213" s="224" t="s">
        <v>49</v>
      </c>
      <c r="P213" s="225">
        <f>I213+J213</f>
        <v>0</v>
      </c>
      <c r="Q213" s="225">
        <f>ROUND(I213*H213,2)</f>
        <v>0</v>
      </c>
      <c r="R213" s="225">
        <f>ROUND(J213*H213,2)</f>
        <v>0</v>
      </c>
      <c r="S213" s="80"/>
      <c r="T213" s="226">
        <f>S213*H213</f>
        <v>0</v>
      </c>
      <c r="U213" s="226">
        <v>0</v>
      </c>
      <c r="V213" s="226">
        <f>U213*H213</f>
        <v>0</v>
      </c>
      <c r="W213" s="226">
        <v>0</v>
      </c>
      <c r="X213" s="227">
        <f>W213*H213</f>
        <v>0</v>
      </c>
      <c r="AR213" s="17" t="s">
        <v>3675</v>
      </c>
      <c r="AT213" s="17" t="s">
        <v>206</v>
      </c>
      <c r="AU213" s="17" t="s">
        <v>88</v>
      </c>
      <c r="AY213" s="17" t="s">
        <v>204</v>
      </c>
      <c r="BE213" s="228">
        <f>IF(O213="základní",K213,0)</f>
        <v>0</v>
      </c>
      <c r="BF213" s="228">
        <f>IF(O213="snížená",K213,0)</f>
        <v>0</v>
      </c>
      <c r="BG213" s="228">
        <f>IF(O213="zákl. přenesená",K213,0)</f>
        <v>0</v>
      </c>
      <c r="BH213" s="228">
        <f>IF(O213="sníž. přenesená",K213,0)</f>
        <v>0</v>
      </c>
      <c r="BI213" s="228">
        <f>IF(O213="nulová",K213,0)</f>
        <v>0</v>
      </c>
      <c r="BJ213" s="17" t="s">
        <v>88</v>
      </c>
      <c r="BK213" s="228">
        <f>ROUND(P213*H213,2)</f>
        <v>0</v>
      </c>
      <c r="BL213" s="17" t="s">
        <v>3675</v>
      </c>
      <c r="BM213" s="17" t="s">
        <v>6457</v>
      </c>
    </row>
    <row r="214" spans="2:63" s="10" customFormat="1" ht="25.9" customHeight="1">
      <c r="B214" s="199"/>
      <c r="C214" s="200"/>
      <c r="D214" s="201" t="s">
        <v>79</v>
      </c>
      <c r="E214" s="202" t="s">
        <v>4736</v>
      </c>
      <c r="F214" s="202" t="s">
        <v>4737</v>
      </c>
      <c r="G214" s="200"/>
      <c r="H214" s="200"/>
      <c r="I214" s="203"/>
      <c r="J214" s="203"/>
      <c r="K214" s="204">
        <f>BK214</f>
        <v>0</v>
      </c>
      <c r="L214" s="200"/>
      <c r="M214" s="205"/>
      <c r="N214" s="206"/>
      <c r="O214" s="207"/>
      <c r="P214" s="207"/>
      <c r="Q214" s="208">
        <f>Q215+Q216+Q218</f>
        <v>0</v>
      </c>
      <c r="R214" s="208">
        <f>R215+R216+R218</f>
        <v>0</v>
      </c>
      <c r="S214" s="207"/>
      <c r="T214" s="209">
        <f>T215+T216+T218</f>
        <v>0</v>
      </c>
      <c r="U214" s="207"/>
      <c r="V214" s="209">
        <f>V215+V216+V218</f>
        <v>0</v>
      </c>
      <c r="W214" s="207"/>
      <c r="X214" s="210">
        <f>X215+X216+X218</f>
        <v>0</v>
      </c>
      <c r="AR214" s="211" t="s">
        <v>236</v>
      </c>
      <c r="AT214" s="212" t="s">
        <v>79</v>
      </c>
      <c r="AU214" s="212" t="s">
        <v>80</v>
      </c>
      <c r="AY214" s="211" t="s">
        <v>204</v>
      </c>
      <c r="BK214" s="213">
        <f>BK215+BK216+BK218</f>
        <v>0</v>
      </c>
    </row>
    <row r="215" spans="2:63" s="10" customFormat="1" ht="22.8" customHeight="1">
      <c r="B215" s="199"/>
      <c r="C215" s="200"/>
      <c r="D215" s="201" t="s">
        <v>79</v>
      </c>
      <c r="E215" s="214" t="s">
        <v>4738</v>
      </c>
      <c r="F215" s="214" t="s">
        <v>4738</v>
      </c>
      <c r="G215" s="200"/>
      <c r="H215" s="200"/>
      <c r="I215" s="203"/>
      <c r="J215" s="203"/>
      <c r="K215" s="215">
        <f>BK215</f>
        <v>0</v>
      </c>
      <c r="L215" s="200"/>
      <c r="M215" s="205"/>
      <c r="N215" s="206"/>
      <c r="O215" s="207"/>
      <c r="P215" s="207"/>
      <c r="Q215" s="208">
        <v>0</v>
      </c>
      <c r="R215" s="208">
        <v>0</v>
      </c>
      <c r="S215" s="207"/>
      <c r="T215" s="209">
        <v>0</v>
      </c>
      <c r="U215" s="207"/>
      <c r="V215" s="209">
        <v>0</v>
      </c>
      <c r="W215" s="207"/>
      <c r="X215" s="210">
        <v>0</v>
      </c>
      <c r="AR215" s="211" t="s">
        <v>88</v>
      </c>
      <c r="AT215" s="212" t="s">
        <v>79</v>
      </c>
      <c r="AU215" s="212" t="s">
        <v>88</v>
      </c>
      <c r="AY215" s="211" t="s">
        <v>204</v>
      </c>
      <c r="BK215" s="213">
        <v>0</v>
      </c>
    </row>
    <row r="216" spans="2:63" s="10" customFormat="1" ht="22.8" customHeight="1">
      <c r="B216" s="199"/>
      <c r="C216" s="200"/>
      <c r="D216" s="201" t="s">
        <v>79</v>
      </c>
      <c r="E216" s="214" t="s">
        <v>4739</v>
      </c>
      <c r="F216" s="214" t="s">
        <v>4740</v>
      </c>
      <c r="G216" s="200"/>
      <c r="H216" s="200"/>
      <c r="I216" s="203"/>
      <c r="J216" s="203"/>
      <c r="K216" s="215">
        <f>BK216</f>
        <v>0</v>
      </c>
      <c r="L216" s="200"/>
      <c r="M216" s="205"/>
      <c r="N216" s="206"/>
      <c r="O216" s="207"/>
      <c r="P216" s="207"/>
      <c r="Q216" s="208">
        <f>Q217</f>
        <v>0</v>
      </c>
      <c r="R216" s="208">
        <f>R217</f>
        <v>0</v>
      </c>
      <c r="S216" s="207"/>
      <c r="T216" s="209">
        <f>T217</f>
        <v>0</v>
      </c>
      <c r="U216" s="207"/>
      <c r="V216" s="209">
        <f>V217</f>
        <v>0</v>
      </c>
      <c r="W216" s="207"/>
      <c r="X216" s="210">
        <f>X217</f>
        <v>0</v>
      </c>
      <c r="AR216" s="211" t="s">
        <v>236</v>
      </c>
      <c r="AT216" s="212" t="s">
        <v>79</v>
      </c>
      <c r="AU216" s="212" t="s">
        <v>88</v>
      </c>
      <c r="AY216" s="211" t="s">
        <v>204</v>
      </c>
      <c r="BK216" s="213">
        <f>BK217</f>
        <v>0</v>
      </c>
    </row>
    <row r="217" spans="2:65" s="1" customFormat="1" ht="22.5" customHeight="1">
      <c r="B217" s="39"/>
      <c r="C217" s="216" t="s">
        <v>1114</v>
      </c>
      <c r="D217" s="216" t="s">
        <v>206</v>
      </c>
      <c r="E217" s="217" t="s">
        <v>4741</v>
      </c>
      <c r="F217" s="218" t="s">
        <v>4742</v>
      </c>
      <c r="G217" s="219" t="s">
        <v>319</v>
      </c>
      <c r="H217" s="220">
        <v>1</v>
      </c>
      <c r="I217" s="221"/>
      <c r="J217" s="221"/>
      <c r="K217" s="222">
        <f>ROUND(P217*H217,2)</f>
        <v>0</v>
      </c>
      <c r="L217" s="218" t="s">
        <v>1071</v>
      </c>
      <c r="M217" s="44"/>
      <c r="N217" s="223" t="s">
        <v>33</v>
      </c>
      <c r="O217" s="224" t="s">
        <v>49</v>
      </c>
      <c r="P217" s="225">
        <f>I217+J217</f>
        <v>0</v>
      </c>
      <c r="Q217" s="225">
        <f>ROUND(I217*H217,2)</f>
        <v>0</v>
      </c>
      <c r="R217" s="225">
        <f>ROUND(J217*H217,2)</f>
        <v>0</v>
      </c>
      <c r="S217" s="80"/>
      <c r="T217" s="226">
        <f>S217*H217</f>
        <v>0</v>
      </c>
      <c r="U217" s="226">
        <v>0</v>
      </c>
      <c r="V217" s="226">
        <f>U217*H217</f>
        <v>0</v>
      </c>
      <c r="W217" s="226">
        <v>0</v>
      </c>
      <c r="X217" s="227">
        <f>W217*H217</f>
        <v>0</v>
      </c>
      <c r="AR217" s="17" t="s">
        <v>211</v>
      </c>
      <c r="AT217" s="17" t="s">
        <v>206</v>
      </c>
      <c r="AU217" s="17" t="s">
        <v>90</v>
      </c>
      <c r="AY217" s="17" t="s">
        <v>204</v>
      </c>
      <c r="BE217" s="228">
        <f>IF(O217="základní",K217,0)</f>
        <v>0</v>
      </c>
      <c r="BF217" s="228">
        <f>IF(O217="snížená",K217,0)</f>
        <v>0</v>
      </c>
      <c r="BG217" s="228">
        <f>IF(O217="zákl. přenesená",K217,0)</f>
        <v>0</v>
      </c>
      <c r="BH217" s="228">
        <f>IF(O217="sníž. přenesená",K217,0)</f>
        <v>0</v>
      </c>
      <c r="BI217" s="228">
        <f>IF(O217="nulová",K217,0)</f>
        <v>0</v>
      </c>
      <c r="BJ217" s="17" t="s">
        <v>88</v>
      </c>
      <c r="BK217" s="228">
        <f>ROUND(P217*H217,2)</f>
        <v>0</v>
      </c>
      <c r="BL217" s="17" t="s">
        <v>211</v>
      </c>
      <c r="BM217" s="17" t="s">
        <v>6458</v>
      </c>
    </row>
    <row r="218" spans="2:63" s="10" customFormat="1" ht="22.8" customHeight="1">
      <c r="B218" s="199"/>
      <c r="C218" s="200"/>
      <c r="D218" s="201" t="s">
        <v>79</v>
      </c>
      <c r="E218" s="214" t="s">
        <v>4744</v>
      </c>
      <c r="F218" s="214" t="s">
        <v>4381</v>
      </c>
      <c r="G218" s="200"/>
      <c r="H218" s="200"/>
      <c r="I218" s="203"/>
      <c r="J218" s="203"/>
      <c r="K218" s="215">
        <f>BK218</f>
        <v>0</v>
      </c>
      <c r="L218" s="200"/>
      <c r="M218" s="205"/>
      <c r="N218" s="206"/>
      <c r="O218" s="207"/>
      <c r="P218" s="207"/>
      <c r="Q218" s="208">
        <f>SUM(Q219:Q220)</f>
        <v>0</v>
      </c>
      <c r="R218" s="208">
        <f>SUM(R219:R220)</f>
        <v>0</v>
      </c>
      <c r="S218" s="207"/>
      <c r="T218" s="209">
        <f>SUM(T219:T220)</f>
        <v>0</v>
      </c>
      <c r="U218" s="207"/>
      <c r="V218" s="209">
        <f>SUM(V219:V220)</f>
        <v>0</v>
      </c>
      <c r="W218" s="207"/>
      <c r="X218" s="210">
        <f>SUM(X219:X220)</f>
        <v>0</v>
      </c>
      <c r="AR218" s="211" t="s">
        <v>236</v>
      </c>
      <c r="AT218" s="212" t="s">
        <v>79</v>
      </c>
      <c r="AU218" s="212" t="s">
        <v>88</v>
      </c>
      <c r="AY218" s="211" t="s">
        <v>204</v>
      </c>
      <c r="BK218" s="213">
        <f>SUM(BK219:BK220)</f>
        <v>0</v>
      </c>
    </row>
    <row r="219" spans="2:65" s="1" customFormat="1" ht="16.5" customHeight="1">
      <c r="B219" s="39"/>
      <c r="C219" s="216" t="s">
        <v>1120</v>
      </c>
      <c r="D219" s="216" t="s">
        <v>206</v>
      </c>
      <c r="E219" s="217" t="s">
        <v>4745</v>
      </c>
      <c r="F219" s="218" t="s">
        <v>4746</v>
      </c>
      <c r="G219" s="219" t="s">
        <v>319</v>
      </c>
      <c r="H219" s="220">
        <v>1</v>
      </c>
      <c r="I219" s="221"/>
      <c r="J219" s="221"/>
      <c r="K219" s="222">
        <f>ROUND(P219*H219,2)</f>
        <v>0</v>
      </c>
      <c r="L219" s="218" t="s">
        <v>1071</v>
      </c>
      <c r="M219" s="44"/>
      <c r="N219" s="223" t="s">
        <v>33</v>
      </c>
      <c r="O219" s="224" t="s">
        <v>49</v>
      </c>
      <c r="P219" s="225">
        <f>I219+J219</f>
        <v>0</v>
      </c>
      <c r="Q219" s="225">
        <f>ROUND(I219*H219,2)</f>
        <v>0</v>
      </c>
      <c r="R219" s="225">
        <f>ROUND(J219*H219,2)</f>
        <v>0</v>
      </c>
      <c r="S219" s="80"/>
      <c r="T219" s="226">
        <f>S219*H219</f>
        <v>0</v>
      </c>
      <c r="U219" s="226">
        <v>0</v>
      </c>
      <c r="V219" s="226">
        <f>U219*H219</f>
        <v>0</v>
      </c>
      <c r="W219" s="226">
        <v>0</v>
      </c>
      <c r="X219" s="227">
        <f>W219*H219</f>
        <v>0</v>
      </c>
      <c r="AR219" s="17" t="s">
        <v>211</v>
      </c>
      <c r="AT219" s="17" t="s">
        <v>206</v>
      </c>
      <c r="AU219" s="17" t="s">
        <v>90</v>
      </c>
      <c r="AY219" s="17" t="s">
        <v>204</v>
      </c>
      <c r="BE219" s="228">
        <f>IF(O219="základní",K219,0)</f>
        <v>0</v>
      </c>
      <c r="BF219" s="228">
        <f>IF(O219="snížená",K219,0)</f>
        <v>0</v>
      </c>
      <c r="BG219" s="228">
        <f>IF(O219="zákl. přenesená",K219,0)</f>
        <v>0</v>
      </c>
      <c r="BH219" s="228">
        <f>IF(O219="sníž. přenesená",K219,0)</f>
        <v>0</v>
      </c>
      <c r="BI219" s="228">
        <f>IF(O219="nulová",K219,0)</f>
        <v>0</v>
      </c>
      <c r="BJ219" s="17" t="s">
        <v>88</v>
      </c>
      <c r="BK219" s="228">
        <f>ROUND(P219*H219,2)</f>
        <v>0</v>
      </c>
      <c r="BL219" s="17" t="s">
        <v>211</v>
      </c>
      <c r="BM219" s="17" t="s">
        <v>6459</v>
      </c>
    </row>
    <row r="220" spans="2:65" s="1" customFormat="1" ht="16.5" customHeight="1">
      <c r="B220" s="39"/>
      <c r="C220" s="216" t="s">
        <v>1135</v>
      </c>
      <c r="D220" s="216" t="s">
        <v>206</v>
      </c>
      <c r="E220" s="217" t="s">
        <v>4754</v>
      </c>
      <c r="F220" s="218" t="s">
        <v>4755</v>
      </c>
      <c r="G220" s="219" t="s">
        <v>319</v>
      </c>
      <c r="H220" s="220">
        <v>1</v>
      </c>
      <c r="I220" s="221"/>
      <c r="J220" s="221"/>
      <c r="K220" s="222">
        <f>ROUND(P220*H220,2)</f>
        <v>0</v>
      </c>
      <c r="L220" s="218" t="s">
        <v>1071</v>
      </c>
      <c r="M220" s="44"/>
      <c r="N220" s="285" t="s">
        <v>33</v>
      </c>
      <c r="O220" s="286" t="s">
        <v>49</v>
      </c>
      <c r="P220" s="287">
        <f>I220+J220</f>
        <v>0</v>
      </c>
      <c r="Q220" s="287">
        <f>ROUND(I220*H220,2)</f>
        <v>0</v>
      </c>
      <c r="R220" s="287">
        <f>ROUND(J220*H220,2)</f>
        <v>0</v>
      </c>
      <c r="S220" s="288"/>
      <c r="T220" s="289">
        <f>S220*H220</f>
        <v>0</v>
      </c>
      <c r="U220" s="289">
        <v>0</v>
      </c>
      <c r="V220" s="289">
        <f>U220*H220</f>
        <v>0</v>
      </c>
      <c r="W220" s="289">
        <v>0</v>
      </c>
      <c r="X220" s="290">
        <f>W220*H220</f>
        <v>0</v>
      </c>
      <c r="AR220" s="17" t="s">
        <v>211</v>
      </c>
      <c r="AT220" s="17" t="s">
        <v>206</v>
      </c>
      <c r="AU220" s="17" t="s">
        <v>90</v>
      </c>
      <c r="AY220" s="17" t="s">
        <v>204</v>
      </c>
      <c r="BE220" s="228">
        <f>IF(O220="základní",K220,0)</f>
        <v>0</v>
      </c>
      <c r="BF220" s="228">
        <f>IF(O220="snížená",K220,0)</f>
        <v>0</v>
      </c>
      <c r="BG220" s="228">
        <f>IF(O220="zákl. přenesená",K220,0)</f>
        <v>0</v>
      </c>
      <c r="BH220" s="228">
        <f>IF(O220="sníž. přenesená",K220,0)</f>
        <v>0</v>
      </c>
      <c r="BI220" s="228">
        <f>IF(O220="nulová",K220,0)</f>
        <v>0</v>
      </c>
      <c r="BJ220" s="17" t="s">
        <v>88</v>
      </c>
      <c r="BK220" s="228">
        <f>ROUND(P220*H220,2)</f>
        <v>0</v>
      </c>
      <c r="BL220" s="17" t="s">
        <v>211</v>
      </c>
      <c r="BM220" s="17" t="s">
        <v>6460</v>
      </c>
    </row>
    <row r="221" spans="2:13" s="1" customFormat="1" ht="6.95" customHeight="1">
      <c r="B221" s="58"/>
      <c r="C221" s="59"/>
      <c r="D221" s="59"/>
      <c r="E221" s="59"/>
      <c r="F221" s="59"/>
      <c r="G221" s="59"/>
      <c r="H221" s="59"/>
      <c r="I221" s="161"/>
      <c r="J221" s="161"/>
      <c r="K221" s="59"/>
      <c r="L221" s="59"/>
      <c r="M221" s="44"/>
    </row>
  </sheetData>
  <sheetProtection password="CC35" sheet="1" objects="1" scenarios="1" formatColumns="0" formatRows="0" autoFilter="0"/>
  <autoFilter ref="C89:L220"/>
  <mergeCells count="9">
    <mergeCell ref="E7:H7"/>
    <mergeCell ref="E9:H9"/>
    <mergeCell ref="E18:H18"/>
    <mergeCell ref="E27:H27"/>
    <mergeCell ref="E50:H50"/>
    <mergeCell ref="E52:H52"/>
    <mergeCell ref="E80:H80"/>
    <mergeCell ref="E82:H82"/>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1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119</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6461</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ROUND(K86,2)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ROUND((SUM(BE86:BE116)),2)</f>
        <v>0</v>
      </c>
      <c r="I35" s="150">
        <v>0.21</v>
      </c>
      <c r="J35" s="132"/>
      <c r="K35" s="145">
        <f>ROUND(((SUM(BE86:BE116))*I35),2)</f>
        <v>0</v>
      </c>
      <c r="M35" s="44"/>
    </row>
    <row r="36" spans="2:13" s="1" customFormat="1" ht="14.4" customHeight="1">
      <c r="B36" s="44"/>
      <c r="E36" s="130" t="s">
        <v>50</v>
      </c>
      <c r="F36" s="145">
        <f>ROUND((SUM(BF86:BF116)),2)</f>
        <v>0</v>
      </c>
      <c r="I36" s="150">
        <v>0.15</v>
      </c>
      <c r="J36" s="132"/>
      <c r="K36" s="145">
        <f>ROUND(((SUM(BF86:BF116))*I36),2)</f>
        <v>0</v>
      </c>
      <c r="M36" s="44"/>
    </row>
    <row r="37" spans="2:13" s="1" customFormat="1" ht="14.4" customHeight="1" hidden="1">
      <c r="B37" s="44"/>
      <c r="E37" s="130" t="s">
        <v>51</v>
      </c>
      <c r="F37" s="145">
        <f>ROUND((SUM(BG86:BG116)),2)</f>
        <v>0</v>
      </c>
      <c r="I37" s="150">
        <v>0.21</v>
      </c>
      <c r="J37" s="132"/>
      <c r="K37" s="145">
        <f>0</f>
        <v>0</v>
      </c>
      <c r="M37" s="44"/>
    </row>
    <row r="38" spans="2:13" s="1" customFormat="1" ht="14.4" customHeight="1" hidden="1">
      <c r="B38" s="44"/>
      <c r="E38" s="130" t="s">
        <v>52</v>
      </c>
      <c r="F38" s="145">
        <f>ROUND((SUM(BH86:BH116)),2)</f>
        <v>0</v>
      </c>
      <c r="I38" s="150">
        <v>0.15</v>
      </c>
      <c r="J38" s="132"/>
      <c r="K38" s="145">
        <f>0</f>
        <v>0</v>
      </c>
      <c r="M38" s="44"/>
    </row>
    <row r="39" spans="2:13" s="1" customFormat="1" ht="14.4" customHeight="1" hidden="1">
      <c r="B39" s="44"/>
      <c r="E39" s="130" t="s">
        <v>53</v>
      </c>
      <c r="F39" s="145">
        <f>ROUND((SUM(BI86:BI116)),2)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D1.51 - D1,151 sanace vlhkosti</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Q86</f>
        <v>0</v>
      </c>
      <c r="J61" s="172">
        <f>R86</f>
        <v>0</v>
      </c>
      <c r="K61" s="98">
        <f>K86</f>
        <v>0</v>
      </c>
      <c r="L61" s="40"/>
      <c r="M61" s="44"/>
      <c r="AU61" s="17" t="s">
        <v>140</v>
      </c>
    </row>
    <row r="62" spans="2:13" s="7" customFormat="1" ht="24.95" customHeight="1">
      <c r="B62" s="173"/>
      <c r="C62" s="174"/>
      <c r="D62" s="175" t="s">
        <v>6462</v>
      </c>
      <c r="E62" s="176"/>
      <c r="F62" s="176"/>
      <c r="G62" s="176"/>
      <c r="H62" s="176"/>
      <c r="I62" s="177">
        <f>Q87</f>
        <v>0</v>
      </c>
      <c r="J62" s="177">
        <f>R87</f>
        <v>0</v>
      </c>
      <c r="K62" s="178">
        <f>K87</f>
        <v>0</v>
      </c>
      <c r="L62" s="174"/>
      <c r="M62" s="179"/>
    </row>
    <row r="63" spans="2:13" s="7" customFormat="1" ht="24.95" customHeight="1">
      <c r="B63" s="173"/>
      <c r="C63" s="174"/>
      <c r="D63" s="175" t="s">
        <v>6463</v>
      </c>
      <c r="E63" s="176"/>
      <c r="F63" s="176"/>
      <c r="G63" s="176"/>
      <c r="H63" s="176"/>
      <c r="I63" s="177">
        <f>Q94</f>
        <v>0</v>
      </c>
      <c r="J63" s="177">
        <f>R94</f>
        <v>0</v>
      </c>
      <c r="K63" s="178">
        <f>K94</f>
        <v>0</v>
      </c>
      <c r="L63" s="174"/>
      <c r="M63" s="179"/>
    </row>
    <row r="64" spans="2:13" s="7" customFormat="1" ht="24.95" customHeight="1">
      <c r="B64" s="173"/>
      <c r="C64" s="174"/>
      <c r="D64" s="175" t="s">
        <v>6464</v>
      </c>
      <c r="E64" s="176"/>
      <c r="F64" s="176"/>
      <c r="G64" s="176"/>
      <c r="H64" s="176"/>
      <c r="I64" s="177">
        <f>Q102</f>
        <v>0</v>
      </c>
      <c r="J64" s="177">
        <f>R102</f>
        <v>0</v>
      </c>
      <c r="K64" s="178">
        <f>K102</f>
        <v>0</v>
      </c>
      <c r="L64" s="174"/>
      <c r="M64" s="179"/>
    </row>
    <row r="65" spans="2:13" s="7" customFormat="1" ht="24.95" customHeight="1">
      <c r="B65" s="173"/>
      <c r="C65" s="174"/>
      <c r="D65" s="175" t="s">
        <v>6465</v>
      </c>
      <c r="E65" s="176"/>
      <c r="F65" s="176"/>
      <c r="G65" s="176"/>
      <c r="H65" s="176"/>
      <c r="I65" s="177">
        <f>Q104</f>
        <v>0</v>
      </c>
      <c r="J65" s="177">
        <f>R104</f>
        <v>0</v>
      </c>
      <c r="K65" s="178">
        <f>K104</f>
        <v>0</v>
      </c>
      <c r="L65" s="174"/>
      <c r="M65" s="179"/>
    </row>
    <row r="66" spans="2:13" s="7" customFormat="1" ht="24.95" customHeight="1">
      <c r="B66" s="173"/>
      <c r="C66" s="174"/>
      <c r="D66" s="175" t="s">
        <v>6466</v>
      </c>
      <c r="E66" s="176"/>
      <c r="F66" s="176"/>
      <c r="G66" s="176"/>
      <c r="H66" s="176"/>
      <c r="I66" s="177">
        <f>Q113</f>
        <v>0</v>
      </c>
      <c r="J66" s="177">
        <f>R113</f>
        <v>0</v>
      </c>
      <c r="K66" s="178">
        <f>K113</f>
        <v>0</v>
      </c>
      <c r="L66" s="174"/>
      <c r="M66" s="179"/>
    </row>
    <row r="67" spans="2:13" s="1" customFormat="1" ht="21.8" customHeight="1">
      <c r="B67" s="39"/>
      <c r="C67" s="40"/>
      <c r="D67" s="40"/>
      <c r="E67" s="40"/>
      <c r="F67" s="40"/>
      <c r="G67" s="40"/>
      <c r="H67" s="40"/>
      <c r="I67" s="132"/>
      <c r="J67" s="132"/>
      <c r="K67" s="40"/>
      <c r="L67" s="40"/>
      <c r="M67" s="44"/>
    </row>
    <row r="68" spans="2:13" s="1" customFormat="1" ht="6.95" customHeight="1">
      <c r="B68" s="58"/>
      <c r="C68" s="59"/>
      <c r="D68" s="59"/>
      <c r="E68" s="59"/>
      <c r="F68" s="59"/>
      <c r="G68" s="59"/>
      <c r="H68" s="59"/>
      <c r="I68" s="161"/>
      <c r="J68" s="161"/>
      <c r="K68" s="59"/>
      <c r="L68" s="59"/>
      <c r="M68" s="44"/>
    </row>
    <row r="72" spans="2:13" s="1" customFormat="1" ht="6.95" customHeight="1">
      <c r="B72" s="60"/>
      <c r="C72" s="61"/>
      <c r="D72" s="61"/>
      <c r="E72" s="61"/>
      <c r="F72" s="61"/>
      <c r="G72" s="61"/>
      <c r="H72" s="61"/>
      <c r="I72" s="164"/>
      <c r="J72" s="164"/>
      <c r="K72" s="61"/>
      <c r="L72" s="61"/>
      <c r="M72" s="44"/>
    </row>
    <row r="73" spans="2:13" s="1" customFormat="1" ht="24.95" customHeight="1">
      <c r="B73" s="39"/>
      <c r="C73" s="23" t="s">
        <v>185</v>
      </c>
      <c r="D73" s="40"/>
      <c r="E73" s="40"/>
      <c r="F73" s="40"/>
      <c r="G73" s="40"/>
      <c r="H73" s="40"/>
      <c r="I73" s="132"/>
      <c r="J73" s="132"/>
      <c r="K73" s="40"/>
      <c r="L73" s="40"/>
      <c r="M73" s="44"/>
    </row>
    <row r="74" spans="2:13" s="1" customFormat="1" ht="6.95" customHeight="1">
      <c r="B74" s="39"/>
      <c r="C74" s="40"/>
      <c r="D74" s="40"/>
      <c r="E74" s="40"/>
      <c r="F74" s="40"/>
      <c r="G74" s="40"/>
      <c r="H74" s="40"/>
      <c r="I74" s="132"/>
      <c r="J74" s="132"/>
      <c r="K74" s="40"/>
      <c r="L74" s="40"/>
      <c r="M74" s="44"/>
    </row>
    <row r="75" spans="2:13" s="1" customFormat="1" ht="12" customHeight="1">
      <c r="B75" s="39"/>
      <c r="C75" s="32" t="s">
        <v>17</v>
      </c>
      <c r="D75" s="40"/>
      <c r="E75" s="40"/>
      <c r="F75" s="40"/>
      <c r="G75" s="40"/>
      <c r="H75" s="40"/>
      <c r="I75" s="132"/>
      <c r="J75" s="132"/>
      <c r="K75" s="40"/>
      <c r="L75" s="40"/>
      <c r="M75" s="44"/>
    </row>
    <row r="76" spans="2:13" s="1" customFormat="1" ht="16.5" customHeight="1">
      <c r="B76" s="39"/>
      <c r="C76" s="40"/>
      <c r="D76" s="40"/>
      <c r="E76" s="165" t="str">
        <f>E7</f>
        <v>Rekonstrukce objektu Kateřinská 17 pro CMT UP v Olomouci</v>
      </c>
      <c r="F76" s="32"/>
      <c r="G76" s="32"/>
      <c r="H76" s="32"/>
      <c r="I76" s="132"/>
      <c r="J76" s="132"/>
      <c r="K76" s="40"/>
      <c r="L76" s="40"/>
      <c r="M76" s="44"/>
    </row>
    <row r="77" spans="2:13" s="1" customFormat="1" ht="12" customHeight="1">
      <c r="B77" s="39"/>
      <c r="C77" s="32" t="s">
        <v>127</v>
      </c>
      <c r="D77" s="40"/>
      <c r="E77" s="40"/>
      <c r="F77" s="40"/>
      <c r="G77" s="40"/>
      <c r="H77" s="40"/>
      <c r="I77" s="132"/>
      <c r="J77" s="132"/>
      <c r="K77" s="40"/>
      <c r="L77" s="40"/>
      <c r="M77" s="44"/>
    </row>
    <row r="78" spans="2:13" s="1" customFormat="1" ht="16.5" customHeight="1">
      <c r="B78" s="39"/>
      <c r="C78" s="40"/>
      <c r="D78" s="40"/>
      <c r="E78" s="65" t="str">
        <f>E9</f>
        <v>D1.51 - D1,151 sanace vlhkosti</v>
      </c>
      <c r="F78" s="40"/>
      <c r="G78" s="40"/>
      <c r="H78" s="40"/>
      <c r="I78" s="132"/>
      <c r="J78" s="132"/>
      <c r="K78" s="40"/>
      <c r="L78" s="40"/>
      <c r="M78" s="44"/>
    </row>
    <row r="79" spans="2:13" s="1" customFormat="1" ht="6.95" customHeight="1">
      <c r="B79" s="39"/>
      <c r="C79" s="40"/>
      <c r="D79" s="40"/>
      <c r="E79" s="40"/>
      <c r="F79" s="40"/>
      <c r="G79" s="40"/>
      <c r="H79" s="40"/>
      <c r="I79" s="132"/>
      <c r="J79" s="132"/>
      <c r="K79" s="40"/>
      <c r="L79" s="40"/>
      <c r="M79" s="44"/>
    </row>
    <row r="80" spans="2:13" s="1" customFormat="1" ht="12" customHeight="1">
      <c r="B80" s="39"/>
      <c r="C80" s="32" t="s">
        <v>23</v>
      </c>
      <c r="D80" s="40"/>
      <c r="E80" s="40"/>
      <c r="F80" s="27" t="str">
        <f>F12</f>
        <v xml:space="preserve"> </v>
      </c>
      <c r="G80" s="40"/>
      <c r="H80" s="40"/>
      <c r="I80" s="134" t="s">
        <v>25</v>
      </c>
      <c r="J80" s="136" t="str">
        <f>IF(J12="","",J12)</f>
        <v>3. 11. 2017</v>
      </c>
      <c r="K80" s="40"/>
      <c r="L80" s="40"/>
      <c r="M80" s="44"/>
    </row>
    <row r="81" spans="2:13" s="1" customFormat="1" ht="6.95" customHeight="1">
      <c r="B81" s="39"/>
      <c r="C81" s="40"/>
      <c r="D81" s="40"/>
      <c r="E81" s="40"/>
      <c r="F81" s="40"/>
      <c r="G81" s="40"/>
      <c r="H81" s="40"/>
      <c r="I81" s="132"/>
      <c r="J81" s="132"/>
      <c r="K81" s="40"/>
      <c r="L81" s="40"/>
      <c r="M81" s="44"/>
    </row>
    <row r="82" spans="2:13" s="1" customFormat="1" ht="24.9" customHeight="1">
      <c r="B82" s="39"/>
      <c r="C82" s="32" t="s">
        <v>31</v>
      </c>
      <c r="D82" s="40"/>
      <c r="E82" s="40"/>
      <c r="F82" s="27" t="str">
        <f>E15</f>
        <v>Universita Palackého Olomouc</v>
      </c>
      <c r="G82" s="40"/>
      <c r="H82" s="40"/>
      <c r="I82" s="134" t="s">
        <v>38</v>
      </c>
      <c r="J82" s="166" t="str">
        <f>E21</f>
        <v>MgAmIng arch L.Blažek,Ing V.Petr</v>
      </c>
      <c r="K82" s="40"/>
      <c r="L82" s="40"/>
      <c r="M82" s="44"/>
    </row>
    <row r="83" spans="2:13" s="1" customFormat="1" ht="13.65" customHeight="1">
      <c r="B83" s="39"/>
      <c r="C83" s="32" t="s">
        <v>36</v>
      </c>
      <c r="D83" s="40"/>
      <c r="E83" s="40"/>
      <c r="F83" s="27" t="str">
        <f>IF(E18="","",E18)</f>
        <v>Vyplň údaj</v>
      </c>
      <c r="G83" s="40"/>
      <c r="H83" s="40"/>
      <c r="I83" s="134" t="s">
        <v>40</v>
      </c>
      <c r="J83" s="166" t="str">
        <f>E24</f>
        <v xml:space="preserve"> </v>
      </c>
      <c r="K83" s="40"/>
      <c r="L83" s="40"/>
      <c r="M83" s="44"/>
    </row>
    <row r="84" spans="2:13" s="1" customFormat="1" ht="10.3" customHeight="1">
      <c r="B84" s="39"/>
      <c r="C84" s="40"/>
      <c r="D84" s="40"/>
      <c r="E84" s="40"/>
      <c r="F84" s="40"/>
      <c r="G84" s="40"/>
      <c r="H84" s="40"/>
      <c r="I84" s="132"/>
      <c r="J84" s="132"/>
      <c r="K84" s="40"/>
      <c r="L84" s="40"/>
      <c r="M84" s="44"/>
    </row>
    <row r="85" spans="2:24" s="9" customFormat="1" ht="29.25" customHeight="1">
      <c r="B85" s="187"/>
      <c r="C85" s="188" t="s">
        <v>186</v>
      </c>
      <c r="D85" s="189" t="s">
        <v>63</v>
      </c>
      <c r="E85" s="189" t="s">
        <v>59</v>
      </c>
      <c r="F85" s="189" t="s">
        <v>60</v>
      </c>
      <c r="G85" s="189" t="s">
        <v>187</v>
      </c>
      <c r="H85" s="189" t="s">
        <v>188</v>
      </c>
      <c r="I85" s="190" t="s">
        <v>189</v>
      </c>
      <c r="J85" s="190" t="s">
        <v>190</v>
      </c>
      <c r="K85" s="191" t="s">
        <v>139</v>
      </c>
      <c r="L85" s="192" t="s">
        <v>191</v>
      </c>
      <c r="M85" s="193"/>
      <c r="N85" s="88" t="s">
        <v>33</v>
      </c>
      <c r="O85" s="89" t="s">
        <v>48</v>
      </c>
      <c r="P85" s="89" t="s">
        <v>192</v>
      </c>
      <c r="Q85" s="89" t="s">
        <v>193</v>
      </c>
      <c r="R85" s="89" t="s">
        <v>194</v>
      </c>
      <c r="S85" s="89" t="s">
        <v>195</v>
      </c>
      <c r="T85" s="89" t="s">
        <v>196</v>
      </c>
      <c r="U85" s="89" t="s">
        <v>197</v>
      </c>
      <c r="V85" s="89" t="s">
        <v>198</v>
      </c>
      <c r="W85" s="89" t="s">
        <v>199</v>
      </c>
      <c r="X85" s="90" t="s">
        <v>200</v>
      </c>
    </row>
    <row r="86" spans="2:63" s="1" customFormat="1" ht="22.8" customHeight="1">
      <c r="B86" s="39"/>
      <c r="C86" s="95" t="s">
        <v>201</v>
      </c>
      <c r="D86" s="40"/>
      <c r="E86" s="40"/>
      <c r="F86" s="40"/>
      <c r="G86" s="40"/>
      <c r="H86" s="40"/>
      <c r="I86" s="132"/>
      <c r="J86" s="132"/>
      <c r="K86" s="194">
        <f>BK86</f>
        <v>0</v>
      </c>
      <c r="L86" s="40"/>
      <c r="M86" s="44"/>
      <c r="N86" s="91"/>
      <c r="O86" s="92"/>
      <c r="P86" s="92"/>
      <c r="Q86" s="195">
        <f>Q87+Q94+Q102+Q104+Q113</f>
        <v>0</v>
      </c>
      <c r="R86" s="195">
        <f>R87+R94+R102+R104+R113</f>
        <v>0</v>
      </c>
      <c r="S86" s="92"/>
      <c r="T86" s="196">
        <f>T87+T94+T102+T104+T113</f>
        <v>0</v>
      </c>
      <c r="U86" s="92"/>
      <c r="V86" s="196">
        <f>V87+V94+V102+V104+V113</f>
        <v>0</v>
      </c>
      <c r="W86" s="92"/>
      <c r="X86" s="197">
        <f>X87+X94+X102+X104+X113</f>
        <v>0</v>
      </c>
      <c r="AT86" s="17" t="s">
        <v>79</v>
      </c>
      <c r="AU86" s="17" t="s">
        <v>140</v>
      </c>
      <c r="BK86" s="198">
        <f>BK87+BK94+BK102+BK104+BK113</f>
        <v>0</v>
      </c>
    </row>
    <row r="87" spans="2:63" s="10" customFormat="1" ht="25.9" customHeight="1">
      <c r="B87" s="199"/>
      <c r="C87" s="200"/>
      <c r="D87" s="201" t="s">
        <v>79</v>
      </c>
      <c r="E87" s="202" t="s">
        <v>90</v>
      </c>
      <c r="F87" s="202" t="s">
        <v>6467</v>
      </c>
      <c r="G87" s="200"/>
      <c r="H87" s="200"/>
      <c r="I87" s="203"/>
      <c r="J87" s="203"/>
      <c r="K87" s="204">
        <f>BK87</f>
        <v>0</v>
      </c>
      <c r="L87" s="200"/>
      <c r="M87" s="205"/>
      <c r="N87" s="206"/>
      <c r="O87" s="207"/>
      <c r="P87" s="207"/>
      <c r="Q87" s="208">
        <f>SUM(Q88:Q93)</f>
        <v>0</v>
      </c>
      <c r="R87" s="208">
        <f>SUM(R88:R93)</f>
        <v>0</v>
      </c>
      <c r="S87" s="207"/>
      <c r="T87" s="209">
        <f>SUM(T88:T93)</f>
        <v>0</v>
      </c>
      <c r="U87" s="207"/>
      <c r="V87" s="209">
        <f>SUM(V88:V93)</f>
        <v>0</v>
      </c>
      <c r="W87" s="207"/>
      <c r="X87" s="210">
        <f>SUM(X88:X93)</f>
        <v>0</v>
      </c>
      <c r="AR87" s="211" t="s">
        <v>88</v>
      </c>
      <c r="AT87" s="212" t="s">
        <v>79</v>
      </c>
      <c r="AU87" s="212" t="s">
        <v>80</v>
      </c>
      <c r="AY87" s="211" t="s">
        <v>204</v>
      </c>
      <c r="BK87" s="213">
        <f>SUM(BK88:BK93)</f>
        <v>0</v>
      </c>
    </row>
    <row r="88" spans="2:65" s="1" customFormat="1" ht="16.5" customHeight="1">
      <c r="B88" s="39"/>
      <c r="C88" s="216" t="s">
        <v>88</v>
      </c>
      <c r="D88" s="216" t="s">
        <v>206</v>
      </c>
      <c r="E88" s="217" t="s">
        <v>6468</v>
      </c>
      <c r="F88" s="218" t="s">
        <v>6469</v>
      </c>
      <c r="G88" s="219" t="s">
        <v>209</v>
      </c>
      <c r="H88" s="220">
        <v>239.96</v>
      </c>
      <c r="I88" s="221"/>
      <c r="J88" s="221"/>
      <c r="K88" s="222">
        <f>ROUND(P88*H88,2)</f>
        <v>0</v>
      </c>
      <c r="L88" s="218" t="s">
        <v>1071</v>
      </c>
      <c r="M88" s="44"/>
      <c r="N88" s="223" t="s">
        <v>33</v>
      </c>
      <c r="O88" s="224" t="s">
        <v>49</v>
      </c>
      <c r="P88" s="225">
        <f>I88+J88</f>
        <v>0</v>
      </c>
      <c r="Q88" s="225">
        <f>ROUND(I88*H88,2)</f>
        <v>0</v>
      </c>
      <c r="R88" s="225">
        <f>ROUND(J88*H88,2)</f>
        <v>0</v>
      </c>
      <c r="S88" s="80"/>
      <c r="T88" s="226">
        <f>S88*H88</f>
        <v>0</v>
      </c>
      <c r="U88" s="226">
        <v>0</v>
      </c>
      <c r="V88" s="226">
        <f>U88*H88</f>
        <v>0</v>
      </c>
      <c r="W88" s="226">
        <v>0</v>
      </c>
      <c r="X88" s="227">
        <f>W88*H88</f>
        <v>0</v>
      </c>
      <c r="AR88" s="17" t="s">
        <v>211</v>
      </c>
      <c r="AT88" s="17" t="s">
        <v>206</v>
      </c>
      <c r="AU88" s="17" t="s">
        <v>88</v>
      </c>
      <c r="AY88" s="17" t="s">
        <v>204</v>
      </c>
      <c r="BE88" s="228">
        <f>IF(O88="základní",K88,0)</f>
        <v>0</v>
      </c>
      <c r="BF88" s="228">
        <f>IF(O88="snížená",K88,0)</f>
        <v>0</v>
      </c>
      <c r="BG88" s="228">
        <f>IF(O88="zákl. přenesená",K88,0)</f>
        <v>0</v>
      </c>
      <c r="BH88" s="228">
        <f>IF(O88="sníž. přenesená",K88,0)</f>
        <v>0</v>
      </c>
      <c r="BI88" s="228">
        <f>IF(O88="nulová",K88,0)</f>
        <v>0</v>
      </c>
      <c r="BJ88" s="17" t="s">
        <v>88</v>
      </c>
      <c r="BK88" s="228">
        <f>ROUND(P88*H88,2)</f>
        <v>0</v>
      </c>
      <c r="BL88" s="17" t="s">
        <v>211</v>
      </c>
      <c r="BM88" s="17" t="s">
        <v>6470</v>
      </c>
    </row>
    <row r="89" spans="2:65" s="1" customFormat="1" ht="16.5" customHeight="1">
      <c r="B89" s="39"/>
      <c r="C89" s="216" t="s">
        <v>90</v>
      </c>
      <c r="D89" s="216" t="s">
        <v>206</v>
      </c>
      <c r="E89" s="217" t="s">
        <v>6152</v>
      </c>
      <c r="F89" s="218" t="s">
        <v>6153</v>
      </c>
      <c r="G89" s="219" t="s">
        <v>275</v>
      </c>
      <c r="H89" s="220">
        <v>17.277</v>
      </c>
      <c r="I89" s="221"/>
      <c r="J89" s="221"/>
      <c r="K89" s="222">
        <f>ROUND(P89*H89,2)</f>
        <v>0</v>
      </c>
      <c r="L89" s="218" t="s">
        <v>1071</v>
      </c>
      <c r="M89" s="44"/>
      <c r="N89" s="223" t="s">
        <v>33</v>
      </c>
      <c r="O89" s="224" t="s">
        <v>49</v>
      </c>
      <c r="P89" s="225">
        <f>I89+J89</f>
        <v>0</v>
      </c>
      <c r="Q89" s="225">
        <f>ROUND(I89*H89,2)</f>
        <v>0</v>
      </c>
      <c r="R89" s="225">
        <f>ROUND(J89*H89,2)</f>
        <v>0</v>
      </c>
      <c r="S89" s="80"/>
      <c r="T89" s="226">
        <f>S89*H89</f>
        <v>0</v>
      </c>
      <c r="U89" s="226">
        <v>0</v>
      </c>
      <c r="V89" s="226">
        <f>U89*H89</f>
        <v>0</v>
      </c>
      <c r="W89" s="226">
        <v>0</v>
      </c>
      <c r="X89" s="227">
        <f>W89*H89</f>
        <v>0</v>
      </c>
      <c r="AR89" s="17" t="s">
        <v>211</v>
      </c>
      <c r="AT89" s="17" t="s">
        <v>206</v>
      </c>
      <c r="AU89" s="17" t="s">
        <v>88</v>
      </c>
      <c r="AY89" s="17" t="s">
        <v>204</v>
      </c>
      <c r="BE89" s="228">
        <f>IF(O89="základní",K89,0)</f>
        <v>0</v>
      </c>
      <c r="BF89" s="228">
        <f>IF(O89="snížená",K89,0)</f>
        <v>0</v>
      </c>
      <c r="BG89" s="228">
        <f>IF(O89="zákl. přenesená",K89,0)</f>
        <v>0</v>
      </c>
      <c r="BH89" s="228">
        <f>IF(O89="sníž. přenesená",K89,0)</f>
        <v>0</v>
      </c>
      <c r="BI89" s="228">
        <f>IF(O89="nulová",K89,0)</f>
        <v>0</v>
      </c>
      <c r="BJ89" s="17" t="s">
        <v>88</v>
      </c>
      <c r="BK89" s="228">
        <f>ROUND(P89*H89,2)</f>
        <v>0</v>
      </c>
      <c r="BL89" s="17" t="s">
        <v>211</v>
      </c>
      <c r="BM89" s="17" t="s">
        <v>6471</v>
      </c>
    </row>
    <row r="90" spans="2:65" s="1" customFormat="1" ht="16.5" customHeight="1">
      <c r="B90" s="39"/>
      <c r="C90" s="216" t="s">
        <v>224</v>
      </c>
      <c r="D90" s="216" t="s">
        <v>206</v>
      </c>
      <c r="E90" s="217" t="s">
        <v>6149</v>
      </c>
      <c r="F90" s="218" t="s">
        <v>6150</v>
      </c>
      <c r="G90" s="219" t="s">
        <v>275</v>
      </c>
      <c r="H90" s="220">
        <v>17.277</v>
      </c>
      <c r="I90" s="221"/>
      <c r="J90" s="221"/>
      <c r="K90" s="222">
        <f>ROUND(P90*H90,2)</f>
        <v>0</v>
      </c>
      <c r="L90" s="218" t="s">
        <v>1071</v>
      </c>
      <c r="M90" s="44"/>
      <c r="N90" s="223" t="s">
        <v>33</v>
      </c>
      <c r="O90" s="224" t="s">
        <v>49</v>
      </c>
      <c r="P90" s="225">
        <f>I90+J90</f>
        <v>0</v>
      </c>
      <c r="Q90" s="225">
        <f>ROUND(I90*H90,2)</f>
        <v>0</v>
      </c>
      <c r="R90" s="225">
        <f>ROUND(J90*H90,2)</f>
        <v>0</v>
      </c>
      <c r="S90" s="80"/>
      <c r="T90" s="226">
        <f>S90*H90</f>
        <v>0</v>
      </c>
      <c r="U90" s="226">
        <v>0</v>
      </c>
      <c r="V90" s="226">
        <f>U90*H90</f>
        <v>0</v>
      </c>
      <c r="W90" s="226">
        <v>0</v>
      </c>
      <c r="X90" s="227">
        <f>W90*H90</f>
        <v>0</v>
      </c>
      <c r="AR90" s="17" t="s">
        <v>211</v>
      </c>
      <c r="AT90" s="17" t="s">
        <v>206</v>
      </c>
      <c r="AU90" s="17" t="s">
        <v>88</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211</v>
      </c>
      <c r="BM90" s="17" t="s">
        <v>6472</v>
      </c>
    </row>
    <row r="91" spans="2:65" s="1" customFormat="1" ht="16.5" customHeight="1">
      <c r="B91" s="39"/>
      <c r="C91" s="216" t="s">
        <v>211</v>
      </c>
      <c r="D91" s="216" t="s">
        <v>206</v>
      </c>
      <c r="E91" s="217" t="s">
        <v>6473</v>
      </c>
      <c r="F91" s="218" t="s">
        <v>6474</v>
      </c>
      <c r="G91" s="219" t="s">
        <v>275</v>
      </c>
      <c r="H91" s="220">
        <v>17.277</v>
      </c>
      <c r="I91" s="221"/>
      <c r="J91" s="221"/>
      <c r="K91" s="222">
        <f>ROUND(P91*H91,2)</f>
        <v>0</v>
      </c>
      <c r="L91" s="218" t="s">
        <v>1071</v>
      </c>
      <c r="M91" s="44"/>
      <c r="N91" s="223" t="s">
        <v>33</v>
      </c>
      <c r="O91" s="224" t="s">
        <v>49</v>
      </c>
      <c r="P91" s="225">
        <f>I91+J91</f>
        <v>0</v>
      </c>
      <c r="Q91" s="225">
        <f>ROUND(I91*H91,2)</f>
        <v>0</v>
      </c>
      <c r="R91" s="225">
        <f>ROUND(J91*H91,2)</f>
        <v>0</v>
      </c>
      <c r="S91" s="80"/>
      <c r="T91" s="226">
        <f>S91*H91</f>
        <v>0</v>
      </c>
      <c r="U91" s="226">
        <v>0</v>
      </c>
      <c r="V91" s="226">
        <f>U91*H91</f>
        <v>0</v>
      </c>
      <c r="W91" s="226">
        <v>0</v>
      </c>
      <c r="X91" s="227">
        <f>W91*H91</f>
        <v>0</v>
      </c>
      <c r="AR91" s="17" t="s">
        <v>211</v>
      </c>
      <c r="AT91" s="17" t="s">
        <v>206</v>
      </c>
      <c r="AU91" s="17" t="s">
        <v>88</v>
      </c>
      <c r="AY91" s="17" t="s">
        <v>204</v>
      </c>
      <c r="BE91" s="228">
        <f>IF(O91="základní",K91,0)</f>
        <v>0</v>
      </c>
      <c r="BF91" s="228">
        <f>IF(O91="snížená",K91,0)</f>
        <v>0</v>
      </c>
      <c r="BG91" s="228">
        <f>IF(O91="zákl. přenesená",K91,0)</f>
        <v>0</v>
      </c>
      <c r="BH91" s="228">
        <f>IF(O91="sníž. přenesená",K91,0)</f>
        <v>0</v>
      </c>
      <c r="BI91" s="228">
        <f>IF(O91="nulová",K91,0)</f>
        <v>0</v>
      </c>
      <c r="BJ91" s="17" t="s">
        <v>88</v>
      </c>
      <c r="BK91" s="228">
        <f>ROUND(P91*H91,2)</f>
        <v>0</v>
      </c>
      <c r="BL91" s="17" t="s">
        <v>211</v>
      </c>
      <c r="BM91" s="17" t="s">
        <v>6475</v>
      </c>
    </row>
    <row r="92" spans="2:65" s="1" customFormat="1" ht="16.5" customHeight="1">
      <c r="B92" s="39"/>
      <c r="C92" s="216" t="s">
        <v>236</v>
      </c>
      <c r="D92" s="216" t="s">
        <v>206</v>
      </c>
      <c r="E92" s="217" t="s">
        <v>6476</v>
      </c>
      <c r="F92" s="218" t="s">
        <v>6477</v>
      </c>
      <c r="G92" s="219" t="s">
        <v>275</v>
      </c>
      <c r="H92" s="220">
        <v>17.277</v>
      </c>
      <c r="I92" s="221"/>
      <c r="J92" s="221"/>
      <c r="K92" s="222">
        <f>ROUND(P92*H92,2)</f>
        <v>0</v>
      </c>
      <c r="L92" s="218" t="s">
        <v>1071</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211</v>
      </c>
      <c r="AT92" s="17" t="s">
        <v>206</v>
      </c>
      <c r="AU92" s="17" t="s">
        <v>88</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211</v>
      </c>
      <c r="BM92" s="17" t="s">
        <v>6478</v>
      </c>
    </row>
    <row r="93" spans="2:65" s="1" customFormat="1" ht="16.5" customHeight="1">
      <c r="B93" s="39"/>
      <c r="C93" s="216" t="s">
        <v>247</v>
      </c>
      <c r="D93" s="216" t="s">
        <v>206</v>
      </c>
      <c r="E93" s="217" t="s">
        <v>6158</v>
      </c>
      <c r="F93" s="218" t="s">
        <v>6159</v>
      </c>
      <c r="G93" s="219" t="s">
        <v>275</v>
      </c>
      <c r="H93" s="220">
        <v>17.277</v>
      </c>
      <c r="I93" s="221"/>
      <c r="J93" s="221"/>
      <c r="K93" s="222">
        <f>ROUND(P93*H93,2)</f>
        <v>0</v>
      </c>
      <c r="L93" s="218" t="s">
        <v>1071</v>
      </c>
      <c r="M93" s="44"/>
      <c r="N93" s="223" t="s">
        <v>33</v>
      </c>
      <c r="O93" s="224" t="s">
        <v>49</v>
      </c>
      <c r="P93" s="225">
        <f>I93+J93</f>
        <v>0</v>
      </c>
      <c r="Q93" s="225">
        <f>ROUND(I93*H93,2)</f>
        <v>0</v>
      </c>
      <c r="R93" s="225">
        <f>ROUND(J93*H93,2)</f>
        <v>0</v>
      </c>
      <c r="S93" s="80"/>
      <c r="T93" s="226">
        <f>S93*H93</f>
        <v>0</v>
      </c>
      <c r="U93" s="226">
        <v>0</v>
      </c>
      <c r="V93" s="226">
        <f>U93*H93</f>
        <v>0</v>
      </c>
      <c r="W93" s="226">
        <v>0</v>
      </c>
      <c r="X93" s="227">
        <f>W93*H93</f>
        <v>0</v>
      </c>
      <c r="AR93" s="17" t="s">
        <v>211</v>
      </c>
      <c r="AT93" s="17" t="s">
        <v>206</v>
      </c>
      <c r="AU93" s="17" t="s">
        <v>88</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211</v>
      </c>
      <c r="BM93" s="17" t="s">
        <v>6479</v>
      </c>
    </row>
    <row r="94" spans="2:63" s="10" customFormat="1" ht="25.9" customHeight="1">
      <c r="B94" s="199"/>
      <c r="C94" s="200"/>
      <c r="D94" s="201" t="s">
        <v>79</v>
      </c>
      <c r="E94" s="202" t="s">
        <v>771</v>
      </c>
      <c r="F94" s="202" t="s">
        <v>6480</v>
      </c>
      <c r="G94" s="200"/>
      <c r="H94" s="200"/>
      <c r="I94" s="203"/>
      <c r="J94" s="203"/>
      <c r="K94" s="204">
        <f>BK94</f>
        <v>0</v>
      </c>
      <c r="L94" s="200"/>
      <c r="M94" s="205"/>
      <c r="N94" s="206"/>
      <c r="O94" s="207"/>
      <c r="P94" s="207"/>
      <c r="Q94" s="208">
        <f>SUM(Q95:Q101)</f>
        <v>0</v>
      </c>
      <c r="R94" s="208">
        <f>SUM(R95:R101)</f>
        <v>0</v>
      </c>
      <c r="S94" s="207"/>
      <c r="T94" s="209">
        <f>SUM(T95:T101)</f>
        <v>0</v>
      </c>
      <c r="U94" s="207"/>
      <c r="V94" s="209">
        <f>SUM(V95:V101)</f>
        <v>0</v>
      </c>
      <c r="W94" s="207"/>
      <c r="X94" s="210">
        <f>SUM(X95:X101)</f>
        <v>0</v>
      </c>
      <c r="AR94" s="211" t="s">
        <v>88</v>
      </c>
      <c r="AT94" s="212" t="s">
        <v>79</v>
      </c>
      <c r="AU94" s="212" t="s">
        <v>80</v>
      </c>
      <c r="AY94" s="211" t="s">
        <v>204</v>
      </c>
      <c r="BK94" s="213">
        <f>SUM(BK95:BK101)</f>
        <v>0</v>
      </c>
    </row>
    <row r="95" spans="2:65" s="1" customFormat="1" ht="16.5" customHeight="1">
      <c r="B95" s="39"/>
      <c r="C95" s="216" t="s">
        <v>253</v>
      </c>
      <c r="D95" s="216" t="s">
        <v>206</v>
      </c>
      <c r="E95" s="217" t="s">
        <v>6481</v>
      </c>
      <c r="F95" s="218" t="s">
        <v>6482</v>
      </c>
      <c r="G95" s="219" t="s">
        <v>209</v>
      </c>
      <c r="H95" s="220">
        <v>239.96</v>
      </c>
      <c r="I95" s="221"/>
      <c r="J95" s="221"/>
      <c r="K95" s="222">
        <f>ROUND(P95*H95,2)</f>
        <v>0</v>
      </c>
      <c r="L95" s="218" t="s">
        <v>1071</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211</v>
      </c>
      <c r="AT95" s="17" t="s">
        <v>206</v>
      </c>
      <c r="AU95" s="17" t="s">
        <v>88</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211</v>
      </c>
      <c r="BM95" s="17" t="s">
        <v>6483</v>
      </c>
    </row>
    <row r="96" spans="2:65" s="1" customFormat="1" ht="16.5" customHeight="1">
      <c r="B96" s="39"/>
      <c r="C96" s="216" t="s">
        <v>258</v>
      </c>
      <c r="D96" s="216" t="s">
        <v>206</v>
      </c>
      <c r="E96" s="217" t="s">
        <v>6481</v>
      </c>
      <c r="F96" s="218" t="s">
        <v>6482</v>
      </c>
      <c r="G96" s="219" t="s">
        <v>209</v>
      </c>
      <c r="H96" s="220">
        <v>239.96</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211</v>
      </c>
      <c r="AT96" s="17" t="s">
        <v>206</v>
      </c>
      <c r="AU96" s="17" t="s">
        <v>88</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211</v>
      </c>
      <c r="BM96" s="17" t="s">
        <v>6484</v>
      </c>
    </row>
    <row r="97" spans="2:65" s="1" customFormat="1" ht="16.5" customHeight="1">
      <c r="B97" s="39"/>
      <c r="C97" s="216" t="s">
        <v>262</v>
      </c>
      <c r="D97" s="216" t="s">
        <v>206</v>
      </c>
      <c r="E97" s="217" t="s">
        <v>6485</v>
      </c>
      <c r="F97" s="218" t="s">
        <v>6486</v>
      </c>
      <c r="G97" s="219" t="s">
        <v>209</v>
      </c>
      <c r="H97" s="220">
        <v>239.96</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211</v>
      </c>
      <c r="AT97" s="17" t="s">
        <v>206</v>
      </c>
      <c r="AU97" s="17" t="s">
        <v>88</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211</v>
      </c>
      <c r="BM97" s="17" t="s">
        <v>6487</v>
      </c>
    </row>
    <row r="98" spans="2:65" s="1" customFormat="1" ht="16.5" customHeight="1">
      <c r="B98" s="39"/>
      <c r="C98" s="216" t="s">
        <v>267</v>
      </c>
      <c r="D98" s="216" t="s">
        <v>206</v>
      </c>
      <c r="E98" s="217" t="s">
        <v>6488</v>
      </c>
      <c r="F98" s="218" t="s">
        <v>6489</v>
      </c>
      <c r="G98" s="219" t="s">
        <v>209</v>
      </c>
      <c r="H98" s="220">
        <v>239.96</v>
      </c>
      <c r="I98" s="221"/>
      <c r="J98" s="221"/>
      <c r="K98" s="222">
        <f>ROUND(P98*H98,2)</f>
        <v>0</v>
      </c>
      <c r="L98" s="218" t="s">
        <v>1071</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211</v>
      </c>
      <c r="AT98" s="17" t="s">
        <v>206</v>
      </c>
      <c r="AU98" s="17" t="s">
        <v>88</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211</v>
      </c>
      <c r="BM98" s="17" t="s">
        <v>6490</v>
      </c>
    </row>
    <row r="99" spans="2:65" s="1" customFormat="1" ht="16.5" customHeight="1">
      <c r="B99" s="39"/>
      <c r="C99" s="216" t="s">
        <v>272</v>
      </c>
      <c r="D99" s="216" t="s">
        <v>206</v>
      </c>
      <c r="E99" s="217" t="s">
        <v>6491</v>
      </c>
      <c r="F99" s="218" t="s">
        <v>6492</v>
      </c>
      <c r="G99" s="219" t="s">
        <v>209</v>
      </c>
      <c r="H99" s="220">
        <v>239.96</v>
      </c>
      <c r="I99" s="221"/>
      <c r="J99" s="221"/>
      <c r="K99" s="222">
        <f>ROUND(P99*H99,2)</f>
        <v>0</v>
      </c>
      <c r="L99" s="218" t="s">
        <v>1071</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211</v>
      </c>
      <c r="AT99" s="17" t="s">
        <v>206</v>
      </c>
      <c r="AU99" s="17" t="s">
        <v>88</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211</v>
      </c>
      <c r="BM99" s="17" t="s">
        <v>6493</v>
      </c>
    </row>
    <row r="100" spans="2:65" s="1" customFormat="1" ht="16.5" customHeight="1">
      <c r="B100" s="39"/>
      <c r="C100" s="216" t="s">
        <v>129</v>
      </c>
      <c r="D100" s="216" t="s">
        <v>206</v>
      </c>
      <c r="E100" s="217" t="s">
        <v>6494</v>
      </c>
      <c r="F100" s="218" t="s">
        <v>6495</v>
      </c>
      <c r="G100" s="219" t="s">
        <v>209</v>
      </c>
      <c r="H100" s="220">
        <v>14.83</v>
      </c>
      <c r="I100" s="221"/>
      <c r="J100" s="221"/>
      <c r="K100" s="222">
        <f>ROUND(P100*H100,2)</f>
        <v>0</v>
      </c>
      <c r="L100" s="218" t="s">
        <v>1071</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211</v>
      </c>
      <c r="AT100" s="17" t="s">
        <v>206</v>
      </c>
      <c r="AU100" s="17" t="s">
        <v>88</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211</v>
      </c>
      <c r="BM100" s="17" t="s">
        <v>6496</v>
      </c>
    </row>
    <row r="101" spans="2:65" s="1" customFormat="1" ht="16.5" customHeight="1">
      <c r="B101" s="39"/>
      <c r="C101" s="216" t="s">
        <v>286</v>
      </c>
      <c r="D101" s="216" t="s">
        <v>206</v>
      </c>
      <c r="E101" s="217" t="s">
        <v>6497</v>
      </c>
      <c r="F101" s="218" t="s">
        <v>6498</v>
      </c>
      <c r="G101" s="219" t="s">
        <v>209</v>
      </c>
      <c r="H101" s="220">
        <v>14.83</v>
      </c>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211</v>
      </c>
      <c r="AT101" s="17" t="s">
        <v>206</v>
      </c>
      <c r="AU101" s="17" t="s">
        <v>88</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211</v>
      </c>
      <c r="BM101" s="17" t="s">
        <v>6499</v>
      </c>
    </row>
    <row r="102" spans="2:63" s="10" customFormat="1" ht="25.9" customHeight="1">
      <c r="B102" s="199"/>
      <c r="C102" s="200"/>
      <c r="D102" s="201" t="s">
        <v>79</v>
      </c>
      <c r="E102" s="202" t="s">
        <v>1058</v>
      </c>
      <c r="F102" s="202" t="s">
        <v>6500</v>
      </c>
      <c r="G102" s="200"/>
      <c r="H102" s="200"/>
      <c r="I102" s="203"/>
      <c r="J102" s="203"/>
      <c r="K102" s="204">
        <f>BK102</f>
        <v>0</v>
      </c>
      <c r="L102" s="200"/>
      <c r="M102" s="205"/>
      <c r="N102" s="206"/>
      <c r="O102" s="207"/>
      <c r="P102" s="207"/>
      <c r="Q102" s="208">
        <f>Q103</f>
        <v>0</v>
      </c>
      <c r="R102" s="208">
        <f>R103</f>
        <v>0</v>
      </c>
      <c r="S102" s="207"/>
      <c r="T102" s="209">
        <f>T103</f>
        <v>0</v>
      </c>
      <c r="U102" s="207"/>
      <c r="V102" s="209">
        <f>V103</f>
        <v>0</v>
      </c>
      <c r="W102" s="207"/>
      <c r="X102" s="210">
        <f>X103</f>
        <v>0</v>
      </c>
      <c r="AR102" s="211" t="s">
        <v>88</v>
      </c>
      <c r="AT102" s="212" t="s">
        <v>79</v>
      </c>
      <c r="AU102" s="212" t="s">
        <v>80</v>
      </c>
      <c r="AY102" s="211" t="s">
        <v>204</v>
      </c>
      <c r="BK102" s="213">
        <f>BK103</f>
        <v>0</v>
      </c>
    </row>
    <row r="103" spans="2:65" s="1" customFormat="1" ht="16.5" customHeight="1">
      <c r="B103" s="39"/>
      <c r="C103" s="216" t="s">
        <v>293</v>
      </c>
      <c r="D103" s="216" t="s">
        <v>206</v>
      </c>
      <c r="E103" s="217" t="s">
        <v>6501</v>
      </c>
      <c r="F103" s="218" t="s">
        <v>6502</v>
      </c>
      <c r="G103" s="219" t="s">
        <v>296</v>
      </c>
      <c r="H103" s="220">
        <v>19</v>
      </c>
      <c r="I103" s="221"/>
      <c r="J103" s="221"/>
      <c r="K103" s="222">
        <f>ROUND(P103*H103,2)</f>
        <v>0</v>
      </c>
      <c r="L103" s="218" t="s">
        <v>1071</v>
      </c>
      <c r="M103" s="44"/>
      <c r="N103" s="223"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211</v>
      </c>
      <c r="AT103" s="17" t="s">
        <v>206</v>
      </c>
      <c r="AU103" s="17" t="s">
        <v>88</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211</v>
      </c>
      <c r="BM103" s="17" t="s">
        <v>6503</v>
      </c>
    </row>
    <row r="104" spans="2:63" s="10" customFormat="1" ht="25.9" customHeight="1">
      <c r="B104" s="199"/>
      <c r="C104" s="200"/>
      <c r="D104" s="201" t="s">
        <v>79</v>
      </c>
      <c r="E104" s="202" t="s">
        <v>6504</v>
      </c>
      <c r="F104" s="202" t="s">
        <v>6505</v>
      </c>
      <c r="G104" s="200"/>
      <c r="H104" s="200"/>
      <c r="I104" s="203"/>
      <c r="J104" s="203"/>
      <c r="K104" s="204">
        <f>BK104</f>
        <v>0</v>
      </c>
      <c r="L104" s="200"/>
      <c r="M104" s="205"/>
      <c r="N104" s="206"/>
      <c r="O104" s="207"/>
      <c r="P104" s="207"/>
      <c r="Q104" s="208">
        <f>SUM(Q105:Q112)</f>
        <v>0</v>
      </c>
      <c r="R104" s="208">
        <f>SUM(R105:R112)</f>
        <v>0</v>
      </c>
      <c r="S104" s="207"/>
      <c r="T104" s="209">
        <f>SUM(T105:T112)</f>
        <v>0</v>
      </c>
      <c r="U104" s="207"/>
      <c r="V104" s="209">
        <f>SUM(V105:V112)</f>
        <v>0</v>
      </c>
      <c r="W104" s="207"/>
      <c r="X104" s="210">
        <f>SUM(X105:X112)</f>
        <v>0</v>
      </c>
      <c r="AR104" s="211" t="s">
        <v>88</v>
      </c>
      <c r="AT104" s="212" t="s">
        <v>79</v>
      </c>
      <c r="AU104" s="212" t="s">
        <v>80</v>
      </c>
      <c r="AY104" s="211" t="s">
        <v>204</v>
      </c>
      <c r="BK104" s="213">
        <f>SUM(BK105:BK112)</f>
        <v>0</v>
      </c>
    </row>
    <row r="105" spans="2:65" s="1" customFormat="1" ht="16.5" customHeight="1">
      <c r="B105" s="39"/>
      <c r="C105" s="216" t="s">
        <v>9</v>
      </c>
      <c r="D105" s="216" t="s">
        <v>206</v>
      </c>
      <c r="E105" s="217" t="s">
        <v>6506</v>
      </c>
      <c r="F105" s="218" t="s">
        <v>6507</v>
      </c>
      <c r="G105" s="219" t="s">
        <v>6508</v>
      </c>
      <c r="H105" s="220">
        <v>20</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211</v>
      </c>
      <c r="AT105" s="17" t="s">
        <v>206</v>
      </c>
      <c r="AU105" s="17" t="s">
        <v>88</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211</v>
      </c>
      <c r="BM105" s="17" t="s">
        <v>6509</v>
      </c>
    </row>
    <row r="106" spans="2:65" s="1" customFormat="1" ht="16.5" customHeight="1">
      <c r="B106" s="39"/>
      <c r="C106" s="216" t="s">
        <v>305</v>
      </c>
      <c r="D106" s="216" t="s">
        <v>206</v>
      </c>
      <c r="E106" s="217" t="s">
        <v>6510</v>
      </c>
      <c r="F106" s="218" t="s">
        <v>6511</v>
      </c>
      <c r="G106" s="219" t="s">
        <v>314</v>
      </c>
      <c r="H106" s="220">
        <v>1</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211</v>
      </c>
      <c r="AT106" s="17" t="s">
        <v>206</v>
      </c>
      <c r="AU106" s="17" t="s">
        <v>88</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211</v>
      </c>
      <c r="BM106" s="17" t="s">
        <v>6512</v>
      </c>
    </row>
    <row r="107" spans="2:65" s="1" customFormat="1" ht="16.5" customHeight="1">
      <c r="B107" s="39"/>
      <c r="C107" s="216" t="s">
        <v>311</v>
      </c>
      <c r="D107" s="216" t="s">
        <v>206</v>
      </c>
      <c r="E107" s="217" t="s">
        <v>6513</v>
      </c>
      <c r="F107" s="218" t="s">
        <v>6514</v>
      </c>
      <c r="G107" s="219" t="s">
        <v>296</v>
      </c>
      <c r="H107" s="220">
        <v>68.8</v>
      </c>
      <c r="I107" s="221"/>
      <c r="J107" s="221"/>
      <c r="K107" s="222">
        <f>ROUND(P107*H107,2)</f>
        <v>0</v>
      </c>
      <c r="L107" s="218" t="s">
        <v>1071</v>
      </c>
      <c r="M107" s="44"/>
      <c r="N107" s="223"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211</v>
      </c>
      <c r="AT107" s="17" t="s">
        <v>206</v>
      </c>
      <c r="AU107" s="17" t="s">
        <v>88</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211</v>
      </c>
      <c r="BM107" s="17" t="s">
        <v>6515</v>
      </c>
    </row>
    <row r="108" spans="2:65" s="1" customFormat="1" ht="16.5" customHeight="1">
      <c r="B108" s="39"/>
      <c r="C108" s="216" t="s">
        <v>316</v>
      </c>
      <c r="D108" s="216" t="s">
        <v>206</v>
      </c>
      <c r="E108" s="217" t="s">
        <v>6516</v>
      </c>
      <c r="F108" s="218" t="s">
        <v>6517</v>
      </c>
      <c r="G108" s="219" t="s">
        <v>314</v>
      </c>
      <c r="H108" s="220">
        <v>19</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211</v>
      </c>
      <c r="AT108" s="17" t="s">
        <v>206</v>
      </c>
      <c r="AU108" s="17" t="s">
        <v>88</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211</v>
      </c>
      <c r="BM108" s="17" t="s">
        <v>6518</v>
      </c>
    </row>
    <row r="109" spans="2:65" s="1" customFormat="1" ht="16.5" customHeight="1">
      <c r="B109" s="39"/>
      <c r="C109" s="216" t="s">
        <v>323</v>
      </c>
      <c r="D109" s="216" t="s">
        <v>206</v>
      </c>
      <c r="E109" s="217" t="s">
        <v>6519</v>
      </c>
      <c r="F109" s="218" t="s">
        <v>6520</v>
      </c>
      <c r="G109" s="219" t="s">
        <v>296</v>
      </c>
      <c r="H109" s="220">
        <v>15</v>
      </c>
      <c r="I109" s="221"/>
      <c r="J109" s="221"/>
      <c r="K109" s="222">
        <f>ROUND(P109*H109,2)</f>
        <v>0</v>
      </c>
      <c r="L109" s="218" t="s">
        <v>1071</v>
      </c>
      <c r="M109" s="44"/>
      <c r="N109" s="223"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211</v>
      </c>
      <c r="AT109" s="17" t="s">
        <v>206</v>
      </c>
      <c r="AU109" s="17" t="s">
        <v>88</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211</v>
      </c>
      <c r="BM109" s="17" t="s">
        <v>6521</v>
      </c>
    </row>
    <row r="110" spans="2:65" s="1" customFormat="1" ht="16.5" customHeight="1">
      <c r="B110" s="39"/>
      <c r="C110" s="216" t="s">
        <v>329</v>
      </c>
      <c r="D110" s="216" t="s">
        <v>206</v>
      </c>
      <c r="E110" s="217" t="s">
        <v>6522</v>
      </c>
      <c r="F110" s="218" t="s">
        <v>6523</v>
      </c>
      <c r="G110" s="219" t="s">
        <v>314</v>
      </c>
      <c r="H110" s="220">
        <v>4</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211</v>
      </c>
      <c r="AT110" s="17" t="s">
        <v>206</v>
      </c>
      <c r="AU110" s="17" t="s">
        <v>88</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211</v>
      </c>
      <c r="BM110" s="17" t="s">
        <v>6524</v>
      </c>
    </row>
    <row r="111" spans="2:65" s="1" customFormat="1" ht="22.5" customHeight="1">
      <c r="B111" s="39"/>
      <c r="C111" s="216" t="s">
        <v>8</v>
      </c>
      <c r="D111" s="216" t="s">
        <v>206</v>
      </c>
      <c r="E111" s="217" t="s">
        <v>6525</v>
      </c>
      <c r="F111" s="218" t="s">
        <v>6526</v>
      </c>
      <c r="G111" s="219" t="s">
        <v>314</v>
      </c>
      <c r="H111" s="220">
        <v>3</v>
      </c>
      <c r="I111" s="221"/>
      <c r="J111" s="221"/>
      <c r="K111" s="222">
        <f>ROUND(P111*H111,2)</f>
        <v>0</v>
      </c>
      <c r="L111" s="218" t="s">
        <v>1071</v>
      </c>
      <c r="M111" s="44"/>
      <c r="N111" s="223"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211</v>
      </c>
      <c r="AT111" s="17" t="s">
        <v>206</v>
      </c>
      <c r="AU111" s="17" t="s">
        <v>88</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211</v>
      </c>
      <c r="BM111" s="17" t="s">
        <v>6527</v>
      </c>
    </row>
    <row r="112" spans="2:65" s="1" customFormat="1" ht="16.5" customHeight="1">
      <c r="B112" s="39"/>
      <c r="C112" s="216" t="s">
        <v>355</v>
      </c>
      <c r="D112" s="216" t="s">
        <v>206</v>
      </c>
      <c r="E112" s="217" t="s">
        <v>6528</v>
      </c>
      <c r="F112" s="218" t="s">
        <v>6529</v>
      </c>
      <c r="G112" s="219" t="s">
        <v>314</v>
      </c>
      <c r="H112" s="220">
        <v>1</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211</v>
      </c>
      <c r="AT112" s="17" t="s">
        <v>206</v>
      </c>
      <c r="AU112" s="17" t="s">
        <v>88</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211</v>
      </c>
      <c r="BM112" s="17" t="s">
        <v>6530</v>
      </c>
    </row>
    <row r="113" spans="2:63" s="10" customFormat="1" ht="25.9" customHeight="1">
      <c r="B113" s="199"/>
      <c r="C113" s="200"/>
      <c r="D113" s="201" t="s">
        <v>79</v>
      </c>
      <c r="E113" s="202" t="s">
        <v>1639</v>
      </c>
      <c r="F113" s="202" t="s">
        <v>6531</v>
      </c>
      <c r="G113" s="200"/>
      <c r="H113" s="200"/>
      <c r="I113" s="203"/>
      <c r="J113" s="203"/>
      <c r="K113" s="204">
        <f>BK113</f>
        <v>0</v>
      </c>
      <c r="L113" s="200"/>
      <c r="M113" s="205"/>
      <c r="N113" s="206"/>
      <c r="O113" s="207"/>
      <c r="P113" s="207"/>
      <c r="Q113" s="208">
        <f>SUM(Q114:Q116)</f>
        <v>0</v>
      </c>
      <c r="R113" s="208">
        <f>SUM(R114:R116)</f>
        <v>0</v>
      </c>
      <c r="S113" s="207"/>
      <c r="T113" s="209">
        <f>SUM(T114:T116)</f>
        <v>0</v>
      </c>
      <c r="U113" s="207"/>
      <c r="V113" s="209">
        <f>SUM(V114:V116)</f>
        <v>0</v>
      </c>
      <c r="W113" s="207"/>
      <c r="X113" s="210">
        <f>SUM(X114:X116)</f>
        <v>0</v>
      </c>
      <c r="AR113" s="211" t="s">
        <v>90</v>
      </c>
      <c r="AT113" s="212" t="s">
        <v>79</v>
      </c>
      <c r="AU113" s="212" t="s">
        <v>80</v>
      </c>
      <c r="AY113" s="211" t="s">
        <v>204</v>
      </c>
      <c r="BK113" s="213">
        <f>SUM(BK114:BK116)</f>
        <v>0</v>
      </c>
    </row>
    <row r="114" spans="2:65" s="1" customFormat="1" ht="22.5" customHeight="1">
      <c r="B114" s="39"/>
      <c r="C114" s="216" t="s">
        <v>298</v>
      </c>
      <c r="D114" s="216" t="s">
        <v>206</v>
      </c>
      <c r="E114" s="217" t="s">
        <v>6532</v>
      </c>
      <c r="F114" s="218" t="s">
        <v>6533</v>
      </c>
      <c r="G114" s="219" t="s">
        <v>209</v>
      </c>
      <c r="H114" s="220">
        <v>32.24</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305</v>
      </c>
      <c r="AT114" s="17" t="s">
        <v>206</v>
      </c>
      <c r="AU114" s="17" t="s">
        <v>88</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6534</v>
      </c>
    </row>
    <row r="115" spans="2:65" s="1" customFormat="1" ht="16.5" customHeight="1">
      <c r="B115" s="39"/>
      <c r="C115" s="216" t="s">
        <v>364</v>
      </c>
      <c r="D115" s="216" t="s">
        <v>206</v>
      </c>
      <c r="E115" s="217" t="s">
        <v>6494</v>
      </c>
      <c r="F115" s="218" t="s">
        <v>6495</v>
      </c>
      <c r="G115" s="219" t="s">
        <v>209</v>
      </c>
      <c r="H115" s="220">
        <v>35.9</v>
      </c>
      <c r="I115" s="221"/>
      <c r="J115" s="221"/>
      <c r="K115" s="222">
        <f>ROUND(P115*H115,2)</f>
        <v>0</v>
      </c>
      <c r="L115" s="218" t="s">
        <v>1071</v>
      </c>
      <c r="M115" s="44"/>
      <c r="N115" s="223" t="s">
        <v>33</v>
      </c>
      <c r="O115" s="224" t="s">
        <v>49</v>
      </c>
      <c r="P115" s="225">
        <f>I115+J115</f>
        <v>0</v>
      </c>
      <c r="Q115" s="225">
        <f>ROUND(I115*H115,2)</f>
        <v>0</v>
      </c>
      <c r="R115" s="225">
        <f>ROUND(J115*H115,2)</f>
        <v>0</v>
      </c>
      <c r="S115" s="80"/>
      <c r="T115" s="226">
        <f>S115*H115</f>
        <v>0</v>
      </c>
      <c r="U115" s="226">
        <v>0</v>
      </c>
      <c r="V115" s="226">
        <f>U115*H115</f>
        <v>0</v>
      </c>
      <c r="W115" s="226">
        <v>0</v>
      </c>
      <c r="X115" s="227">
        <f>W115*H115</f>
        <v>0</v>
      </c>
      <c r="AR115" s="17" t="s">
        <v>305</v>
      </c>
      <c r="AT115" s="17" t="s">
        <v>206</v>
      </c>
      <c r="AU115" s="17" t="s">
        <v>88</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305</v>
      </c>
      <c r="BM115" s="17" t="s">
        <v>6535</v>
      </c>
    </row>
    <row r="116" spans="2:65" s="1" customFormat="1" ht="16.5" customHeight="1">
      <c r="B116" s="39"/>
      <c r="C116" s="216" t="s">
        <v>369</v>
      </c>
      <c r="D116" s="216" t="s">
        <v>206</v>
      </c>
      <c r="E116" s="217" t="s">
        <v>6497</v>
      </c>
      <c r="F116" s="218" t="s">
        <v>6498</v>
      </c>
      <c r="G116" s="219" t="s">
        <v>209</v>
      </c>
      <c r="H116" s="220">
        <v>35.9</v>
      </c>
      <c r="I116" s="221"/>
      <c r="J116" s="221"/>
      <c r="K116" s="222">
        <f>ROUND(P116*H116,2)</f>
        <v>0</v>
      </c>
      <c r="L116" s="218" t="s">
        <v>1071</v>
      </c>
      <c r="M116" s="44"/>
      <c r="N116" s="285" t="s">
        <v>33</v>
      </c>
      <c r="O116" s="286" t="s">
        <v>49</v>
      </c>
      <c r="P116" s="287">
        <f>I116+J116</f>
        <v>0</v>
      </c>
      <c r="Q116" s="287">
        <f>ROUND(I116*H116,2)</f>
        <v>0</v>
      </c>
      <c r="R116" s="287">
        <f>ROUND(J116*H116,2)</f>
        <v>0</v>
      </c>
      <c r="S116" s="288"/>
      <c r="T116" s="289">
        <f>S116*H116</f>
        <v>0</v>
      </c>
      <c r="U116" s="289">
        <v>0</v>
      </c>
      <c r="V116" s="289">
        <f>U116*H116</f>
        <v>0</v>
      </c>
      <c r="W116" s="289">
        <v>0</v>
      </c>
      <c r="X116" s="290">
        <f>W116*H116</f>
        <v>0</v>
      </c>
      <c r="AR116" s="17" t="s">
        <v>211</v>
      </c>
      <c r="AT116" s="17" t="s">
        <v>206</v>
      </c>
      <c r="AU116" s="17" t="s">
        <v>88</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211</v>
      </c>
      <c r="BM116" s="17" t="s">
        <v>6536</v>
      </c>
    </row>
    <row r="117" spans="2:13" s="1" customFormat="1" ht="6.95" customHeight="1">
      <c r="B117" s="58"/>
      <c r="C117" s="59"/>
      <c r="D117" s="59"/>
      <c r="E117" s="59"/>
      <c r="F117" s="59"/>
      <c r="G117" s="59"/>
      <c r="H117" s="59"/>
      <c r="I117" s="161"/>
      <c r="J117" s="161"/>
      <c r="K117" s="59"/>
      <c r="L117" s="59"/>
      <c r="M117" s="44"/>
    </row>
  </sheetData>
  <sheetProtection password="CC35" sheet="1" objects="1" scenarios="1" formatColumns="0" formatRows="0" autoFilter="0"/>
  <autoFilter ref="C85:L116"/>
  <mergeCells count="9">
    <mergeCell ref="E7:H7"/>
    <mergeCell ref="E9:H9"/>
    <mergeCell ref="E18:H18"/>
    <mergeCell ref="E27:H27"/>
    <mergeCell ref="E50:H50"/>
    <mergeCell ref="E52:H52"/>
    <mergeCell ref="E76:H76"/>
    <mergeCell ref="E78:H78"/>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122</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6537</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ROUND(K86,2)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ROUND((SUM(BE86:BE158)),2)</f>
        <v>0</v>
      </c>
      <c r="I35" s="150">
        <v>0.21</v>
      </c>
      <c r="J35" s="132"/>
      <c r="K35" s="145">
        <f>ROUND(((SUM(BE86:BE158))*I35),2)</f>
        <v>0</v>
      </c>
      <c r="M35" s="44"/>
    </row>
    <row r="36" spans="2:13" s="1" customFormat="1" ht="14.4" customHeight="1">
      <c r="B36" s="44"/>
      <c r="E36" s="130" t="s">
        <v>50</v>
      </c>
      <c r="F36" s="145">
        <f>ROUND((SUM(BF86:BF158)),2)</f>
        <v>0</v>
      </c>
      <c r="I36" s="150">
        <v>0.15</v>
      </c>
      <c r="J36" s="132"/>
      <c r="K36" s="145">
        <f>ROUND(((SUM(BF86:BF158))*I36),2)</f>
        <v>0</v>
      </c>
      <c r="M36" s="44"/>
    </row>
    <row r="37" spans="2:13" s="1" customFormat="1" ht="14.4" customHeight="1" hidden="1">
      <c r="B37" s="44"/>
      <c r="E37" s="130" t="s">
        <v>51</v>
      </c>
      <c r="F37" s="145">
        <f>ROUND((SUM(BG86:BG158)),2)</f>
        <v>0</v>
      </c>
      <c r="I37" s="150">
        <v>0.21</v>
      </c>
      <c r="J37" s="132"/>
      <c r="K37" s="145">
        <f>0</f>
        <v>0</v>
      </c>
      <c r="M37" s="44"/>
    </row>
    <row r="38" spans="2:13" s="1" customFormat="1" ht="14.4" customHeight="1" hidden="1">
      <c r="B38" s="44"/>
      <c r="E38" s="130" t="s">
        <v>52</v>
      </c>
      <c r="F38" s="145">
        <f>ROUND((SUM(BH86:BH158)),2)</f>
        <v>0</v>
      </c>
      <c r="I38" s="150">
        <v>0.15</v>
      </c>
      <c r="J38" s="132"/>
      <c r="K38" s="145">
        <f>0</f>
        <v>0</v>
      </c>
      <c r="M38" s="44"/>
    </row>
    <row r="39" spans="2:13" s="1" customFormat="1" ht="14.4" customHeight="1" hidden="1">
      <c r="B39" s="44"/>
      <c r="E39" s="130" t="s">
        <v>53</v>
      </c>
      <c r="F39" s="145">
        <f>ROUND((SUM(BI86:BI158)),2)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D1.52 - D1.52 zeleň</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Q86</f>
        <v>0</v>
      </c>
      <c r="J61" s="172">
        <f>R86</f>
        <v>0</v>
      </c>
      <c r="K61" s="98">
        <f>K86</f>
        <v>0</v>
      </c>
      <c r="L61" s="40"/>
      <c r="M61" s="44"/>
      <c r="AU61" s="17" t="s">
        <v>140</v>
      </c>
    </row>
    <row r="62" spans="2:13" s="7" customFormat="1" ht="24.95" customHeight="1">
      <c r="B62" s="173"/>
      <c r="C62" s="174"/>
      <c r="D62" s="175" t="s">
        <v>6538</v>
      </c>
      <c r="E62" s="176"/>
      <c r="F62" s="176"/>
      <c r="G62" s="176"/>
      <c r="H62" s="176"/>
      <c r="I62" s="177">
        <f>Q87</f>
        <v>0</v>
      </c>
      <c r="J62" s="177">
        <f>R87</f>
        <v>0</v>
      </c>
      <c r="K62" s="178">
        <f>K87</f>
        <v>0</v>
      </c>
      <c r="L62" s="174"/>
      <c r="M62" s="179"/>
    </row>
    <row r="63" spans="2:13" s="7" customFormat="1" ht="24.95" customHeight="1">
      <c r="B63" s="173"/>
      <c r="C63" s="174"/>
      <c r="D63" s="175" t="s">
        <v>6539</v>
      </c>
      <c r="E63" s="176"/>
      <c r="F63" s="176"/>
      <c r="G63" s="176"/>
      <c r="H63" s="176"/>
      <c r="I63" s="177">
        <f>Q95</f>
        <v>0</v>
      </c>
      <c r="J63" s="177">
        <f>R95</f>
        <v>0</v>
      </c>
      <c r="K63" s="178">
        <f>K95</f>
        <v>0</v>
      </c>
      <c r="L63" s="174"/>
      <c r="M63" s="179"/>
    </row>
    <row r="64" spans="2:13" s="7" customFormat="1" ht="24.95" customHeight="1">
      <c r="B64" s="173"/>
      <c r="C64" s="174"/>
      <c r="D64" s="175" t="s">
        <v>6540</v>
      </c>
      <c r="E64" s="176"/>
      <c r="F64" s="176"/>
      <c r="G64" s="176"/>
      <c r="H64" s="176"/>
      <c r="I64" s="177">
        <f>Q103</f>
        <v>0</v>
      </c>
      <c r="J64" s="177">
        <f>R103</f>
        <v>0</v>
      </c>
      <c r="K64" s="178">
        <f>K103</f>
        <v>0</v>
      </c>
      <c r="L64" s="174"/>
      <c r="M64" s="179"/>
    </row>
    <row r="65" spans="2:13" s="7" customFormat="1" ht="24.95" customHeight="1">
      <c r="B65" s="173"/>
      <c r="C65" s="174"/>
      <c r="D65" s="175" t="s">
        <v>6541</v>
      </c>
      <c r="E65" s="176"/>
      <c r="F65" s="176"/>
      <c r="G65" s="176"/>
      <c r="H65" s="176"/>
      <c r="I65" s="177">
        <f>Q115</f>
        <v>0</v>
      </c>
      <c r="J65" s="177">
        <f>R115</f>
        <v>0</v>
      </c>
      <c r="K65" s="178">
        <f>K115</f>
        <v>0</v>
      </c>
      <c r="L65" s="174"/>
      <c r="M65" s="179"/>
    </row>
    <row r="66" spans="2:13" s="7" customFormat="1" ht="24.95" customHeight="1">
      <c r="B66" s="173"/>
      <c r="C66" s="174"/>
      <c r="D66" s="175" t="s">
        <v>6542</v>
      </c>
      <c r="E66" s="176"/>
      <c r="F66" s="176"/>
      <c r="G66" s="176"/>
      <c r="H66" s="176"/>
      <c r="I66" s="177">
        <f>Q122</f>
        <v>0</v>
      </c>
      <c r="J66" s="177">
        <f>R122</f>
        <v>0</v>
      </c>
      <c r="K66" s="178">
        <f>K122</f>
        <v>0</v>
      </c>
      <c r="L66" s="174"/>
      <c r="M66" s="179"/>
    </row>
    <row r="67" spans="2:13" s="1" customFormat="1" ht="21.8" customHeight="1">
      <c r="B67" s="39"/>
      <c r="C67" s="40"/>
      <c r="D67" s="40"/>
      <c r="E67" s="40"/>
      <c r="F67" s="40"/>
      <c r="G67" s="40"/>
      <c r="H67" s="40"/>
      <c r="I67" s="132"/>
      <c r="J67" s="132"/>
      <c r="K67" s="40"/>
      <c r="L67" s="40"/>
      <c r="M67" s="44"/>
    </row>
    <row r="68" spans="2:13" s="1" customFormat="1" ht="6.95" customHeight="1">
      <c r="B68" s="58"/>
      <c r="C68" s="59"/>
      <c r="D68" s="59"/>
      <c r="E68" s="59"/>
      <c r="F68" s="59"/>
      <c r="G68" s="59"/>
      <c r="H68" s="59"/>
      <c r="I68" s="161"/>
      <c r="J68" s="161"/>
      <c r="K68" s="59"/>
      <c r="L68" s="59"/>
      <c r="M68" s="44"/>
    </row>
    <row r="72" spans="2:13" s="1" customFormat="1" ht="6.95" customHeight="1">
      <c r="B72" s="60"/>
      <c r="C72" s="61"/>
      <c r="D72" s="61"/>
      <c r="E72" s="61"/>
      <c r="F72" s="61"/>
      <c r="G72" s="61"/>
      <c r="H72" s="61"/>
      <c r="I72" s="164"/>
      <c r="J72" s="164"/>
      <c r="K72" s="61"/>
      <c r="L72" s="61"/>
      <c r="M72" s="44"/>
    </row>
    <row r="73" spans="2:13" s="1" customFormat="1" ht="24.95" customHeight="1">
      <c r="B73" s="39"/>
      <c r="C73" s="23" t="s">
        <v>185</v>
      </c>
      <c r="D73" s="40"/>
      <c r="E73" s="40"/>
      <c r="F73" s="40"/>
      <c r="G73" s="40"/>
      <c r="H73" s="40"/>
      <c r="I73" s="132"/>
      <c r="J73" s="132"/>
      <c r="K73" s="40"/>
      <c r="L73" s="40"/>
      <c r="M73" s="44"/>
    </row>
    <row r="74" spans="2:13" s="1" customFormat="1" ht="6.95" customHeight="1">
      <c r="B74" s="39"/>
      <c r="C74" s="40"/>
      <c r="D74" s="40"/>
      <c r="E74" s="40"/>
      <c r="F74" s="40"/>
      <c r="G74" s="40"/>
      <c r="H74" s="40"/>
      <c r="I74" s="132"/>
      <c r="J74" s="132"/>
      <c r="K74" s="40"/>
      <c r="L74" s="40"/>
      <c r="M74" s="44"/>
    </row>
    <row r="75" spans="2:13" s="1" customFormat="1" ht="12" customHeight="1">
      <c r="B75" s="39"/>
      <c r="C75" s="32" t="s">
        <v>17</v>
      </c>
      <c r="D75" s="40"/>
      <c r="E75" s="40"/>
      <c r="F75" s="40"/>
      <c r="G75" s="40"/>
      <c r="H75" s="40"/>
      <c r="I75" s="132"/>
      <c r="J75" s="132"/>
      <c r="K75" s="40"/>
      <c r="L75" s="40"/>
      <c r="M75" s="44"/>
    </row>
    <row r="76" spans="2:13" s="1" customFormat="1" ht="16.5" customHeight="1">
      <c r="B76" s="39"/>
      <c r="C76" s="40"/>
      <c r="D76" s="40"/>
      <c r="E76" s="165" t="str">
        <f>E7</f>
        <v>Rekonstrukce objektu Kateřinská 17 pro CMT UP v Olomouci</v>
      </c>
      <c r="F76" s="32"/>
      <c r="G76" s="32"/>
      <c r="H76" s="32"/>
      <c r="I76" s="132"/>
      <c r="J76" s="132"/>
      <c r="K76" s="40"/>
      <c r="L76" s="40"/>
      <c r="M76" s="44"/>
    </row>
    <row r="77" spans="2:13" s="1" customFormat="1" ht="12" customHeight="1">
      <c r="B77" s="39"/>
      <c r="C77" s="32" t="s">
        <v>127</v>
      </c>
      <c r="D77" s="40"/>
      <c r="E77" s="40"/>
      <c r="F77" s="40"/>
      <c r="G77" s="40"/>
      <c r="H77" s="40"/>
      <c r="I77" s="132"/>
      <c r="J77" s="132"/>
      <c r="K77" s="40"/>
      <c r="L77" s="40"/>
      <c r="M77" s="44"/>
    </row>
    <row r="78" spans="2:13" s="1" customFormat="1" ht="16.5" customHeight="1">
      <c r="B78" s="39"/>
      <c r="C78" s="40"/>
      <c r="D78" s="40"/>
      <c r="E78" s="65" t="str">
        <f>E9</f>
        <v>D1.52 - D1.52 zeleň</v>
      </c>
      <c r="F78" s="40"/>
      <c r="G78" s="40"/>
      <c r="H78" s="40"/>
      <c r="I78" s="132"/>
      <c r="J78" s="132"/>
      <c r="K78" s="40"/>
      <c r="L78" s="40"/>
      <c r="M78" s="44"/>
    </row>
    <row r="79" spans="2:13" s="1" customFormat="1" ht="6.95" customHeight="1">
      <c r="B79" s="39"/>
      <c r="C79" s="40"/>
      <c r="D79" s="40"/>
      <c r="E79" s="40"/>
      <c r="F79" s="40"/>
      <c r="G79" s="40"/>
      <c r="H79" s="40"/>
      <c r="I79" s="132"/>
      <c r="J79" s="132"/>
      <c r="K79" s="40"/>
      <c r="L79" s="40"/>
      <c r="M79" s="44"/>
    </row>
    <row r="80" spans="2:13" s="1" customFormat="1" ht="12" customHeight="1">
      <c r="B80" s="39"/>
      <c r="C80" s="32" t="s">
        <v>23</v>
      </c>
      <c r="D80" s="40"/>
      <c r="E80" s="40"/>
      <c r="F80" s="27" t="str">
        <f>F12</f>
        <v xml:space="preserve"> </v>
      </c>
      <c r="G80" s="40"/>
      <c r="H80" s="40"/>
      <c r="I80" s="134" t="s">
        <v>25</v>
      </c>
      <c r="J80" s="136" t="str">
        <f>IF(J12="","",J12)</f>
        <v>3. 11. 2017</v>
      </c>
      <c r="K80" s="40"/>
      <c r="L80" s="40"/>
      <c r="M80" s="44"/>
    </row>
    <row r="81" spans="2:13" s="1" customFormat="1" ht="6.95" customHeight="1">
      <c r="B81" s="39"/>
      <c r="C81" s="40"/>
      <c r="D81" s="40"/>
      <c r="E81" s="40"/>
      <c r="F81" s="40"/>
      <c r="G81" s="40"/>
      <c r="H81" s="40"/>
      <c r="I81" s="132"/>
      <c r="J81" s="132"/>
      <c r="K81" s="40"/>
      <c r="L81" s="40"/>
      <c r="M81" s="44"/>
    </row>
    <row r="82" spans="2:13" s="1" customFormat="1" ht="24.9" customHeight="1">
      <c r="B82" s="39"/>
      <c r="C82" s="32" t="s">
        <v>31</v>
      </c>
      <c r="D82" s="40"/>
      <c r="E82" s="40"/>
      <c r="F82" s="27" t="str">
        <f>E15</f>
        <v>Universita Palackého Olomouc</v>
      </c>
      <c r="G82" s="40"/>
      <c r="H82" s="40"/>
      <c r="I82" s="134" t="s">
        <v>38</v>
      </c>
      <c r="J82" s="166" t="str">
        <f>E21</f>
        <v>MgAmIng arch L.Blažek,Ing V.Petr</v>
      </c>
      <c r="K82" s="40"/>
      <c r="L82" s="40"/>
      <c r="M82" s="44"/>
    </row>
    <row r="83" spans="2:13" s="1" customFormat="1" ht="13.65" customHeight="1">
      <c r="B83" s="39"/>
      <c r="C83" s="32" t="s">
        <v>36</v>
      </c>
      <c r="D83" s="40"/>
      <c r="E83" s="40"/>
      <c r="F83" s="27" t="str">
        <f>IF(E18="","",E18)</f>
        <v>Vyplň údaj</v>
      </c>
      <c r="G83" s="40"/>
      <c r="H83" s="40"/>
      <c r="I83" s="134" t="s">
        <v>40</v>
      </c>
      <c r="J83" s="166" t="str">
        <f>E24</f>
        <v xml:space="preserve"> </v>
      </c>
      <c r="K83" s="40"/>
      <c r="L83" s="40"/>
      <c r="M83" s="44"/>
    </row>
    <row r="84" spans="2:13" s="1" customFormat="1" ht="10.3" customHeight="1">
      <c r="B84" s="39"/>
      <c r="C84" s="40"/>
      <c r="D84" s="40"/>
      <c r="E84" s="40"/>
      <c r="F84" s="40"/>
      <c r="G84" s="40"/>
      <c r="H84" s="40"/>
      <c r="I84" s="132"/>
      <c r="J84" s="132"/>
      <c r="K84" s="40"/>
      <c r="L84" s="40"/>
      <c r="M84" s="44"/>
    </row>
    <row r="85" spans="2:24" s="9" customFormat="1" ht="29.25" customHeight="1">
      <c r="B85" s="187"/>
      <c r="C85" s="188" t="s">
        <v>186</v>
      </c>
      <c r="D85" s="189" t="s">
        <v>63</v>
      </c>
      <c r="E85" s="189" t="s">
        <v>59</v>
      </c>
      <c r="F85" s="189" t="s">
        <v>60</v>
      </c>
      <c r="G85" s="189" t="s">
        <v>187</v>
      </c>
      <c r="H85" s="189" t="s">
        <v>188</v>
      </c>
      <c r="I85" s="190" t="s">
        <v>189</v>
      </c>
      <c r="J85" s="190" t="s">
        <v>190</v>
      </c>
      <c r="K85" s="191" t="s">
        <v>139</v>
      </c>
      <c r="L85" s="192" t="s">
        <v>191</v>
      </c>
      <c r="M85" s="193"/>
      <c r="N85" s="88" t="s">
        <v>33</v>
      </c>
      <c r="O85" s="89" t="s">
        <v>48</v>
      </c>
      <c r="P85" s="89" t="s">
        <v>192</v>
      </c>
      <c r="Q85" s="89" t="s">
        <v>193</v>
      </c>
      <c r="R85" s="89" t="s">
        <v>194</v>
      </c>
      <c r="S85" s="89" t="s">
        <v>195</v>
      </c>
      <c r="T85" s="89" t="s">
        <v>196</v>
      </c>
      <c r="U85" s="89" t="s">
        <v>197</v>
      </c>
      <c r="V85" s="89" t="s">
        <v>198</v>
      </c>
      <c r="W85" s="89" t="s">
        <v>199</v>
      </c>
      <c r="X85" s="90" t="s">
        <v>200</v>
      </c>
    </row>
    <row r="86" spans="2:63" s="1" customFormat="1" ht="22.8" customHeight="1">
      <c r="B86" s="39"/>
      <c r="C86" s="95" t="s">
        <v>201</v>
      </c>
      <c r="D86" s="40"/>
      <c r="E86" s="40"/>
      <c r="F86" s="40"/>
      <c r="G86" s="40"/>
      <c r="H86" s="40"/>
      <c r="I86" s="132"/>
      <c r="J86" s="132"/>
      <c r="K86" s="194">
        <f>BK86</f>
        <v>0</v>
      </c>
      <c r="L86" s="40"/>
      <c r="M86" s="44"/>
      <c r="N86" s="91"/>
      <c r="O86" s="92"/>
      <c r="P86" s="92"/>
      <c r="Q86" s="195">
        <f>Q87+Q95+Q103+Q115+Q122</f>
        <v>0</v>
      </c>
      <c r="R86" s="195">
        <f>R87+R95+R103+R115+R122</f>
        <v>0</v>
      </c>
      <c r="S86" s="92"/>
      <c r="T86" s="196">
        <f>T87+T95+T103+T115+T122</f>
        <v>0</v>
      </c>
      <c r="U86" s="92"/>
      <c r="V86" s="196">
        <f>V87+V95+V103+V115+V122</f>
        <v>0</v>
      </c>
      <c r="W86" s="92"/>
      <c r="X86" s="197">
        <f>X87+X95+X103+X115+X122</f>
        <v>0</v>
      </c>
      <c r="AT86" s="17" t="s">
        <v>79</v>
      </c>
      <c r="AU86" s="17" t="s">
        <v>140</v>
      </c>
      <c r="BK86" s="198">
        <f>BK87+BK95+BK103+BK115+BK122</f>
        <v>0</v>
      </c>
    </row>
    <row r="87" spans="2:63" s="10" customFormat="1" ht="25.9" customHeight="1">
      <c r="B87" s="199"/>
      <c r="C87" s="200"/>
      <c r="D87" s="201" t="s">
        <v>79</v>
      </c>
      <c r="E87" s="202" t="s">
        <v>6543</v>
      </c>
      <c r="F87" s="202" t="s">
        <v>6544</v>
      </c>
      <c r="G87" s="200"/>
      <c r="H87" s="200"/>
      <c r="I87" s="203"/>
      <c r="J87" s="203"/>
      <c r="K87" s="204">
        <f>BK87</f>
        <v>0</v>
      </c>
      <c r="L87" s="200"/>
      <c r="M87" s="205"/>
      <c r="N87" s="206"/>
      <c r="O87" s="207"/>
      <c r="P87" s="207"/>
      <c r="Q87" s="208">
        <f>SUM(Q88:Q94)</f>
        <v>0</v>
      </c>
      <c r="R87" s="208">
        <f>SUM(R88:R94)</f>
        <v>0</v>
      </c>
      <c r="S87" s="207"/>
      <c r="T87" s="209">
        <f>SUM(T88:T94)</f>
        <v>0</v>
      </c>
      <c r="U87" s="207"/>
      <c r="V87" s="209">
        <f>SUM(V88:V94)</f>
        <v>0</v>
      </c>
      <c r="W87" s="207"/>
      <c r="X87" s="210">
        <f>SUM(X88:X94)</f>
        <v>0</v>
      </c>
      <c r="AR87" s="211" t="s">
        <v>88</v>
      </c>
      <c r="AT87" s="212" t="s">
        <v>79</v>
      </c>
      <c r="AU87" s="212" t="s">
        <v>80</v>
      </c>
      <c r="AY87" s="211" t="s">
        <v>204</v>
      </c>
      <c r="BK87" s="213">
        <f>SUM(BK88:BK94)</f>
        <v>0</v>
      </c>
    </row>
    <row r="88" spans="2:65" s="1" customFormat="1" ht="16.5" customHeight="1">
      <c r="B88" s="39"/>
      <c r="C88" s="216" t="s">
        <v>88</v>
      </c>
      <c r="D88" s="216" t="s">
        <v>206</v>
      </c>
      <c r="E88" s="217" t="s">
        <v>6545</v>
      </c>
      <c r="F88" s="218" t="s">
        <v>6546</v>
      </c>
      <c r="G88" s="219" t="s">
        <v>232</v>
      </c>
      <c r="H88" s="220">
        <v>2.8</v>
      </c>
      <c r="I88" s="221"/>
      <c r="J88" s="221"/>
      <c r="K88" s="222">
        <f>ROUND(P88*H88,2)</f>
        <v>0</v>
      </c>
      <c r="L88" s="218" t="s">
        <v>1071</v>
      </c>
      <c r="M88" s="44"/>
      <c r="N88" s="223" t="s">
        <v>33</v>
      </c>
      <c r="O88" s="224" t="s">
        <v>49</v>
      </c>
      <c r="P88" s="225">
        <f>I88+J88</f>
        <v>0</v>
      </c>
      <c r="Q88" s="225">
        <f>ROUND(I88*H88,2)</f>
        <v>0</v>
      </c>
      <c r="R88" s="225">
        <f>ROUND(J88*H88,2)</f>
        <v>0</v>
      </c>
      <c r="S88" s="80"/>
      <c r="T88" s="226">
        <f>S88*H88</f>
        <v>0</v>
      </c>
      <c r="U88" s="226">
        <v>0</v>
      </c>
      <c r="V88" s="226">
        <f>U88*H88</f>
        <v>0</v>
      </c>
      <c r="W88" s="226">
        <v>0</v>
      </c>
      <c r="X88" s="227">
        <f>W88*H88</f>
        <v>0</v>
      </c>
      <c r="AR88" s="17" t="s">
        <v>211</v>
      </c>
      <c r="AT88" s="17" t="s">
        <v>206</v>
      </c>
      <c r="AU88" s="17" t="s">
        <v>88</v>
      </c>
      <c r="AY88" s="17" t="s">
        <v>204</v>
      </c>
      <c r="BE88" s="228">
        <f>IF(O88="základní",K88,0)</f>
        <v>0</v>
      </c>
      <c r="BF88" s="228">
        <f>IF(O88="snížená",K88,0)</f>
        <v>0</v>
      </c>
      <c r="BG88" s="228">
        <f>IF(O88="zákl. přenesená",K88,0)</f>
        <v>0</v>
      </c>
      <c r="BH88" s="228">
        <f>IF(O88="sníž. přenesená",K88,0)</f>
        <v>0</v>
      </c>
      <c r="BI88" s="228">
        <f>IF(O88="nulová",K88,0)</f>
        <v>0</v>
      </c>
      <c r="BJ88" s="17" t="s">
        <v>88</v>
      </c>
      <c r="BK88" s="228">
        <f>ROUND(P88*H88,2)</f>
        <v>0</v>
      </c>
      <c r="BL88" s="17" t="s">
        <v>211</v>
      </c>
      <c r="BM88" s="17" t="s">
        <v>6547</v>
      </c>
    </row>
    <row r="89" spans="2:65" s="1" customFormat="1" ht="16.5" customHeight="1">
      <c r="B89" s="39"/>
      <c r="C89" s="216" t="s">
        <v>90</v>
      </c>
      <c r="D89" s="216" t="s">
        <v>206</v>
      </c>
      <c r="E89" s="217" t="s">
        <v>6548</v>
      </c>
      <c r="F89" s="218" t="s">
        <v>6549</v>
      </c>
      <c r="G89" s="219" t="s">
        <v>209</v>
      </c>
      <c r="H89" s="220">
        <v>17</v>
      </c>
      <c r="I89" s="221"/>
      <c r="J89" s="221"/>
      <c r="K89" s="222">
        <f>ROUND(P89*H89,2)</f>
        <v>0</v>
      </c>
      <c r="L89" s="218" t="s">
        <v>1071</v>
      </c>
      <c r="M89" s="44"/>
      <c r="N89" s="223" t="s">
        <v>33</v>
      </c>
      <c r="O89" s="224" t="s">
        <v>49</v>
      </c>
      <c r="P89" s="225">
        <f>I89+J89</f>
        <v>0</v>
      </c>
      <c r="Q89" s="225">
        <f>ROUND(I89*H89,2)</f>
        <v>0</v>
      </c>
      <c r="R89" s="225">
        <f>ROUND(J89*H89,2)</f>
        <v>0</v>
      </c>
      <c r="S89" s="80"/>
      <c r="T89" s="226">
        <f>S89*H89</f>
        <v>0</v>
      </c>
      <c r="U89" s="226">
        <v>0</v>
      </c>
      <c r="V89" s="226">
        <f>U89*H89</f>
        <v>0</v>
      </c>
      <c r="W89" s="226">
        <v>0</v>
      </c>
      <c r="X89" s="227">
        <f>W89*H89</f>
        <v>0</v>
      </c>
      <c r="AR89" s="17" t="s">
        <v>211</v>
      </c>
      <c r="AT89" s="17" t="s">
        <v>206</v>
      </c>
      <c r="AU89" s="17" t="s">
        <v>88</v>
      </c>
      <c r="AY89" s="17" t="s">
        <v>204</v>
      </c>
      <c r="BE89" s="228">
        <f>IF(O89="základní",K89,0)</f>
        <v>0</v>
      </c>
      <c r="BF89" s="228">
        <f>IF(O89="snížená",K89,0)</f>
        <v>0</v>
      </c>
      <c r="BG89" s="228">
        <f>IF(O89="zákl. přenesená",K89,0)</f>
        <v>0</v>
      </c>
      <c r="BH89" s="228">
        <f>IF(O89="sníž. přenesená",K89,0)</f>
        <v>0</v>
      </c>
      <c r="BI89" s="228">
        <f>IF(O89="nulová",K89,0)</f>
        <v>0</v>
      </c>
      <c r="BJ89" s="17" t="s">
        <v>88</v>
      </c>
      <c r="BK89" s="228">
        <f>ROUND(P89*H89,2)</f>
        <v>0</v>
      </c>
      <c r="BL89" s="17" t="s">
        <v>211</v>
      </c>
      <c r="BM89" s="17" t="s">
        <v>6550</v>
      </c>
    </row>
    <row r="90" spans="2:65" s="1" customFormat="1" ht="16.5" customHeight="1">
      <c r="B90" s="39"/>
      <c r="C90" s="216" t="s">
        <v>224</v>
      </c>
      <c r="D90" s="216" t="s">
        <v>206</v>
      </c>
      <c r="E90" s="217" t="s">
        <v>6551</v>
      </c>
      <c r="F90" s="218" t="s">
        <v>6552</v>
      </c>
      <c r="G90" s="219" t="s">
        <v>209</v>
      </c>
      <c r="H90" s="220">
        <v>4.5</v>
      </c>
      <c r="I90" s="221"/>
      <c r="J90" s="221"/>
      <c r="K90" s="222">
        <f>ROUND(P90*H90,2)</f>
        <v>0</v>
      </c>
      <c r="L90" s="218" t="s">
        <v>1071</v>
      </c>
      <c r="M90" s="44"/>
      <c r="N90" s="223" t="s">
        <v>33</v>
      </c>
      <c r="O90" s="224" t="s">
        <v>49</v>
      </c>
      <c r="P90" s="225">
        <f>I90+J90</f>
        <v>0</v>
      </c>
      <c r="Q90" s="225">
        <f>ROUND(I90*H90,2)</f>
        <v>0</v>
      </c>
      <c r="R90" s="225">
        <f>ROUND(J90*H90,2)</f>
        <v>0</v>
      </c>
      <c r="S90" s="80"/>
      <c r="T90" s="226">
        <f>S90*H90</f>
        <v>0</v>
      </c>
      <c r="U90" s="226">
        <v>0</v>
      </c>
      <c r="V90" s="226">
        <f>U90*H90</f>
        <v>0</v>
      </c>
      <c r="W90" s="226">
        <v>0</v>
      </c>
      <c r="X90" s="227">
        <f>W90*H90</f>
        <v>0</v>
      </c>
      <c r="AR90" s="17" t="s">
        <v>211</v>
      </c>
      <c r="AT90" s="17" t="s">
        <v>206</v>
      </c>
      <c r="AU90" s="17" t="s">
        <v>88</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211</v>
      </c>
      <c r="BM90" s="17" t="s">
        <v>6553</v>
      </c>
    </row>
    <row r="91" spans="2:65" s="1" customFormat="1" ht="16.5" customHeight="1">
      <c r="B91" s="39"/>
      <c r="C91" s="216" t="s">
        <v>211</v>
      </c>
      <c r="D91" s="216" t="s">
        <v>206</v>
      </c>
      <c r="E91" s="217" t="s">
        <v>6554</v>
      </c>
      <c r="F91" s="218" t="s">
        <v>6555</v>
      </c>
      <c r="G91" s="219" t="s">
        <v>232</v>
      </c>
      <c r="H91" s="220">
        <v>0.8</v>
      </c>
      <c r="I91" s="221"/>
      <c r="J91" s="221"/>
      <c r="K91" s="222">
        <f>ROUND(P91*H91,2)</f>
        <v>0</v>
      </c>
      <c r="L91" s="218" t="s">
        <v>1071</v>
      </c>
      <c r="M91" s="44"/>
      <c r="N91" s="223" t="s">
        <v>33</v>
      </c>
      <c r="O91" s="224" t="s">
        <v>49</v>
      </c>
      <c r="P91" s="225">
        <f>I91+J91</f>
        <v>0</v>
      </c>
      <c r="Q91" s="225">
        <f>ROUND(I91*H91,2)</f>
        <v>0</v>
      </c>
      <c r="R91" s="225">
        <f>ROUND(J91*H91,2)</f>
        <v>0</v>
      </c>
      <c r="S91" s="80"/>
      <c r="T91" s="226">
        <f>S91*H91</f>
        <v>0</v>
      </c>
      <c r="U91" s="226">
        <v>0</v>
      </c>
      <c r="V91" s="226">
        <f>U91*H91</f>
        <v>0</v>
      </c>
      <c r="W91" s="226">
        <v>0</v>
      </c>
      <c r="X91" s="227">
        <f>W91*H91</f>
        <v>0</v>
      </c>
      <c r="AR91" s="17" t="s">
        <v>211</v>
      </c>
      <c r="AT91" s="17" t="s">
        <v>206</v>
      </c>
      <c r="AU91" s="17" t="s">
        <v>88</v>
      </c>
      <c r="AY91" s="17" t="s">
        <v>204</v>
      </c>
      <c r="BE91" s="228">
        <f>IF(O91="základní",K91,0)</f>
        <v>0</v>
      </c>
      <c r="BF91" s="228">
        <f>IF(O91="snížená",K91,0)</f>
        <v>0</v>
      </c>
      <c r="BG91" s="228">
        <f>IF(O91="zákl. přenesená",K91,0)</f>
        <v>0</v>
      </c>
      <c r="BH91" s="228">
        <f>IF(O91="sníž. přenesená",K91,0)</f>
        <v>0</v>
      </c>
      <c r="BI91" s="228">
        <f>IF(O91="nulová",K91,0)</f>
        <v>0</v>
      </c>
      <c r="BJ91" s="17" t="s">
        <v>88</v>
      </c>
      <c r="BK91" s="228">
        <f>ROUND(P91*H91,2)</f>
        <v>0</v>
      </c>
      <c r="BL91" s="17" t="s">
        <v>211</v>
      </c>
      <c r="BM91" s="17" t="s">
        <v>6556</v>
      </c>
    </row>
    <row r="92" spans="2:65" s="1" customFormat="1" ht="16.5" customHeight="1">
      <c r="B92" s="39"/>
      <c r="C92" s="216" t="s">
        <v>236</v>
      </c>
      <c r="D92" s="216" t="s">
        <v>206</v>
      </c>
      <c r="E92" s="217" t="s">
        <v>6557</v>
      </c>
      <c r="F92" s="218" t="s">
        <v>6558</v>
      </c>
      <c r="G92" s="219" t="s">
        <v>209</v>
      </c>
      <c r="H92" s="220">
        <v>17</v>
      </c>
      <c r="I92" s="221"/>
      <c r="J92" s="221"/>
      <c r="K92" s="222">
        <f>ROUND(P92*H92,2)</f>
        <v>0</v>
      </c>
      <c r="L92" s="218" t="s">
        <v>1071</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211</v>
      </c>
      <c r="AT92" s="17" t="s">
        <v>206</v>
      </c>
      <c r="AU92" s="17" t="s">
        <v>88</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211</v>
      </c>
      <c r="BM92" s="17" t="s">
        <v>6559</v>
      </c>
    </row>
    <row r="93" spans="2:65" s="1" customFormat="1" ht="16.5" customHeight="1">
      <c r="B93" s="39"/>
      <c r="C93" s="216" t="s">
        <v>247</v>
      </c>
      <c r="D93" s="216" t="s">
        <v>206</v>
      </c>
      <c r="E93" s="217" t="s">
        <v>6560</v>
      </c>
      <c r="F93" s="218" t="s">
        <v>6561</v>
      </c>
      <c r="G93" s="219" t="s">
        <v>232</v>
      </c>
      <c r="H93" s="220">
        <v>2.8</v>
      </c>
      <c r="I93" s="221"/>
      <c r="J93" s="221"/>
      <c r="K93" s="222">
        <f>ROUND(P93*H93,2)</f>
        <v>0</v>
      </c>
      <c r="L93" s="218" t="s">
        <v>1071</v>
      </c>
      <c r="M93" s="44"/>
      <c r="N93" s="223" t="s">
        <v>33</v>
      </c>
      <c r="O93" s="224" t="s">
        <v>49</v>
      </c>
      <c r="P93" s="225">
        <f>I93+J93</f>
        <v>0</v>
      </c>
      <c r="Q93" s="225">
        <f>ROUND(I93*H93,2)</f>
        <v>0</v>
      </c>
      <c r="R93" s="225">
        <f>ROUND(J93*H93,2)</f>
        <v>0</v>
      </c>
      <c r="S93" s="80"/>
      <c r="T93" s="226">
        <f>S93*H93</f>
        <v>0</v>
      </c>
      <c r="U93" s="226">
        <v>0</v>
      </c>
      <c r="V93" s="226">
        <f>U93*H93</f>
        <v>0</v>
      </c>
      <c r="W93" s="226">
        <v>0</v>
      </c>
      <c r="X93" s="227">
        <f>W93*H93</f>
        <v>0</v>
      </c>
      <c r="AR93" s="17" t="s">
        <v>211</v>
      </c>
      <c r="AT93" s="17" t="s">
        <v>206</v>
      </c>
      <c r="AU93" s="17" t="s">
        <v>88</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211</v>
      </c>
      <c r="BM93" s="17" t="s">
        <v>6562</v>
      </c>
    </row>
    <row r="94" spans="2:65" s="1" customFormat="1" ht="16.5" customHeight="1">
      <c r="B94" s="39"/>
      <c r="C94" s="216" t="s">
        <v>253</v>
      </c>
      <c r="D94" s="216" t="s">
        <v>206</v>
      </c>
      <c r="E94" s="217" t="s">
        <v>6563</v>
      </c>
      <c r="F94" s="218" t="s">
        <v>6564</v>
      </c>
      <c r="G94" s="219" t="s">
        <v>314</v>
      </c>
      <c r="H94" s="220">
        <v>4</v>
      </c>
      <c r="I94" s="221"/>
      <c r="J94" s="221"/>
      <c r="K94" s="222">
        <f>ROUND(P94*H94,2)</f>
        <v>0</v>
      </c>
      <c r="L94" s="218" t="s">
        <v>1071</v>
      </c>
      <c r="M94" s="44"/>
      <c r="N94" s="223" t="s">
        <v>33</v>
      </c>
      <c r="O94" s="224" t="s">
        <v>49</v>
      </c>
      <c r="P94" s="225">
        <f>I94+J94</f>
        <v>0</v>
      </c>
      <c r="Q94" s="225">
        <f>ROUND(I94*H94,2)</f>
        <v>0</v>
      </c>
      <c r="R94" s="225">
        <f>ROUND(J94*H94,2)</f>
        <v>0</v>
      </c>
      <c r="S94" s="80"/>
      <c r="T94" s="226">
        <f>S94*H94</f>
        <v>0</v>
      </c>
      <c r="U94" s="226">
        <v>0</v>
      </c>
      <c r="V94" s="226">
        <f>U94*H94</f>
        <v>0</v>
      </c>
      <c r="W94" s="226">
        <v>0</v>
      </c>
      <c r="X94" s="227">
        <f>W94*H94</f>
        <v>0</v>
      </c>
      <c r="AR94" s="17" t="s">
        <v>211</v>
      </c>
      <c r="AT94" s="17" t="s">
        <v>206</v>
      </c>
      <c r="AU94" s="17" t="s">
        <v>88</v>
      </c>
      <c r="AY94" s="17" t="s">
        <v>204</v>
      </c>
      <c r="BE94" s="228">
        <f>IF(O94="základní",K94,0)</f>
        <v>0</v>
      </c>
      <c r="BF94" s="228">
        <f>IF(O94="snížená",K94,0)</f>
        <v>0</v>
      </c>
      <c r="BG94" s="228">
        <f>IF(O94="zákl. přenesená",K94,0)</f>
        <v>0</v>
      </c>
      <c r="BH94" s="228">
        <f>IF(O94="sníž. přenesená",K94,0)</f>
        <v>0</v>
      </c>
      <c r="BI94" s="228">
        <f>IF(O94="nulová",K94,0)</f>
        <v>0</v>
      </c>
      <c r="BJ94" s="17" t="s">
        <v>88</v>
      </c>
      <c r="BK94" s="228">
        <f>ROUND(P94*H94,2)</f>
        <v>0</v>
      </c>
      <c r="BL94" s="17" t="s">
        <v>211</v>
      </c>
      <c r="BM94" s="17" t="s">
        <v>6565</v>
      </c>
    </row>
    <row r="95" spans="2:63" s="10" customFormat="1" ht="25.9" customHeight="1">
      <c r="B95" s="199"/>
      <c r="C95" s="200"/>
      <c r="D95" s="201" t="s">
        <v>79</v>
      </c>
      <c r="E95" s="202" t="s">
        <v>3948</v>
      </c>
      <c r="F95" s="202" t="s">
        <v>6566</v>
      </c>
      <c r="G95" s="200"/>
      <c r="H95" s="200"/>
      <c r="I95" s="203"/>
      <c r="J95" s="203"/>
      <c r="K95" s="204">
        <f>BK95</f>
        <v>0</v>
      </c>
      <c r="L95" s="200"/>
      <c r="M95" s="205"/>
      <c r="N95" s="206"/>
      <c r="O95" s="207"/>
      <c r="P95" s="207"/>
      <c r="Q95" s="208">
        <f>SUM(Q96:Q102)</f>
        <v>0</v>
      </c>
      <c r="R95" s="208">
        <f>SUM(R96:R102)</f>
        <v>0</v>
      </c>
      <c r="S95" s="207"/>
      <c r="T95" s="209">
        <f>SUM(T96:T102)</f>
        <v>0</v>
      </c>
      <c r="U95" s="207"/>
      <c r="V95" s="209">
        <f>SUM(V96:V102)</f>
        <v>0</v>
      </c>
      <c r="W95" s="207"/>
      <c r="X95" s="210">
        <f>SUM(X96:X102)</f>
        <v>0</v>
      </c>
      <c r="AR95" s="211" t="s">
        <v>88</v>
      </c>
      <c r="AT95" s="212" t="s">
        <v>79</v>
      </c>
      <c r="AU95" s="212" t="s">
        <v>80</v>
      </c>
      <c r="AY95" s="211" t="s">
        <v>204</v>
      </c>
      <c r="BK95" s="213">
        <f>SUM(BK96:BK102)</f>
        <v>0</v>
      </c>
    </row>
    <row r="96" spans="2:65" s="1" customFormat="1" ht="16.5" customHeight="1">
      <c r="B96" s="39"/>
      <c r="C96" s="216" t="s">
        <v>258</v>
      </c>
      <c r="D96" s="216" t="s">
        <v>206</v>
      </c>
      <c r="E96" s="217" t="s">
        <v>6567</v>
      </c>
      <c r="F96" s="218" t="s">
        <v>6568</v>
      </c>
      <c r="G96" s="219" t="s">
        <v>361</v>
      </c>
      <c r="H96" s="220">
        <v>1</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211</v>
      </c>
      <c r="AT96" s="17" t="s">
        <v>206</v>
      </c>
      <c r="AU96" s="17" t="s">
        <v>88</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211</v>
      </c>
      <c r="BM96" s="17" t="s">
        <v>6569</v>
      </c>
    </row>
    <row r="97" spans="2:65" s="1" customFormat="1" ht="16.5" customHeight="1">
      <c r="B97" s="39"/>
      <c r="C97" s="216" t="s">
        <v>262</v>
      </c>
      <c r="D97" s="216" t="s">
        <v>206</v>
      </c>
      <c r="E97" s="217" t="s">
        <v>6570</v>
      </c>
      <c r="F97" s="218" t="s">
        <v>6571</v>
      </c>
      <c r="G97" s="219" t="s">
        <v>361</v>
      </c>
      <c r="H97" s="220">
        <v>1</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211</v>
      </c>
      <c r="AT97" s="17" t="s">
        <v>206</v>
      </c>
      <c r="AU97" s="17" t="s">
        <v>88</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211</v>
      </c>
      <c r="BM97" s="17" t="s">
        <v>6572</v>
      </c>
    </row>
    <row r="98" spans="2:65" s="1" customFormat="1" ht="16.5" customHeight="1">
      <c r="B98" s="39"/>
      <c r="C98" s="216" t="s">
        <v>267</v>
      </c>
      <c r="D98" s="216" t="s">
        <v>206</v>
      </c>
      <c r="E98" s="217" t="s">
        <v>6573</v>
      </c>
      <c r="F98" s="218" t="s">
        <v>6574</v>
      </c>
      <c r="G98" s="219" t="s">
        <v>232</v>
      </c>
      <c r="H98" s="220">
        <v>0.1</v>
      </c>
      <c r="I98" s="221"/>
      <c r="J98" s="221"/>
      <c r="K98" s="222">
        <f>ROUND(P98*H98,2)</f>
        <v>0</v>
      </c>
      <c r="L98" s="218" t="s">
        <v>1071</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211</v>
      </c>
      <c r="AT98" s="17" t="s">
        <v>206</v>
      </c>
      <c r="AU98" s="17" t="s">
        <v>88</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211</v>
      </c>
      <c r="BM98" s="17" t="s">
        <v>6575</v>
      </c>
    </row>
    <row r="99" spans="2:65" s="1" customFormat="1" ht="16.5" customHeight="1">
      <c r="B99" s="39"/>
      <c r="C99" s="273" t="s">
        <v>272</v>
      </c>
      <c r="D99" s="273" t="s">
        <v>287</v>
      </c>
      <c r="E99" s="274" t="s">
        <v>6557</v>
      </c>
      <c r="F99" s="275" t="s">
        <v>6576</v>
      </c>
      <c r="G99" s="276" t="s">
        <v>361</v>
      </c>
      <c r="H99" s="277">
        <v>1</v>
      </c>
      <c r="I99" s="278"/>
      <c r="J99" s="279"/>
      <c r="K99" s="280">
        <f>ROUND(P99*H99,2)</f>
        <v>0</v>
      </c>
      <c r="L99" s="275" t="s">
        <v>1071</v>
      </c>
      <c r="M99" s="281"/>
      <c r="N99" s="282" t="s">
        <v>33</v>
      </c>
      <c r="O99" s="224" t="s">
        <v>49</v>
      </c>
      <c r="P99" s="225">
        <f>I99+J99</f>
        <v>0</v>
      </c>
      <c r="Q99" s="225">
        <f>ROUND(I99*H99,2)</f>
        <v>0</v>
      </c>
      <c r="R99" s="225">
        <f>ROUND(J99*H99,2)</f>
        <v>0</v>
      </c>
      <c r="S99" s="80"/>
      <c r="T99" s="226">
        <f>S99*H99</f>
        <v>0</v>
      </c>
      <c r="U99" s="226">
        <v>0</v>
      </c>
      <c r="V99" s="226">
        <f>U99*H99</f>
        <v>0</v>
      </c>
      <c r="W99" s="226">
        <v>0</v>
      </c>
      <c r="X99" s="227">
        <f>W99*H99</f>
        <v>0</v>
      </c>
      <c r="AR99" s="17" t="s">
        <v>258</v>
      </c>
      <c r="AT99" s="17" t="s">
        <v>287</v>
      </c>
      <c r="AU99" s="17" t="s">
        <v>88</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211</v>
      </c>
      <c r="BM99" s="17" t="s">
        <v>6577</v>
      </c>
    </row>
    <row r="100" spans="2:47" s="1" customFormat="1" ht="12">
      <c r="B100" s="39"/>
      <c r="C100" s="40"/>
      <c r="D100" s="231" t="s">
        <v>887</v>
      </c>
      <c r="E100" s="40"/>
      <c r="F100" s="283" t="s">
        <v>6578</v>
      </c>
      <c r="G100" s="40"/>
      <c r="H100" s="40"/>
      <c r="I100" s="132"/>
      <c r="J100" s="132"/>
      <c r="K100" s="40"/>
      <c r="L100" s="40"/>
      <c r="M100" s="44"/>
      <c r="N100" s="284"/>
      <c r="O100" s="80"/>
      <c r="P100" s="80"/>
      <c r="Q100" s="80"/>
      <c r="R100" s="80"/>
      <c r="S100" s="80"/>
      <c r="T100" s="80"/>
      <c r="U100" s="80"/>
      <c r="V100" s="80"/>
      <c r="W100" s="80"/>
      <c r="X100" s="81"/>
      <c r="AT100" s="17" t="s">
        <v>887</v>
      </c>
      <c r="AU100" s="17" t="s">
        <v>88</v>
      </c>
    </row>
    <row r="101" spans="2:65" s="1" customFormat="1" ht="16.5" customHeight="1">
      <c r="B101" s="39"/>
      <c r="C101" s="216" t="s">
        <v>129</v>
      </c>
      <c r="D101" s="216" t="s">
        <v>206</v>
      </c>
      <c r="E101" s="217" t="s">
        <v>6579</v>
      </c>
      <c r="F101" s="218" t="s">
        <v>6580</v>
      </c>
      <c r="G101" s="219" t="s">
        <v>361</v>
      </c>
      <c r="H101" s="220">
        <v>4</v>
      </c>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211</v>
      </c>
      <c r="AT101" s="17" t="s">
        <v>206</v>
      </c>
      <c r="AU101" s="17" t="s">
        <v>88</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211</v>
      </c>
      <c r="BM101" s="17" t="s">
        <v>6581</v>
      </c>
    </row>
    <row r="102" spans="2:65" s="1" customFormat="1" ht="16.5" customHeight="1">
      <c r="B102" s="39"/>
      <c r="C102" s="216" t="s">
        <v>286</v>
      </c>
      <c r="D102" s="216" t="s">
        <v>206</v>
      </c>
      <c r="E102" s="217" t="s">
        <v>6582</v>
      </c>
      <c r="F102" s="218" t="s">
        <v>6583</v>
      </c>
      <c r="G102" s="219" t="s">
        <v>232</v>
      </c>
      <c r="H102" s="220">
        <v>0.1</v>
      </c>
      <c r="I102" s="221"/>
      <c r="J102" s="221"/>
      <c r="K102" s="222">
        <f>ROUND(P102*H102,2)</f>
        <v>0</v>
      </c>
      <c r="L102" s="218" t="s">
        <v>1071</v>
      </c>
      <c r="M102" s="44"/>
      <c r="N102" s="223"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211</v>
      </c>
      <c r="AT102" s="17" t="s">
        <v>206</v>
      </c>
      <c r="AU102" s="17" t="s">
        <v>88</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211</v>
      </c>
      <c r="BM102" s="17" t="s">
        <v>6584</v>
      </c>
    </row>
    <row r="103" spans="2:63" s="10" customFormat="1" ht="25.9" customHeight="1">
      <c r="B103" s="199"/>
      <c r="C103" s="200"/>
      <c r="D103" s="201" t="s">
        <v>79</v>
      </c>
      <c r="E103" s="202" t="s">
        <v>6585</v>
      </c>
      <c r="F103" s="202" t="s">
        <v>6586</v>
      </c>
      <c r="G103" s="200"/>
      <c r="H103" s="200"/>
      <c r="I103" s="203"/>
      <c r="J103" s="203"/>
      <c r="K103" s="204">
        <f>BK103</f>
        <v>0</v>
      </c>
      <c r="L103" s="200"/>
      <c r="M103" s="205"/>
      <c r="N103" s="206"/>
      <c r="O103" s="207"/>
      <c r="P103" s="207"/>
      <c r="Q103" s="208">
        <f>SUM(Q104:Q114)</f>
        <v>0</v>
      </c>
      <c r="R103" s="208">
        <f>SUM(R104:R114)</f>
        <v>0</v>
      </c>
      <c r="S103" s="207"/>
      <c r="T103" s="209">
        <f>SUM(T104:T114)</f>
        <v>0</v>
      </c>
      <c r="U103" s="207"/>
      <c r="V103" s="209">
        <f>SUM(V104:V114)</f>
        <v>0</v>
      </c>
      <c r="W103" s="207"/>
      <c r="X103" s="210">
        <f>SUM(X104:X114)</f>
        <v>0</v>
      </c>
      <c r="AR103" s="211" t="s">
        <v>88</v>
      </c>
      <c r="AT103" s="212" t="s">
        <v>79</v>
      </c>
      <c r="AU103" s="212" t="s">
        <v>80</v>
      </c>
      <c r="AY103" s="211" t="s">
        <v>204</v>
      </c>
      <c r="BK103" s="213">
        <f>SUM(BK104:BK114)</f>
        <v>0</v>
      </c>
    </row>
    <row r="104" spans="2:65" s="1" customFormat="1" ht="16.5" customHeight="1">
      <c r="B104" s="39"/>
      <c r="C104" s="216" t="s">
        <v>293</v>
      </c>
      <c r="D104" s="216" t="s">
        <v>206</v>
      </c>
      <c r="E104" s="217" t="s">
        <v>6587</v>
      </c>
      <c r="F104" s="218" t="s">
        <v>6588</v>
      </c>
      <c r="G104" s="219" t="s">
        <v>361</v>
      </c>
      <c r="H104" s="220">
        <v>7</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211</v>
      </c>
      <c r="AT104" s="17" t="s">
        <v>206</v>
      </c>
      <c r="AU104" s="17" t="s">
        <v>88</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211</v>
      </c>
      <c r="BM104" s="17" t="s">
        <v>6589</v>
      </c>
    </row>
    <row r="105" spans="2:65" s="1" customFormat="1" ht="16.5" customHeight="1">
      <c r="B105" s="39"/>
      <c r="C105" s="216" t="s">
        <v>9</v>
      </c>
      <c r="D105" s="216" t="s">
        <v>206</v>
      </c>
      <c r="E105" s="217" t="s">
        <v>6590</v>
      </c>
      <c r="F105" s="218" t="s">
        <v>6591</v>
      </c>
      <c r="G105" s="219" t="s">
        <v>209</v>
      </c>
      <c r="H105" s="220">
        <v>4.5</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211</v>
      </c>
      <c r="AT105" s="17" t="s">
        <v>206</v>
      </c>
      <c r="AU105" s="17" t="s">
        <v>88</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211</v>
      </c>
      <c r="BM105" s="17" t="s">
        <v>6592</v>
      </c>
    </row>
    <row r="106" spans="2:65" s="1" customFormat="1" ht="16.5" customHeight="1">
      <c r="B106" s="39"/>
      <c r="C106" s="216" t="s">
        <v>305</v>
      </c>
      <c r="D106" s="216" t="s">
        <v>206</v>
      </c>
      <c r="E106" s="217" t="s">
        <v>6593</v>
      </c>
      <c r="F106" s="218" t="s">
        <v>6594</v>
      </c>
      <c r="G106" s="219" t="s">
        <v>361</v>
      </c>
      <c r="H106" s="220">
        <v>7</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211</v>
      </c>
      <c r="AT106" s="17" t="s">
        <v>206</v>
      </c>
      <c r="AU106" s="17" t="s">
        <v>88</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211</v>
      </c>
      <c r="BM106" s="17" t="s">
        <v>6595</v>
      </c>
    </row>
    <row r="107" spans="2:65" s="1" customFormat="1" ht="16.5" customHeight="1">
      <c r="B107" s="39"/>
      <c r="C107" s="216" t="s">
        <v>311</v>
      </c>
      <c r="D107" s="216" t="s">
        <v>206</v>
      </c>
      <c r="E107" s="217" t="s">
        <v>6596</v>
      </c>
      <c r="F107" s="218" t="s">
        <v>6597</v>
      </c>
      <c r="G107" s="219" t="s">
        <v>209</v>
      </c>
      <c r="H107" s="220">
        <v>4.5</v>
      </c>
      <c r="I107" s="221"/>
      <c r="J107" s="221"/>
      <c r="K107" s="222">
        <f>ROUND(P107*H107,2)</f>
        <v>0</v>
      </c>
      <c r="L107" s="218" t="s">
        <v>1071</v>
      </c>
      <c r="M107" s="44"/>
      <c r="N107" s="223"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211</v>
      </c>
      <c r="AT107" s="17" t="s">
        <v>206</v>
      </c>
      <c r="AU107" s="17" t="s">
        <v>88</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211</v>
      </c>
      <c r="BM107" s="17" t="s">
        <v>6598</v>
      </c>
    </row>
    <row r="108" spans="2:65" s="1" customFormat="1" ht="16.5" customHeight="1">
      <c r="B108" s="39"/>
      <c r="C108" s="216" t="s">
        <v>316</v>
      </c>
      <c r="D108" s="216" t="s">
        <v>206</v>
      </c>
      <c r="E108" s="217" t="s">
        <v>6599</v>
      </c>
      <c r="F108" s="218" t="s">
        <v>6600</v>
      </c>
      <c r="G108" s="219" t="s">
        <v>232</v>
      </c>
      <c r="H108" s="220">
        <v>0.14</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211</v>
      </c>
      <c r="AT108" s="17" t="s">
        <v>206</v>
      </c>
      <c r="AU108" s="17" t="s">
        <v>88</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211</v>
      </c>
      <c r="BM108" s="17" t="s">
        <v>6601</v>
      </c>
    </row>
    <row r="109" spans="2:65" s="1" customFormat="1" ht="16.5" customHeight="1">
      <c r="B109" s="39"/>
      <c r="C109" s="273" t="s">
        <v>323</v>
      </c>
      <c r="D109" s="273" t="s">
        <v>287</v>
      </c>
      <c r="E109" s="274" t="s">
        <v>6560</v>
      </c>
      <c r="F109" s="275" t="s">
        <v>6602</v>
      </c>
      <c r="G109" s="276" t="s">
        <v>361</v>
      </c>
      <c r="H109" s="277">
        <v>4</v>
      </c>
      <c r="I109" s="278"/>
      <c r="J109" s="279"/>
      <c r="K109" s="280">
        <f>ROUND(P109*H109,2)</f>
        <v>0</v>
      </c>
      <c r="L109" s="275" t="s">
        <v>1071</v>
      </c>
      <c r="M109" s="281"/>
      <c r="N109" s="282"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258</v>
      </c>
      <c r="AT109" s="17" t="s">
        <v>287</v>
      </c>
      <c r="AU109" s="17" t="s">
        <v>88</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211</v>
      </c>
      <c r="BM109" s="17" t="s">
        <v>6603</v>
      </c>
    </row>
    <row r="110" spans="2:65" s="1" customFormat="1" ht="16.5" customHeight="1">
      <c r="B110" s="39"/>
      <c r="C110" s="273" t="s">
        <v>329</v>
      </c>
      <c r="D110" s="273" t="s">
        <v>287</v>
      </c>
      <c r="E110" s="274" t="s">
        <v>6563</v>
      </c>
      <c r="F110" s="275" t="s">
        <v>6604</v>
      </c>
      <c r="G110" s="276" t="s">
        <v>361</v>
      </c>
      <c r="H110" s="277">
        <v>3</v>
      </c>
      <c r="I110" s="278"/>
      <c r="J110" s="279"/>
      <c r="K110" s="280">
        <f>ROUND(P110*H110,2)</f>
        <v>0</v>
      </c>
      <c r="L110" s="275" t="s">
        <v>1071</v>
      </c>
      <c r="M110" s="281"/>
      <c r="N110" s="282"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258</v>
      </c>
      <c r="AT110" s="17" t="s">
        <v>287</v>
      </c>
      <c r="AU110" s="17" t="s">
        <v>88</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211</v>
      </c>
      <c r="BM110" s="17" t="s">
        <v>6605</v>
      </c>
    </row>
    <row r="111" spans="2:47" s="1" customFormat="1" ht="12">
      <c r="B111" s="39"/>
      <c r="C111" s="40"/>
      <c r="D111" s="231" t="s">
        <v>887</v>
      </c>
      <c r="E111" s="40"/>
      <c r="F111" s="283" t="s">
        <v>6578</v>
      </c>
      <c r="G111" s="40"/>
      <c r="H111" s="40"/>
      <c r="I111" s="132"/>
      <c r="J111" s="132"/>
      <c r="K111" s="40"/>
      <c r="L111" s="40"/>
      <c r="M111" s="44"/>
      <c r="N111" s="284"/>
      <c r="O111" s="80"/>
      <c r="P111" s="80"/>
      <c r="Q111" s="80"/>
      <c r="R111" s="80"/>
      <c r="S111" s="80"/>
      <c r="T111" s="80"/>
      <c r="U111" s="80"/>
      <c r="V111" s="80"/>
      <c r="W111" s="80"/>
      <c r="X111" s="81"/>
      <c r="AT111" s="17" t="s">
        <v>887</v>
      </c>
      <c r="AU111" s="17" t="s">
        <v>88</v>
      </c>
    </row>
    <row r="112" spans="2:65" s="1" customFormat="1" ht="16.5" customHeight="1">
      <c r="B112" s="39"/>
      <c r="C112" s="216" t="s">
        <v>8</v>
      </c>
      <c r="D112" s="216" t="s">
        <v>206</v>
      </c>
      <c r="E112" s="217" t="s">
        <v>6606</v>
      </c>
      <c r="F112" s="218" t="s">
        <v>6607</v>
      </c>
      <c r="G112" s="219" t="s">
        <v>361</v>
      </c>
      <c r="H112" s="220">
        <v>28</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211</v>
      </c>
      <c r="AT112" s="17" t="s">
        <v>206</v>
      </c>
      <c r="AU112" s="17" t="s">
        <v>88</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211</v>
      </c>
      <c r="BM112" s="17" t="s">
        <v>6608</v>
      </c>
    </row>
    <row r="113" spans="2:65" s="1" customFormat="1" ht="16.5" customHeight="1">
      <c r="B113" s="39"/>
      <c r="C113" s="216" t="s">
        <v>355</v>
      </c>
      <c r="D113" s="216" t="s">
        <v>206</v>
      </c>
      <c r="E113" s="217" t="s">
        <v>6609</v>
      </c>
      <c r="F113" s="218" t="s">
        <v>6610</v>
      </c>
      <c r="G113" s="219" t="s">
        <v>232</v>
      </c>
      <c r="H113" s="220">
        <v>0.12</v>
      </c>
      <c r="I113" s="221"/>
      <c r="J113" s="221"/>
      <c r="K113" s="222">
        <f>ROUND(P113*H113,2)</f>
        <v>0</v>
      </c>
      <c r="L113" s="218" t="s">
        <v>1071</v>
      </c>
      <c r="M113" s="44"/>
      <c r="N113" s="223"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211</v>
      </c>
      <c r="AT113" s="17" t="s">
        <v>206</v>
      </c>
      <c r="AU113" s="17" t="s">
        <v>88</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211</v>
      </c>
      <c r="BM113" s="17" t="s">
        <v>6611</v>
      </c>
    </row>
    <row r="114" spans="2:65" s="1" customFormat="1" ht="16.5" customHeight="1">
      <c r="B114" s="39"/>
      <c r="C114" s="216" t="s">
        <v>298</v>
      </c>
      <c r="D114" s="216" t="s">
        <v>206</v>
      </c>
      <c r="E114" s="217" t="s">
        <v>6612</v>
      </c>
      <c r="F114" s="218" t="s">
        <v>6613</v>
      </c>
      <c r="G114" s="219" t="s">
        <v>232</v>
      </c>
      <c r="H114" s="220">
        <v>0.14</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211</v>
      </c>
      <c r="AT114" s="17" t="s">
        <v>206</v>
      </c>
      <c r="AU114" s="17" t="s">
        <v>88</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211</v>
      </c>
      <c r="BM114" s="17" t="s">
        <v>6614</v>
      </c>
    </row>
    <row r="115" spans="2:63" s="10" customFormat="1" ht="25.9" customHeight="1">
      <c r="B115" s="199"/>
      <c r="C115" s="200"/>
      <c r="D115" s="201" t="s">
        <v>79</v>
      </c>
      <c r="E115" s="202" t="s">
        <v>4089</v>
      </c>
      <c r="F115" s="202" t="s">
        <v>6615</v>
      </c>
      <c r="G115" s="200"/>
      <c r="H115" s="200"/>
      <c r="I115" s="203"/>
      <c r="J115" s="203"/>
      <c r="K115" s="204">
        <f>BK115</f>
        <v>0</v>
      </c>
      <c r="L115" s="200"/>
      <c r="M115" s="205"/>
      <c r="N115" s="206"/>
      <c r="O115" s="207"/>
      <c r="P115" s="207"/>
      <c r="Q115" s="208">
        <f>SUM(Q116:Q121)</f>
        <v>0</v>
      </c>
      <c r="R115" s="208">
        <f>SUM(R116:R121)</f>
        <v>0</v>
      </c>
      <c r="S115" s="207"/>
      <c r="T115" s="209">
        <f>SUM(T116:T121)</f>
        <v>0</v>
      </c>
      <c r="U115" s="207"/>
      <c r="V115" s="209">
        <f>SUM(V116:V121)</f>
        <v>0</v>
      </c>
      <c r="W115" s="207"/>
      <c r="X115" s="210">
        <f>SUM(X116:X121)</f>
        <v>0</v>
      </c>
      <c r="AR115" s="211" t="s">
        <v>88</v>
      </c>
      <c r="AT115" s="212" t="s">
        <v>79</v>
      </c>
      <c r="AU115" s="212" t="s">
        <v>80</v>
      </c>
      <c r="AY115" s="211" t="s">
        <v>204</v>
      </c>
      <c r="BK115" s="213">
        <f>SUM(BK116:BK121)</f>
        <v>0</v>
      </c>
    </row>
    <row r="116" spans="2:65" s="1" customFormat="1" ht="16.5" customHeight="1">
      <c r="B116" s="39"/>
      <c r="C116" s="216" t="s">
        <v>364</v>
      </c>
      <c r="D116" s="216" t="s">
        <v>206</v>
      </c>
      <c r="E116" s="217" t="s">
        <v>6616</v>
      </c>
      <c r="F116" s="218" t="s">
        <v>6617</v>
      </c>
      <c r="G116" s="219" t="s">
        <v>361</v>
      </c>
      <c r="H116" s="220">
        <v>7</v>
      </c>
      <c r="I116" s="221"/>
      <c r="J116" s="221"/>
      <c r="K116" s="222">
        <f>ROUND(P116*H116,2)</f>
        <v>0</v>
      </c>
      <c r="L116" s="218" t="s">
        <v>239</v>
      </c>
      <c r="M116" s="44"/>
      <c r="N116" s="223"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211</v>
      </c>
      <c r="AT116" s="17" t="s">
        <v>206</v>
      </c>
      <c r="AU116" s="17" t="s">
        <v>88</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211</v>
      </c>
      <c r="BM116" s="17" t="s">
        <v>6618</v>
      </c>
    </row>
    <row r="117" spans="2:65" s="1" customFormat="1" ht="16.5" customHeight="1">
      <c r="B117" s="39"/>
      <c r="C117" s="216" t="s">
        <v>369</v>
      </c>
      <c r="D117" s="216" t="s">
        <v>206</v>
      </c>
      <c r="E117" s="217" t="s">
        <v>6619</v>
      </c>
      <c r="F117" s="218" t="s">
        <v>6620</v>
      </c>
      <c r="G117" s="219" t="s">
        <v>361</v>
      </c>
      <c r="H117" s="220">
        <v>7</v>
      </c>
      <c r="I117" s="221"/>
      <c r="J117" s="221"/>
      <c r="K117" s="222">
        <f>ROUND(P117*H117,2)</f>
        <v>0</v>
      </c>
      <c r="L117" s="218" t="s">
        <v>239</v>
      </c>
      <c r="M117" s="44"/>
      <c r="N117" s="223"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211</v>
      </c>
      <c r="AT117" s="17" t="s">
        <v>206</v>
      </c>
      <c r="AU117" s="17" t="s">
        <v>88</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211</v>
      </c>
      <c r="BM117" s="17" t="s">
        <v>6621</v>
      </c>
    </row>
    <row r="118" spans="2:65" s="1" customFormat="1" ht="16.5" customHeight="1">
      <c r="B118" s="39"/>
      <c r="C118" s="216" t="s">
        <v>377</v>
      </c>
      <c r="D118" s="216" t="s">
        <v>206</v>
      </c>
      <c r="E118" s="217" t="s">
        <v>6622</v>
      </c>
      <c r="F118" s="218" t="s">
        <v>6623</v>
      </c>
      <c r="G118" s="219" t="s">
        <v>232</v>
      </c>
      <c r="H118" s="220">
        <v>0.007</v>
      </c>
      <c r="I118" s="221"/>
      <c r="J118" s="221"/>
      <c r="K118" s="222">
        <f>ROUND(P118*H118,2)</f>
        <v>0</v>
      </c>
      <c r="L118" s="218" t="s">
        <v>239</v>
      </c>
      <c r="M118" s="44"/>
      <c r="N118" s="223"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211</v>
      </c>
      <c r="AT118" s="17" t="s">
        <v>206</v>
      </c>
      <c r="AU118" s="17" t="s">
        <v>88</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211</v>
      </c>
      <c r="BM118" s="17" t="s">
        <v>6624</v>
      </c>
    </row>
    <row r="119" spans="2:65" s="1" customFormat="1" ht="16.5" customHeight="1">
      <c r="B119" s="39"/>
      <c r="C119" s="216" t="s">
        <v>321</v>
      </c>
      <c r="D119" s="216" t="s">
        <v>206</v>
      </c>
      <c r="E119" s="217" t="s">
        <v>6625</v>
      </c>
      <c r="F119" s="218" t="s">
        <v>6626</v>
      </c>
      <c r="G119" s="219" t="s">
        <v>232</v>
      </c>
      <c r="H119" s="220">
        <v>0.007</v>
      </c>
      <c r="I119" s="221"/>
      <c r="J119" s="221"/>
      <c r="K119" s="222">
        <f>ROUND(P119*H119,2)</f>
        <v>0</v>
      </c>
      <c r="L119" s="218" t="s">
        <v>239</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211</v>
      </c>
      <c r="AT119" s="17" t="s">
        <v>206</v>
      </c>
      <c r="AU119" s="17" t="s">
        <v>88</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211</v>
      </c>
      <c r="BM119" s="17" t="s">
        <v>6627</v>
      </c>
    </row>
    <row r="120" spans="2:65" s="1" customFormat="1" ht="16.5" customHeight="1">
      <c r="B120" s="39"/>
      <c r="C120" s="273" t="s">
        <v>384</v>
      </c>
      <c r="D120" s="273" t="s">
        <v>287</v>
      </c>
      <c r="E120" s="274" t="s">
        <v>6579</v>
      </c>
      <c r="F120" s="275" t="s">
        <v>6628</v>
      </c>
      <c r="G120" s="276" t="s">
        <v>361</v>
      </c>
      <c r="H120" s="277">
        <v>7</v>
      </c>
      <c r="I120" s="278"/>
      <c r="J120" s="279"/>
      <c r="K120" s="280">
        <f>ROUND(P120*H120,2)</f>
        <v>0</v>
      </c>
      <c r="L120" s="275" t="s">
        <v>1071</v>
      </c>
      <c r="M120" s="281"/>
      <c r="N120" s="282"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258</v>
      </c>
      <c r="AT120" s="17" t="s">
        <v>287</v>
      </c>
      <c r="AU120" s="17" t="s">
        <v>88</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211</v>
      </c>
      <c r="BM120" s="17" t="s">
        <v>6629</v>
      </c>
    </row>
    <row r="121" spans="2:47" s="1" customFormat="1" ht="12">
      <c r="B121" s="39"/>
      <c r="C121" s="40"/>
      <c r="D121" s="231" t="s">
        <v>887</v>
      </c>
      <c r="E121" s="40"/>
      <c r="F121" s="283" t="s">
        <v>6578</v>
      </c>
      <c r="G121" s="40"/>
      <c r="H121" s="40"/>
      <c r="I121" s="132"/>
      <c r="J121" s="132"/>
      <c r="K121" s="40"/>
      <c r="L121" s="40"/>
      <c r="M121" s="44"/>
      <c r="N121" s="284"/>
      <c r="O121" s="80"/>
      <c r="P121" s="80"/>
      <c r="Q121" s="80"/>
      <c r="R121" s="80"/>
      <c r="S121" s="80"/>
      <c r="T121" s="80"/>
      <c r="U121" s="80"/>
      <c r="V121" s="80"/>
      <c r="W121" s="80"/>
      <c r="X121" s="81"/>
      <c r="AT121" s="17" t="s">
        <v>887</v>
      </c>
      <c r="AU121" s="17" t="s">
        <v>88</v>
      </c>
    </row>
    <row r="122" spans="2:63" s="10" customFormat="1" ht="25.9" customHeight="1">
      <c r="B122" s="199"/>
      <c r="C122" s="200"/>
      <c r="D122" s="201" t="s">
        <v>79</v>
      </c>
      <c r="E122" s="202" t="s">
        <v>4153</v>
      </c>
      <c r="F122" s="202" t="s">
        <v>6630</v>
      </c>
      <c r="G122" s="200"/>
      <c r="H122" s="200"/>
      <c r="I122" s="203"/>
      <c r="J122" s="203"/>
      <c r="K122" s="204">
        <f>BK122</f>
        <v>0</v>
      </c>
      <c r="L122" s="200"/>
      <c r="M122" s="205"/>
      <c r="N122" s="206"/>
      <c r="O122" s="207"/>
      <c r="P122" s="207"/>
      <c r="Q122" s="208">
        <f>SUM(Q123:Q158)</f>
        <v>0</v>
      </c>
      <c r="R122" s="208">
        <f>SUM(R123:R158)</f>
        <v>0</v>
      </c>
      <c r="S122" s="207"/>
      <c r="T122" s="209">
        <f>SUM(T123:T158)</f>
        <v>0</v>
      </c>
      <c r="U122" s="207"/>
      <c r="V122" s="209">
        <f>SUM(V123:V158)</f>
        <v>0</v>
      </c>
      <c r="W122" s="207"/>
      <c r="X122" s="210">
        <f>SUM(X123:X158)</f>
        <v>0</v>
      </c>
      <c r="AR122" s="211" t="s">
        <v>88</v>
      </c>
      <c r="AT122" s="212" t="s">
        <v>79</v>
      </c>
      <c r="AU122" s="212" t="s">
        <v>80</v>
      </c>
      <c r="AY122" s="211" t="s">
        <v>204</v>
      </c>
      <c r="BK122" s="213">
        <f>SUM(BK123:BK158)</f>
        <v>0</v>
      </c>
    </row>
    <row r="123" spans="2:65" s="1" customFormat="1" ht="16.5" customHeight="1">
      <c r="B123" s="39"/>
      <c r="C123" s="216" t="s">
        <v>392</v>
      </c>
      <c r="D123" s="216" t="s">
        <v>206</v>
      </c>
      <c r="E123" s="217" t="s">
        <v>6616</v>
      </c>
      <c r="F123" s="218" t="s">
        <v>6617</v>
      </c>
      <c r="G123" s="219" t="s">
        <v>361</v>
      </c>
      <c r="H123" s="220">
        <v>69</v>
      </c>
      <c r="I123" s="221"/>
      <c r="J123" s="221"/>
      <c r="K123" s="222">
        <f>ROUND(P123*H123,2)</f>
        <v>0</v>
      </c>
      <c r="L123" s="218" t="s">
        <v>239</v>
      </c>
      <c r="M123" s="44"/>
      <c r="N123" s="223"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211</v>
      </c>
      <c r="AT123" s="17" t="s">
        <v>206</v>
      </c>
      <c r="AU123" s="17" t="s">
        <v>88</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211</v>
      </c>
      <c r="BM123" s="17" t="s">
        <v>6631</v>
      </c>
    </row>
    <row r="124" spans="2:65" s="1" customFormat="1" ht="16.5" customHeight="1">
      <c r="B124" s="39"/>
      <c r="C124" s="216" t="s">
        <v>398</v>
      </c>
      <c r="D124" s="216" t="s">
        <v>206</v>
      </c>
      <c r="E124" s="217" t="s">
        <v>6590</v>
      </c>
      <c r="F124" s="218" t="s">
        <v>6591</v>
      </c>
      <c r="G124" s="219" t="s">
        <v>209</v>
      </c>
      <c r="H124" s="220">
        <v>4.5</v>
      </c>
      <c r="I124" s="221"/>
      <c r="J124" s="221"/>
      <c r="K124" s="222">
        <f>ROUND(P124*H124,2)</f>
        <v>0</v>
      </c>
      <c r="L124" s="218" t="s">
        <v>1071</v>
      </c>
      <c r="M124" s="44"/>
      <c r="N124" s="223"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211</v>
      </c>
      <c r="AT124" s="17" t="s">
        <v>206</v>
      </c>
      <c r="AU124" s="17" t="s">
        <v>88</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211</v>
      </c>
      <c r="BM124" s="17" t="s">
        <v>6632</v>
      </c>
    </row>
    <row r="125" spans="2:65" s="1" customFormat="1" ht="16.5" customHeight="1">
      <c r="B125" s="39"/>
      <c r="C125" s="216" t="s">
        <v>375</v>
      </c>
      <c r="D125" s="216" t="s">
        <v>206</v>
      </c>
      <c r="E125" s="217" t="s">
        <v>6619</v>
      </c>
      <c r="F125" s="218" t="s">
        <v>6620</v>
      </c>
      <c r="G125" s="219" t="s">
        <v>361</v>
      </c>
      <c r="H125" s="220">
        <v>69</v>
      </c>
      <c r="I125" s="221"/>
      <c r="J125" s="221"/>
      <c r="K125" s="222">
        <f>ROUND(P125*H125,2)</f>
        <v>0</v>
      </c>
      <c r="L125" s="218" t="s">
        <v>239</v>
      </c>
      <c r="M125" s="44"/>
      <c r="N125" s="223"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211</v>
      </c>
      <c r="AT125" s="17" t="s">
        <v>206</v>
      </c>
      <c r="AU125" s="17" t="s">
        <v>88</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211</v>
      </c>
      <c r="BM125" s="17" t="s">
        <v>6633</v>
      </c>
    </row>
    <row r="126" spans="2:65" s="1" customFormat="1" ht="16.5" customHeight="1">
      <c r="B126" s="39"/>
      <c r="C126" s="216" t="s">
        <v>411</v>
      </c>
      <c r="D126" s="216" t="s">
        <v>206</v>
      </c>
      <c r="E126" s="217" t="s">
        <v>6634</v>
      </c>
      <c r="F126" s="218" t="s">
        <v>6635</v>
      </c>
      <c r="G126" s="219" t="s">
        <v>209</v>
      </c>
      <c r="H126" s="220">
        <v>4.5</v>
      </c>
      <c r="I126" s="221"/>
      <c r="J126" s="221"/>
      <c r="K126" s="222">
        <f>ROUND(P126*H126,2)</f>
        <v>0</v>
      </c>
      <c r="L126" s="218" t="s">
        <v>1071</v>
      </c>
      <c r="M126" s="44"/>
      <c r="N126" s="223"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211</v>
      </c>
      <c r="AT126" s="17" t="s">
        <v>206</v>
      </c>
      <c r="AU126" s="17" t="s">
        <v>88</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211</v>
      </c>
      <c r="BM126" s="17" t="s">
        <v>6636</v>
      </c>
    </row>
    <row r="127" spans="2:65" s="1" customFormat="1" ht="16.5" customHeight="1">
      <c r="B127" s="39"/>
      <c r="C127" s="273" t="s">
        <v>415</v>
      </c>
      <c r="D127" s="273" t="s">
        <v>287</v>
      </c>
      <c r="E127" s="274" t="s">
        <v>6582</v>
      </c>
      <c r="F127" s="275" t="s">
        <v>6637</v>
      </c>
      <c r="G127" s="276" t="s">
        <v>361</v>
      </c>
      <c r="H127" s="277">
        <v>17</v>
      </c>
      <c r="I127" s="278"/>
      <c r="J127" s="279"/>
      <c r="K127" s="280">
        <f>ROUND(P127*H127,2)</f>
        <v>0</v>
      </c>
      <c r="L127" s="275" t="s">
        <v>1071</v>
      </c>
      <c r="M127" s="281"/>
      <c r="N127" s="282"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258</v>
      </c>
      <c r="AT127" s="17" t="s">
        <v>287</v>
      </c>
      <c r="AU127" s="17" t="s">
        <v>88</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211</v>
      </c>
      <c r="BM127" s="17" t="s">
        <v>6638</v>
      </c>
    </row>
    <row r="128" spans="2:65" s="1" customFormat="1" ht="16.5" customHeight="1">
      <c r="B128" s="39"/>
      <c r="C128" s="273" t="s">
        <v>426</v>
      </c>
      <c r="D128" s="273" t="s">
        <v>287</v>
      </c>
      <c r="E128" s="274" t="s">
        <v>6606</v>
      </c>
      <c r="F128" s="275" t="s">
        <v>6639</v>
      </c>
      <c r="G128" s="276" t="s">
        <v>361</v>
      </c>
      <c r="H128" s="277">
        <v>14</v>
      </c>
      <c r="I128" s="278"/>
      <c r="J128" s="279"/>
      <c r="K128" s="280">
        <f>ROUND(P128*H128,2)</f>
        <v>0</v>
      </c>
      <c r="L128" s="275" t="s">
        <v>1071</v>
      </c>
      <c r="M128" s="281"/>
      <c r="N128" s="282"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258</v>
      </c>
      <c r="AT128" s="17" t="s">
        <v>287</v>
      </c>
      <c r="AU128" s="17" t="s">
        <v>88</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211</v>
      </c>
      <c r="BM128" s="17" t="s">
        <v>6640</v>
      </c>
    </row>
    <row r="129" spans="2:65" s="1" customFormat="1" ht="16.5" customHeight="1">
      <c r="B129" s="39"/>
      <c r="C129" s="273" t="s">
        <v>441</v>
      </c>
      <c r="D129" s="273" t="s">
        <v>287</v>
      </c>
      <c r="E129" s="274" t="s">
        <v>6609</v>
      </c>
      <c r="F129" s="275" t="s">
        <v>6641</v>
      </c>
      <c r="G129" s="276" t="s">
        <v>361</v>
      </c>
      <c r="H129" s="277">
        <v>2</v>
      </c>
      <c r="I129" s="278"/>
      <c r="J129" s="279"/>
      <c r="K129" s="280">
        <f>ROUND(P129*H129,2)</f>
        <v>0</v>
      </c>
      <c r="L129" s="275" t="s">
        <v>1071</v>
      </c>
      <c r="M129" s="281"/>
      <c r="N129" s="282"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258</v>
      </c>
      <c r="AT129" s="17" t="s">
        <v>287</v>
      </c>
      <c r="AU129" s="17" t="s">
        <v>88</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211</v>
      </c>
      <c r="BM129" s="17" t="s">
        <v>6642</v>
      </c>
    </row>
    <row r="130" spans="2:65" s="1" customFormat="1" ht="16.5" customHeight="1">
      <c r="B130" s="39"/>
      <c r="C130" s="273" t="s">
        <v>447</v>
      </c>
      <c r="D130" s="273" t="s">
        <v>287</v>
      </c>
      <c r="E130" s="274" t="s">
        <v>6612</v>
      </c>
      <c r="F130" s="275" t="s">
        <v>6643</v>
      </c>
      <c r="G130" s="276" t="s">
        <v>361</v>
      </c>
      <c r="H130" s="277">
        <v>3</v>
      </c>
      <c r="I130" s="278"/>
      <c r="J130" s="279"/>
      <c r="K130" s="280">
        <f>ROUND(P130*H130,2)</f>
        <v>0</v>
      </c>
      <c r="L130" s="275" t="s">
        <v>1071</v>
      </c>
      <c r="M130" s="281"/>
      <c r="N130" s="282"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258</v>
      </c>
      <c r="AT130" s="17" t="s">
        <v>287</v>
      </c>
      <c r="AU130" s="17" t="s">
        <v>88</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211</v>
      </c>
      <c r="BM130" s="17" t="s">
        <v>6644</v>
      </c>
    </row>
    <row r="131" spans="2:65" s="1" customFormat="1" ht="16.5" customHeight="1">
      <c r="B131" s="39"/>
      <c r="C131" s="273" t="s">
        <v>453</v>
      </c>
      <c r="D131" s="273" t="s">
        <v>287</v>
      </c>
      <c r="E131" s="274" t="s">
        <v>6625</v>
      </c>
      <c r="F131" s="275" t="s">
        <v>6645</v>
      </c>
      <c r="G131" s="276" t="s">
        <v>361</v>
      </c>
      <c r="H131" s="277">
        <v>4</v>
      </c>
      <c r="I131" s="278"/>
      <c r="J131" s="279"/>
      <c r="K131" s="280">
        <f>ROUND(P131*H131,2)</f>
        <v>0</v>
      </c>
      <c r="L131" s="275" t="s">
        <v>1071</v>
      </c>
      <c r="M131" s="281"/>
      <c r="N131" s="282"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258</v>
      </c>
      <c r="AT131" s="17" t="s">
        <v>287</v>
      </c>
      <c r="AU131" s="17" t="s">
        <v>88</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211</v>
      </c>
      <c r="BM131" s="17" t="s">
        <v>6646</v>
      </c>
    </row>
    <row r="132" spans="2:65" s="1" customFormat="1" ht="16.5" customHeight="1">
      <c r="B132" s="39"/>
      <c r="C132" s="273" t="s">
        <v>494</v>
      </c>
      <c r="D132" s="273" t="s">
        <v>287</v>
      </c>
      <c r="E132" s="274" t="s">
        <v>6647</v>
      </c>
      <c r="F132" s="275" t="s">
        <v>6648</v>
      </c>
      <c r="G132" s="276" t="s">
        <v>361</v>
      </c>
      <c r="H132" s="277">
        <v>10</v>
      </c>
      <c r="I132" s="278"/>
      <c r="J132" s="279"/>
      <c r="K132" s="280">
        <f>ROUND(P132*H132,2)</f>
        <v>0</v>
      </c>
      <c r="L132" s="275" t="s">
        <v>1071</v>
      </c>
      <c r="M132" s="281"/>
      <c r="N132" s="282"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258</v>
      </c>
      <c r="AT132" s="17" t="s">
        <v>287</v>
      </c>
      <c r="AU132" s="17" t="s">
        <v>88</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211</v>
      </c>
      <c r="BM132" s="17" t="s">
        <v>6649</v>
      </c>
    </row>
    <row r="133" spans="2:65" s="1" customFormat="1" ht="16.5" customHeight="1">
      <c r="B133" s="39"/>
      <c r="C133" s="273" t="s">
        <v>505</v>
      </c>
      <c r="D133" s="273" t="s">
        <v>287</v>
      </c>
      <c r="E133" s="274" t="s">
        <v>6650</v>
      </c>
      <c r="F133" s="275" t="s">
        <v>6651</v>
      </c>
      <c r="G133" s="276" t="s">
        <v>361</v>
      </c>
      <c r="H133" s="277">
        <v>7</v>
      </c>
      <c r="I133" s="278"/>
      <c r="J133" s="279"/>
      <c r="K133" s="280">
        <f>ROUND(P133*H133,2)</f>
        <v>0</v>
      </c>
      <c r="L133" s="275" t="s">
        <v>1071</v>
      </c>
      <c r="M133" s="281"/>
      <c r="N133" s="282"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258</v>
      </c>
      <c r="AT133" s="17" t="s">
        <v>287</v>
      </c>
      <c r="AU133" s="17" t="s">
        <v>88</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211</v>
      </c>
      <c r="BM133" s="17" t="s">
        <v>6652</v>
      </c>
    </row>
    <row r="134" spans="2:65" s="1" customFormat="1" ht="16.5" customHeight="1">
      <c r="B134" s="39"/>
      <c r="C134" s="273" t="s">
        <v>532</v>
      </c>
      <c r="D134" s="273" t="s">
        <v>287</v>
      </c>
      <c r="E134" s="274" t="s">
        <v>6653</v>
      </c>
      <c r="F134" s="275" t="s">
        <v>6654</v>
      </c>
      <c r="G134" s="276" t="s">
        <v>361</v>
      </c>
      <c r="H134" s="277">
        <v>12</v>
      </c>
      <c r="I134" s="278"/>
      <c r="J134" s="279"/>
      <c r="K134" s="280">
        <f>ROUND(P134*H134,2)</f>
        <v>0</v>
      </c>
      <c r="L134" s="275" t="s">
        <v>1071</v>
      </c>
      <c r="M134" s="281"/>
      <c r="N134" s="282"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258</v>
      </c>
      <c r="AT134" s="17" t="s">
        <v>287</v>
      </c>
      <c r="AU134" s="17" t="s">
        <v>88</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211</v>
      </c>
      <c r="BM134" s="17" t="s">
        <v>6655</v>
      </c>
    </row>
    <row r="135" spans="2:47" s="1" customFormat="1" ht="12">
      <c r="B135" s="39"/>
      <c r="C135" s="40"/>
      <c r="D135" s="231" t="s">
        <v>887</v>
      </c>
      <c r="E135" s="40"/>
      <c r="F135" s="283" t="s">
        <v>6578</v>
      </c>
      <c r="G135" s="40"/>
      <c r="H135" s="40"/>
      <c r="I135" s="132"/>
      <c r="J135" s="132"/>
      <c r="K135" s="40"/>
      <c r="L135" s="40"/>
      <c r="M135" s="44"/>
      <c r="N135" s="284"/>
      <c r="O135" s="80"/>
      <c r="P135" s="80"/>
      <c r="Q135" s="80"/>
      <c r="R135" s="80"/>
      <c r="S135" s="80"/>
      <c r="T135" s="80"/>
      <c r="U135" s="80"/>
      <c r="V135" s="80"/>
      <c r="W135" s="80"/>
      <c r="X135" s="81"/>
      <c r="AT135" s="17" t="s">
        <v>887</v>
      </c>
      <c r="AU135" s="17" t="s">
        <v>88</v>
      </c>
    </row>
    <row r="136" spans="2:65" s="1" customFormat="1" ht="16.5" customHeight="1">
      <c r="B136" s="39"/>
      <c r="C136" s="216" t="s">
        <v>564</v>
      </c>
      <c r="D136" s="216" t="s">
        <v>206</v>
      </c>
      <c r="E136" s="217" t="s">
        <v>6656</v>
      </c>
      <c r="F136" s="218" t="s">
        <v>6657</v>
      </c>
      <c r="G136" s="219" t="s">
        <v>361</v>
      </c>
      <c r="H136" s="220">
        <v>10</v>
      </c>
      <c r="I136" s="221"/>
      <c r="J136" s="221"/>
      <c r="K136" s="222">
        <f>ROUND(P136*H136,2)</f>
        <v>0</v>
      </c>
      <c r="L136" s="218" t="s">
        <v>1071</v>
      </c>
      <c r="M136" s="44"/>
      <c r="N136" s="223"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211</v>
      </c>
      <c r="AT136" s="17" t="s">
        <v>206</v>
      </c>
      <c r="AU136" s="17" t="s">
        <v>88</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211</v>
      </c>
      <c r="BM136" s="17" t="s">
        <v>6658</v>
      </c>
    </row>
    <row r="137" spans="2:65" s="1" customFormat="1" ht="16.5" customHeight="1">
      <c r="B137" s="39"/>
      <c r="C137" s="216" t="s">
        <v>577</v>
      </c>
      <c r="D137" s="216" t="s">
        <v>206</v>
      </c>
      <c r="E137" s="217" t="s">
        <v>6659</v>
      </c>
      <c r="F137" s="218" t="s">
        <v>6660</v>
      </c>
      <c r="G137" s="219" t="s">
        <v>361</v>
      </c>
      <c r="H137" s="220">
        <v>17</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211</v>
      </c>
      <c r="AT137" s="17" t="s">
        <v>206</v>
      </c>
      <c r="AU137" s="17" t="s">
        <v>88</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211</v>
      </c>
      <c r="BM137" s="17" t="s">
        <v>6661</v>
      </c>
    </row>
    <row r="138" spans="2:65" s="1" customFormat="1" ht="16.5" customHeight="1">
      <c r="B138" s="39"/>
      <c r="C138" s="216" t="s">
        <v>586</v>
      </c>
      <c r="D138" s="216" t="s">
        <v>206</v>
      </c>
      <c r="E138" s="217" t="s">
        <v>6662</v>
      </c>
      <c r="F138" s="218" t="s">
        <v>6663</v>
      </c>
      <c r="G138" s="219" t="s">
        <v>6664</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211</v>
      </c>
      <c r="AT138" s="17" t="s">
        <v>206</v>
      </c>
      <c r="AU138" s="17" t="s">
        <v>88</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211</v>
      </c>
      <c r="BM138" s="17" t="s">
        <v>6665</v>
      </c>
    </row>
    <row r="139" spans="2:65" s="1" customFormat="1" ht="16.5" customHeight="1">
      <c r="B139" s="39"/>
      <c r="C139" s="216" t="s">
        <v>604</v>
      </c>
      <c r="D139" s="216" t="s">
        <v>206</v>
      </c>
      <c r="E139" s="217" t="s">
        <v>6650</v>
      </c>
      <c r="F139" s="218" t="s">
        <v>6666</v>
      </c>
      <c r="G139" s="219" t="s">
        <v>361</v>
      </c>
      <c r="H139" s="220">
        <v>6</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211</v>
      </c>
      <c r="AT139" s="17" t="s">
        <v>206</v>
      </c>
      <c r="AU139" s="17" t="s">
        <v>88</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211</v>
      </c>
      <c r="BM139" s="17" t="s">
        <v>6667</v>
      </c>
    </row>
    <row r="140" spans="2:65" s="1" customFormat="1" ht="16.5" customHeight="1">
      <c r="B140" s="39"/>
      <c r="C140" s="216" t="s">
        <v>621</v>
      </c>
      <c r="D140" s="216" t="s">
        <v>206</v>
      </c>
      <c r="E140" s="217" t="s">
        <v>6650</v>
      </c>
      <c r="F140" s="218" t="s">
        <v>6666</v>
      </c>
      <c r="G140" s="219" t="s">
        <v>361</v>
      </c>
      <c r="H140" s="220">
        <v>2</v>
      </c>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211</v>
      </c>
      <c r="AT140" s="17" t="s">
        <v>206</v>
      </c>
      <c r="AU140" s="17" t="s">
        <v>88</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211</v>
      </c>
      <c r="BM140" s="17" t="s">
        <v>6668</v>
      </c>
    </row>
    <row r="141" spans="2:65" s="1" customFormat="1" ht="16.5" customHeight="1">
      <c r="B141" s="39"/>
      <c r="C141" s="216" t="s">
        <v>630</v>
      </c>
      <c r="D141" s="216" t="s">
        <v>206</v>
      </c>
      <c r="E141" s="217" t="s">
        <v>6650</v>
      </c>
      <c r="F141" s="218" t="s">
        <v>6666</v>
      </c>
      <c r="G141" s="219" t="s">
        <v>361</v>
      </c>
      <c r="H141" s="220">
        <v>2</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211</v>
      </c>
      <c r="AT141" s="17" t="s">
        <v>206</v>
      </c>
      <c r="AU141" s="17" t="s">
        <v>88</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211</v>
      </c>
      <c r="BM141" s="17" t="s">
        <v>6669</v>
      </c>
    </row>
    <row r="142" spans="2:65" s="1" customFormat="1" ht="16.5" customHeight="1">
      <c r="B142" s="39"/>
      <c r="C142" s="216" t="s">
        <v>638</v>
      </c>
      <c r="D142" s="216" t="s">
        <v>206</v>
      </c>
      <c r="E142" s="217" t="s">
        <v>6653</v>
      </c>
      <c r="F142" s="218" t="s">
        <v>6670</v>
      </c>
      <c r="G142" s="219" t="s">
        <v>361</v>
      </c>
      <c r="H142" s="220">
        <v>6</v>
      </c>
      <c r="I142" s="221"/>
      <c r="J142" s="221"/>
      <c r="K142" s="222">
        <f>ROUND(P142*H142,2)</f>
        <v>0</v>
      </c>
      <c r="L142" s="218" t="s">
        <v>1071</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211</v>
      </c>
      <c r="AT142" s="17" t="s">
        <v>206</v>
      </c>
      <c r="AU142" s="17" t="s">
        <v>88</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211</v>
      </c>
      <c r="BM142" s="17" t="s">
        <v>6671</v>
      </c>
    </row>
    <row r="143" spans="2:65" s="1" customFormat="1" ht="16.5" customHeight="1">
      <c r="B143" s="39"/>
      <c r="C143" s="216" t="s">
        <v>648</v>
      </c>
      <c r="D143" s="216" t="s">
        <v>206</v>
      </c>
      <c r="E143" s="217" t="s">
        <v>6672</v>
      </c>
      <c r="F143" s="218" t="s">
        <v>6673</v>
      </c>
      <c r="G143" s="219" t="s">
        <v>232</v>
      </c>
      <c r="H143" s="220">
        <v>0.35</v>
      </c>
      <c r="I143" s="221"/>
      <c r="J143" s="221"/>
      <c r="K143" s="222">
        <f>ROUND(P143*H143,2)</f>
        <v>0</v>
      </c>
      <c r="L143" s="218" t="s">
        <v>1071</v>
      </c>
      <c r="M143" s="44"/>
      <c r="N143" s="223"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211</v>
      </c>
      <c r="AT143" s="17" t="s">
        <v>206</v>
      </c>
      <c r="AU143" s="17" t="s">
        <v>88</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211</v>
      </c>
      <c r="BM143" s="17" t="s">
        <v>6674</v>
      </c>
    </row>
    <row r="144" spans="2:65" s="1" customFormat="1" ht="16.5" customHeight="1">
      <c r="B144" s="39"/>
      <c r="C144" s="216" t="s">
        <v>655</v>
      </c>
      <c r="D144" s="216" t="s">
        <v>206</v>
      </c>
      <c r="E144" s="217" t="s">
        <v>6675</v>
      </c>
      <c r="F144" s="218" t="s">
        <v>6676</v>
      </c>
      <c r="G144" s="219" t="s">
        <v>232</v>
      </c>
      <c r="H144" s="220">
        <v>0.35</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211</v>
      </c>
      <c r="AT144" s="17" t="s">
        <v>206</v>
      </c>
      <c r="AU144" s="17" t="s">
        <v>88</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211</v>
      </c>
      <c r="BM144" s="17" t="s">
        <v>6677</v>
      </c>
    </row>
    <row r="145" spans="2:65" s="1" customFormat="1" ht="16.5" customHeight="1">
      <c r="B145" s="39"/>
      <c r="C145" s="216" t="s">
        <v>659</v>
      </c>
      <c r="D145" s="216" t="s">
        <v>206</v>
      </c>
      <c r="E145" s="217" t="s">
        <v>6678</v>
      </c>
      <c r="F145" s="218" t="s">
        <v>6679</v>
      </c>
      <c r="G145" s="219" t="s">
        <v>6680</v>
      </c>
      <c r="H145" s="220">
        <v>7</v>
      </c>
      <c r="I145" s="221"/>
      <c r="J145" s="221"/>
      <c r="K145" s="222">
        <f>ROUND(P145*H145,2)</f>
        <v>0</v>
      </c>
      <c r="L145" s="218" t="s">
        <v>1071</v>
      </c>
      <c r="M145" s="44"/>
      <c r="N145" s="223"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211</v>
      </c>
      <c r="AT145" s="17" t="s">
        <v>206</v>
      </c>
      <c r="AU145" s="17" t="s">
        <v>88</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211</v>
      </c>
      <c r="BM145" s="17" t="s">
        <v>6681</v>
      </c>
    </row>
    <row r="146" spans="2:65" s="1" customFormat="1" ht="16.5" customHeight="1">
      <c r="B146" s="39"/>
      <c r="C146" s="216" t="s">
        <v>671</v>
      </c>
      <c r="D146" s="216" t="s">
        <v>206</v>
      </c>
      <c r="E146" s="217" t="s">
        <v>6682</v>
      </c>
      <c r="F146" s="218" t="s">
        <v>6683</v>
      </c>
      <c r="G146" s="219" t="s">
        <v>232</v>
      </c>
      <c r="H146" s="220">
        <v>0.002</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211</v>
      </c>
      <c r="AT146" s="17" t="s">
        <v>206</v>
      </c>
      <c r="AU146" s="17" t="s">
        <v>88</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211</v>
      </c>
      <c r="BM146" s="17" t="s">
        <v>6684</v>
      </c>
    </row>
    <row r="147" spans="2:65" s="1" customFormat="1" ht="16.5" customHeight="1">
      <c r="B147" s="39"/>
      <c r="C147" s="273" t="s">
        <v>676</v>
      </c>
      <c r="D147" s="273" t="s">
        <v>287</v>
      </c>
      <c r="E147" s="274" t="s">
        <v>6672</v>
      </c>
      <c r="F147" s="275" t="s">
        <v>6685</v>
      </c>
      <c r="G147" s="276" t="s">
        <v>314</v>
      </c>
      <c r="H147" s="277">
        <v>4</v>
      </c>
      <c r="I147" s="278"/>
      <c r="J147" s="279"/>
      <c r="K147" s="280">
        <f>ROUND(P147*H147,2)</f>
        <v>0</v>
      </c>
      <c r="L147" s="275" t="s">
        <v>1071</v>
      </c>
      <c r="M147" s="281"/>
      <c r="N147" s="282"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258</v>
      </c>
      <c r="AT147" s="17" t="s">
        <v>287</v>
      </c>
      <c r="AU147" s="17" t="s">
        <v>88</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211</v>
      </c>
      <c r="BM147" s="17" t="s">
        <v>6686</v>
      </c>
    </row>
    <row r="148" spans="2:65" s="1" customFormat="1" ht="16.5" customHeight="1">
      <c r="B148" s="39"/>
      <c r="C148" s="273" t="s">
        <v>683</v>
      </c>
      <c r="D148" s="273" t="s">
        <v>287</v>
      </c>
      <c r="E148" s="274" t="s">
        <v>6675</v>
      </c>
      <c r="F148" s="275" t="s">
        <v>6687</v>
      </c>
      <c r="G148" s="276" t="s">
        <v>314</v>
      </c>
      <c r="H148" s="277">
        <v>1</v>
      </c>
      <c r="I148" s="278"/>
      <c r="J148" s="279"/>
      <c r="K148" s="280">
        <f>ROUND(P148*H148,2)</f>
        <v>0</v>
      </c>
      <c r="L148" s="275" t="s">
        <v>1071</v>
      </c>
      <c r="M148" s="281"/>
      <c r="N148" s="282"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258</v>
      </c>
      <c r="AT148" s="17" t="s">
        <v>287</v>
      </c>
      <c r="AU148" s="17" t="s">
        <v>88</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211</v>
      </c>
      <c r="BM148" s="17" t="s">
        <v>6688</v>
      </c>
    </row>
    <row r="149" spans="2:65" s="1" customFormat="1" ht="16.5" customHeight="1">
      <c r="B149" s="39"/>
      <c r="C149" s="273" t="s">
        <v>704</v>
      </c>
      <c r="D149" s="273" t="s">
        <v>287</v>
      </c>
      <c r="E149" s="274" t="s">
        <v>6678</v>
      </c>
      <c r="F149" s="275" t="s">
        <v>6689</v>
      </c>
      <c r="G149" s="276" t="s">
        <v>314</v>
      </c>
      <c r="H149" s="277">
        <v>2</v>
      </c>
      <c r="I149" s="278"/>
      <c r="J149" s="279"/>
      <c r="K149" s="280">
        <f>ROUND(P149*H149,2)</f>
        <v>0</v>
      </c>
      <c r="L149" s="275" t="s">
        <v>1071</v>
      </c>
      <c r="M149" s="281"/>
      <c r="N149" s="282"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258</v>
      </c>
      <c r="AT149" s="17" t="s">
        <v>287</v>
      </c>
      <c r="AU149" s="17" t="s">
        <v>88</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211</v>
      </c>
      <c r="BM149" s="17" t="s">
        <v>6690</v>
      </c>
    </row>
    <row r="150" spans="2:65" s="1" customFormat="1" ht="16.5" customHeight="1">
      <c r="B150" s="39"/>
      <c r="C150" s="273" t="s">
        <v>710</v>
      </c>
      <c r="D150" s="273" t="s">
        <v>287</v>
      </c>
      <c r="E150" s="274" t="s">
        <v>6682</v>
      </c>
      <c r="F150" s="275" t="s">
        <v>6691</v>
      </c>
      <c r="G150" s="276" t="s">
        <v>314</v>
      </c>
      <c r="H150" s="277">
        <v>2</v>
      </c>
      <c r="I150" s="278"/>
      <c r="J150" s="279"/>
      <c r="K150" s="280">
        <f>ROUND(P150*H150,2)</f>
        <v>0</v>
      </c>
      <c r="L150" s="275" t="s">
        <v>1071</v>
      </c>
      <c r="M150" s="281"/>
      <c r="N150" s="282"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258</v>
      </c>
      <c r="AT150" s="17" t="s">
        <v>287</v>
      </c>
      <c r="AU150" s="17" t="s">
        <v>88</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211</v>
      </c>
      <c r="BM150" s="17" t="s">
        <v>6692</v>
      </c>
    </row>
    <row r="151" spans="2:65" s="1" customFormat="1" ht="16.5" customHeight="1">
      <c r="B151" s="39"/>
      <c r="C151" s="273" t="s">
        <v>714</v>
      </c>
      <c r="D151" s="273" t="s">
        <v>287</v>
      </c>
      <c r="E151" s="274" t="s">
        <v>6693</v>
      </c>
      <c r="F151" s="275" t="s">
        <v>6694</v>
      </c>
      <c r="G151" s="276" t="s">
        <v>314</v>
      </c>
      <c r="H151" s="277">
        <v>1</v>
      </c>
      <c r="I151" s="278"/>
      <c r="J151" s="279"/>
      <c r="K151" s="280">
        <f>ROUND(P151*H151,2)</f>
        <v>0</v>
      </c>
      <c r="L151" s="275" t="s">
        <v>1071</v>
      </c>
      <c r="M151" s="281"/>
      <c r="N151" s="282"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258</v>
      </c>
      <c r="AT151" s="17" t="s">
        <v>287</v>
      </c>
      <c r="AU151" s="17" t="s">
        <v>88</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211</v>
      </c>
      <c r="BM151" s="17" t="s">
        <v>6695</v>
      </c>
    </row>
    <row r="152" spans="2:65" s="1" customFormat="1" ht="16.5" customHeight="1">
      <c r="B152" s="39"/>
      <c r="C152" s="273" t="s">
        <v>730</v>
      </c>
      <c r="D152" s="273" t="s">
        <v>287</v>
      </c>
      <c r="E152" s="274" t="s">
        <v>6696</v>
      </c>
      <c r="F152" s="275" t="s">
        <v>6697</v>
      </c>
      <c r="G152" s="276" t="s">
        <v>314</v>
      </c>
      <c r="H152" s="277">
        <v>4</v>
      </c>
      <c r="I152" s="278"/>
      <c r="J152" s="279"/>
      <c r="K152" s="280">
        <f>ROUND(P152*H152,2)</f>
        <v>0</v>
      </c>
      <c r="L152" s="275" t="s">
        <v>1071</v>
      </c>
      <c r="M152" s="281"/>
      <c r="N152" s="282"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258</v>
      </c>
      <c r="AT152" s="17" t="s">
        <v>287</v>
      </c>
      <c r="AU152" s="17" t="s">
        <v>88</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211</v>
      </c>
      <c r="BM152" s="17" t="s">
        <v>6698</v>
      </c>
    </row>
    <row r="153" spans="2:65" s="1" customFormat="1" ht="16.5" customHeight="1">
      <c r="B153" s="39"/>
      <c r="C153" s="273" t="s">
        <v>741</v>
      </c>
      <c r="D153" s="273" t="s">
        <v>287</v>
      </c>
      <c r="E153" s="274" t="s">
        <v>6699</v>
      </c>
      <c r="F153" s="275" t="s">
        <v>6700</v>
      </c>
      <c r="G153" s="276" t="s">
        <v>314</v>
      </c>
      <c r="H153" s="277">
        <v>3</v>
      </c>
      <c r="I153" s="278"/>
      <c r="J153" s="279"/>
      <c r="K153" s="280">
        <f>ROUND(P153*H153,2)</f>
        <v>0</v>
      </c>
      <c r="L153" s="275" t="s">
        <v>1071</v>
      </c>
      <c r="M153" s="281"/>
      <c r="N153" s="282"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258</v>
      </c>
      <c r="AT153" s="17" t="s">
        <v>287</v>
      </c>
      <c r="AU153" s="17" t="s">
        <v>88</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211</v>
      </c>
      <c r="BM153" s="17" t="s">
        <v>6701</v>
      </c>
    </row>
    <row r="154" spans="2:65" s="1" customFormat="1" ht="16.5" customHeight="1">
      <c r="B154" s="39"/>
      <c r="C154" s="273" t="s">
        <v>752</v>
      </c>
      <c r="D154" s="273" t="s">
        <v>287</v>
      </c>
      <c r="E154" s="274" t="s">
        <v>6702</v>
      </c>
      <c r="F154" s="275" t="s">
        <v>6703</v>
      </c>
      <c r="G154" s="276" t="s">
        <v>314</v>
      </c>
      <c r="H154" s="277">
        <v>3</v>
      </c>
      <c r="I154" s="278"/>
      <c r="J154" s="279"/>
      <c r="K154" s="280">
        <f>ROUND(P154*H154,2)</f>
        <v>0</v>
      </c>
      <c r="L154" s="275" t="s">
        <v>1071</v>
      </c>
      <c r="M154" s="281"/>
      <c r="N154" s="282"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258</v>
      </c>
      <c r="AT154" s="17" t="s">
        <v>287</v>
      </c>
      <c r="AU154" s="17" t="s">
        <v>88</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211</v>
      </c>
      <c r="BM154" s="17" t="s">
        <v>6704</v>
      </c>
    </row>
    <row r="155" spans="2:65" s="1" customFormat="1" ht="16.5" customHeight="1">
      <c r="B155" s="39"/>
      <c r="C155" s="273" t="s">
        <v>763</v>
      </c>
      <c r="D155" s="273" t="s">
        <v>287</v>
      </c>
      <c r="E155" s="274" t="s">
        <v>6705</v>
      </c>
      <c r="F155" s="275" t="s">
        <v>6706</v>
      </c>
      <c r="G155" s="276" t="s">
        <v>314</v>
      </c>
      <c r="H155" s="277">
        <v>2</v>
      </c>
      <c r="I155" s="278"/>
      <c r="J155" s="279"/>
      <c r="K155" s="280">
        <f>ROUND(P155*H155,2)</f>
        <v>0</v>
      </c>
      <c r="L155" s="275" t="s">
        <v>1071</v>
      </c>
      <c r="M155" s="281"/>
      <c r="N155" s="282"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258</v>
      </c>
      <c r="AT155" s="17" t="s">
        <v>287</v>
      </c>
      <c r="AU155" s="17" t="s">
        <v>88</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211</v>
      </c>
      <c r="BM155" s="17" t="s">
        <v>6707</v>
      </c>
    </row>
    <row r="156" spans="2:65" s="1" customFormat="1" ht="16.5" customHeight="1">
      <c r="B156" s="39"/>
      <c r="C156" s="273" t="s">
        <v>771</v>
      </c>
      <c r="D156" s="273" t="s">
        <v>287</v>
      </c>
      <c r="E156" s="274" t="s">
        <v>6708</v>
      </c>
      <c r="F156" s="275" t="s">
        <v>6709</v>
      </c>
      <c r="G156" s="276" t="s">
        <v>314</v>
      </c>
      <c r="H156" s="277">
        <v>4</v>
      </c>
      <c r="I156" s="278"/>
      <c r="J156" s="279"/>
      <c r="K156" s="280">
        <f>ROUND(P156*H156,2)</f>
        <v>0</v>
      </c>
      <c r="L156" s="275" t="s">
        <v>1071</v>
      </c>
      <c r="M156" s="281"/>
      <c r="N156" s="282"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258</v>
      </c>
      <c r="AT156" s="17" t="s">
        <v>287</v>
      </c>
      <c r="AU156" s="17" t="s">
        <v>88</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211</v>
      </c>
      <c r="BM156" s="17" t="s">
        <v>6710</v>
      </c>
    </row>
    <row r="157" spans="2:65" s="1" customFormat="1" ht="16.5" customHeight="1">
      <c r="B157" s="39"/>
      <c r="C157" s="273" t="s">
        <v>777</v>
      </c>
      <c r="D157" s="273" t="s">
        <v>287</v>
      </c>
      <c r="E157" s="274" t="s">
        <v>6711</v>
      </c>
      <c r="F157" s="275" t="s">
        <v>6712</v>
      </c>
      <c r="G157" s="276" t="s">
        <v>314</v>
      </c>
      <c r="H157" s="277">
        <v>1</v>
      </c>
      <c r="I157" s="278"/>
      <c r="J157" s="279"/>
      <c r="K157" s="280">
        <f>ROUND(P157*H157,2)</f>
        <v>0</v>
      </c>
      <c r="L157" s="275" t="s">
        <v>1071</v>
      </c>
      <c r="M157" s="281"/>
      <c r="N157" s="282"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258</v>
      </c>
      <c r="AT157" s="17" t="s">
        <v>287</v>
      </c>
      <c r="AU157" s="17" t="s">
        <v>88</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211</v>
      </c>
      <c r="BM157" s="17" t="s">
        <v>6713</v>
      </c>
    </row>
    <row r="158" spans="2:65" s="1" customFormat="1" ht="16.5" customHeight="1">
      <c r="B158" s="39"/>
      <c r="C158" s="216" t="s">
        <v>781</v>
      </c>
      <c r="D158" s="216" t="s">
        <v>206</v>
      </c>
      <c r="E158" s="217" t="s">
        <v>6647</v>
      </c>
      <c r="F158" s="218" t="s">
        <v>6714</v>
      </c>
      <c r="G158" s="219" t="s">
        <v>361</v>
      </c>
      <c r="H158" s="220">
        <v>10</v>
      </c>
      <c r="I158" s="221"/>
      <c r="J158" s="221"/>
      <c r="K158" s="222">
        <f>ROUND(P158*H158,2)</f>
        <v>0</v>
      </c>
      <c r="L158" s="218" t="s">
        <v>1071</v>
      </c>
      <c r="M158" s="44"/>
      <c r="N158" s="285" t="s">
        <v>33</v>
      </c>
      <c r="O158" s="286" t="s">
        <v>49</v>
      </c>
      <c r="P158" s="287">
        <f>I158+J158</f>
        <v>0</v>
      </c>
      <c r="Q158" s="287">
        <f>ROUND(I158*H158,2)</f>
        <v>0</v>
      </c>
      <c r="R158" s="287">
        <f>ROUND(J158*H158,2)</f>
        <v>0</v>
      </c>
      <c r="S158" s="288"/>
      <c r="T158" s="289">
        <f>S158*H158</f>
        <v>0</v>
      </c>
      <c r="U158" s="289">
        <v>0</v>
      </c>
      <c r="V158" s="289">
        <f>U158*H158</f>
        <v>0</v>
      </c>
      <c r="W158" s="289">
        <v>0</v>
      </c>
      <c r="X158" s="290">
        <f>W158*H158</f>
        <v>0</v>
      </c>
      <c r="AR158" s="17" t="s">
        <v>211</v>
      </c>
      <c r="AT158" s="17" t="s">
        <v>206</v>
      </c>
      <c r="AU158" s="17" t="s">
        <v>88</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211</v>
      </c>
      <c r="BM158" s="17" t="s">
        <v>6715</v>
      </c>
    </row>
    <row r="159" spans="2:13" s="1" customFormat="1" ht="6.95" customHeight="1">
      <c r="B159" s="58"/>
      <c r="C159" s="59"/>
      <c r="D159" s="59"/>
      <c r="E159" s="59"/>
      <c r="F159" s="59"/>
      <c r="G159" s="59"/>
      <c r="H159" s="59"/>
      <c r="I159" s="161"/>
      <c r="J159" s="161"/>
      <c r="K159" s="59"/>
      <c r="L159" s="59"/>
      <c r="M159" s="44"/>
    </row>
  </sheetData>
  <sheetProtection password="CC35" sheet="1" objects="1" scenarios="1" formatColumns="0" formatRows="0" autoFilter="0"/>
  <autoFilter ref="C85:L158"/>
  <mergeCells count="9">
    <mergeCell ref="E7:H7"/>
    <mergeCell ref="E9:H9"/>
    <mergeCell ref="E18:H18"/>
    <mergeCell ref="E27:H27"/>
    <mergeCell ref="E50:H50"/>
    <mergeCell ref="E52:H52"/>
    <mergeCell ref="E76:H76"/>
    <mergeCell ref="E78:H78"/>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9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125</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6716</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564</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ROUND(K83,2)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ROUND((SUM(BE83:BE98)),2)</f>
        <v>0</v>
      </c>
      <c r="I35" s="150">
        <v>0.21</v>
      </c>
      <c r="J35" s="132"/>
      <c r="K35" s="145">
        <f>ROUND(((SUM(BE83:BE98))*I35),2)</f>
        <v>0</v>
      </c>
      <c r="M35" s="44"/>
    </row>
    <row r="36" spans="2:13" s="1" customFormat="1" ht="14.4" customHeight="1">
      <c r="B36" s="44"/>
      <c r="E36" s="130" t="s">
        <v>50</v>
      </c>
      <c r="F36" s="145">
        <f>ROUND((SUM(BF83:BF98)),2)</f>
        <v>0</v>
      </c>
      <c r="I36" s="150">
        <v>0.15</v>
      </c>
      <c r="J36" s="132"/>
      <c r="K36" s="145">
        <f>ROUND(((SUM(BF83:BF98))*I36),2)</f>
        <v>0</v>
      </c>
      <c r="M36" s="44"/>
    </row>
    <row r="37" spans="2:13" s="1" customFormat="1" ht="14.4" customHeight="1" hidden="1">
      <c r="B37" s="44"/>
      <c r="E37" s="130" t="s">
        <v>51</v>
      </c>
      <c r="F37" s="145">
        <f>ROUND((SUM(BG83:BG98)),2)</f>
        <v>0</v>
      </c>
      <c r="I37" s="150">
        <v>0.21</v>
      </c>
      <c r="J37" s="132"/>
      <c r="K37" s="145">
        <f>0</f>
        <v>0</v>
      </c>
      <c r="M37" s="44"/>
    </row>
    <row r="38" spans="2:13" s="1" customFormat="1" ht="14.4" customHeight="1" hidden="1">
      <c r="B38" s="44"/>
      <c r="E38" s="130" t="s">
        <v>52</v>
      </c>
      <c r="F38" s="145">
        <f>ROUND((SUM(BH83:BH98)),2)</f>
        <v>0</v>
      </c>
      <c r="I38" s="150">
        <v>0.15</v>
      </c>
      <c r="J38" s="132"/>
      <c r="K38" s="145">
        <f>0</f>
        <v>0</v>
      </c>
      <c r="M38" s="44"/>
    </row>
    <row r="39" spans="2:13" s="1" customFormat="1" ht="14.4" customHeight="1" hidden="1">
      <c r="B39" s="44"/>
      <c r="E39" s="130" t="s">
        <v>53</v>
      </c>
      <c r="F39" s="145">
        <f>ROUND((SUM(BI83:BI98)),2)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D1.53 - D1.53 Vedlejší náklady</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Q83</f>
        <v>0</v>
      </c>
      <c r="J61" s="172">
        <f>R83</f>
        <v>0</v>
      </c>
      <c r="K61" s="98">
        <f>K83</f>
        <v>0</v>
      </c>
      <c r="L61" s="40"/>
      <c r="M61" s="44"/>
      <c r="AU61" s="17" t="s">
        <v>140</v>
      </c>
    </row>
    <row r="62" spans="2:13" s="7" customFormat="1" ht="24.95" customHeight="1">
      <c r="B62" s="173"/>
      <c r="C62" s="174"/>
      <c r="D62" s="175" t="s">
        <v>6717</v>
      </c>
      <c r="E62" s="176"/>
      <c r="F62" s="176"/>
      <c r="G62" s="176"/>
      <c r="H62" s="176"/>
      <c r="I62" s="177">
        <f>Q84</f>
        <v>0</v>
      </c>
      <c r="J62" s="177">
        <f>R84</f>
        <v>0</v>
      </c>
      <c r="K62" s="178">
        <f>K84</f>
        <v>0</v>
      </c>
      <c r="L62" s="174"/>
      <c r="M62" s="179"/>
    </row>
    <row r="63" spans="2:13" s="8" customFormat="1" ht="19.9" customHeight="1">
      <c r="B63" s="180"/>
      <c r="C63" s="181"/>
      <c r="D63" s="182" t="s">
        <v>6718</v>
      </c>
      <c r="E63" s="183"/>
      <c r="F63" s="183"/>
      <c r="G63" s="183"/>
      <c r="H63" s="183"/>
      <c r="I63" s="184">
        <f>Q85</f>
        <v>0</v>
      </c>
      <c r="J63" s="184">
        <f>R85</f>
        <v>0</v>
      </c>
      <c r="K63" s="185">
        <f>K85</f>
        <v>0</v>
      </c>
      <c r="L63" s="181"/>
      <c r="M63" s="186"/>
    </row>
    <row r="64" spans="2:13" s="1" customFormat="1" ht="21.8" customHeight="1">
      <c r="B64" s="39"/>
      <c r="C64" s="40"/>
      <c r="D64" s="40"/>
      <c r="E64" s="40"/>
      <c r="F64" s="40"/>
      <c r="G64" s="40"/>
      <c r="H64" s="40"/>
      <c r="I64" s="132"/>
      <c r="J64" s="132"/>
      <c r="K64" s="40"/>
      <c r="L64" s="40"/>
      <c r="M64" s="44"/>
    </row>
    <row r="65" spans="2:13" s="1" customFormat="1" ht="6.95" customHeight="1">
      <c r="B65" s="58"/>
      <c r="C65" s="59"/>
      <c r="D65" s="59"/>
      <c r="E65" s="59"/>
      <c r="F65" s="59"/>
      <c r="G65" s="59"/>
      <c r="H65" s="59"/>
      <c r="I65" s="161"/>
      <c r="J65" s="161"/>
      <c r="K65" s="59"/>
      <c r="L65" s="59"/>
      <c r="M65" s="44"/>
    </row>
    <row r="69" spans="2:13" s="1" customFormat="1" ht="6.95" customHeight="1">
      <c r="B69" s="60"/>
      <c r="C69" s="61"/>
      <c r="D69" s="61"/>
      <c r="E69" s="61"/>
      <c r="F69" s="61"/>
      <c r="G69" s="61"/>
      <c r="H69" s="61"/>
      <c r="I69" s="164"/>
      <c r="J69" s="164"/>
      <c r="K69" s="61"/>
      <c r="L69" s="61"/>
      <c r="M69" s="44"/>
    </row>
    <row r="70" spans="2:13" s="1" customFormat="1" ht="24.95" customHeight="1">
      <c r="B70" s="39"/>
      <c r="C70" s="23" t="s">
        <v>185</v>
      </c>
      <c r="D70" s="40"/>
      <c r="E70" s="40"/>
      <c r="F70" s="40"/>
      <c r="G70" s="40"/>
      <c r="H70" s="40"/>
      <c r="I70" s="132"/>
      <c r="J70" s="132"/>
      <c r="K70" s="40"/>
      <c r="L70" s="40"/>
      <c r="M70" s="44"/>
    </row>
    <row r="71" spans="2:13" s="1" customFormat="1" ht="6.95" customHeight="1">
      <c r="B71" s="39"/>
      <c r="C71" s="40"/>
      <c r="D71" s="40"/>
      <c r="E71" s="40"/>
      <c r="F71" s="40"/>
      <c r="G71" s="40"/>
      <c r="H71" s="40"/>
      <c r="I71" s="132"/>
      <c r="J71" s="132"/>
      <c r="K71" s="40"/>
      <c r="L71" s="40"/>
      <c r="M71" s="44"/>
    </row>
    <row r="72" spans="2:13" s="1" customFormat="1" ht="12" customHeight="1">
      <c r="B72" s="39"/>
      <c r="C72" s="32" t="s">
        <v>17</v>
      </c>
      <c r="D72" s="40"/>
      <c r="E72" s="40"/>
      <c r="F72" s="40"/>
      <c r="G72" s="40"/>
      <c r="H72" s="40"/>
      <c r="I72" s="132"/>
      <c r="J72" s="132"/>
      <c r="K72" s="40"/>
      <c r="L72" s="40"/>
      <c r="M72" s="44"/>
    </row>
    <row r="73" spans="2:13" s="1" customFormat="1" ht="16.5" customHeight="1">
      <c r="B73" s="39"/>
      <c r="C73" s="40"/>
      <c r="D73" s="40"/>
      <c r="E73" s="165" t="str">
        <f>E7</f>
        <v>Rekonstrukce objektu Kateřinská 17 pro CMT UP v Olomouci</v>
      </c>
      <c r="F73" s="32"/>
      <c r="G73" s="32"/>
      <c r="H73" s="32"/>
      <c r="I73" s="132"/>
      <c r="J73" s="132"/>
      <c r="K73" s="40"/>
      <c r="L73" s="40"/>
      <c r="M73" s="44"/>
    </row>
    <row r="74" spans="2:13" s="1" customFormat="1" ht="12" customHeight="1">
      <c r="B74" s="39"/>
      <c r="C74" s="32" t="s">
        <v>127</v>
      </c>
      <c r="D74" s="40"/>
      <c r="E74" s="40"/>
      <c r="F74" s="40"/>
      <c r="G74" s="40"/>
      <c r="H74" s="40"/>
      <c r="I74" s="132"/>
      <c r="J74" s="132"/>
      <c r="K74" s="40"/>
      <c r="L74" s="40"/>
      <c r="M74" s="44"/>
    </row>
    <row r="75" spans="2:13" s="1" customFormat="1" ht="16.5" customHeight="1">
      <c r="B75" s="39"/>
      <c r="C75" s="40"/>
      <c r="D75" s="40"/>
      <c r="E75" s="65" t="str">
        <f>E9</f>
        <v>D1.53 - D1.53 Vedlejší náklady</v>
      </c>
      <c r="F75" s="40"/>
      <c r="G75" s="40"/>
      <c r="H75" s="40"/>
      <c r="I75" s="132"/>
      <c r="J75" s="132"/>
      <c r="K75" s="40"/>
      <c r="L75" s="40"/>
      <c r="M75" s="44"/>
    </row>
    <row r="76" spans="2:13" s="1" customFormat="1" ht="6.95" customHeight="1">
      <c r="B76" s="39"/>
      <c r="C76" s="40"/>
      <c r="D76" s="40"/>
      <c r="E76" s="40"/>
      <c r="F76" s="40"/>
      <c r="G76" s="40"/>
      <c r="H76" s="40"/>
      <c r="I76" s="132"/>
      <c r="J76" s="132"/>
      <c r="K76" s="40"/>
      <c r="L76" s="40"/>
      <c r="M76" s="44"/>
    </row>
    <row r="77" spans="2:13" s="1" customFormat="1" ht="12" customHeight="1">
      <c r="B77" s="39"/>
      <c r="C77" s="32" t="s">
        <v>23</v>
      </c>
      <c r="D77" s="40"/>
      <c r="E77" s="40"/>
      <c r="F77" s="27" t="str">
        <f>F12</f>
        <v xml:space="preserve"> </v>
      </c>
      <c r="G77" s="40"/>
      <c r="H77" s="40"/>
      <c r="I77" s="134" t="s">
        <v>25</v>
      </c>
      <c r="J77" s="136" t="str">
        <f>IF(J12="","",J12)</f>
        <v>3. 11. 2017</v>
      </c>
      <c r="K77" s="40"/>
      <c r="L77" s="40"/>
      <c r="M77" s="44"/>
    </row>
    <row r="78" spans="2:13" s="1" customFormat="1" ht="6.95" customHeight="1">
      <c r="B78" s="39"/>
      <c r="C78" s="40"/>
      <c r="D78" s="40"/>
      <c r="E78" s="40"/>
      <c r="F78" s="40"/>
      <c r="G78" s="40"/>
      <c r="H78" s="40"/>
      <c r="I78" s="132"/>
      <c r="J78" s="132"/>
      <c r="K78" s="40"/>
      <c r="L78" s="40"/>
      <c r="M78" s="44"/>
    </row>
    <row r="79" spans="2:13" s="1" customFormat="1" ht="24.9" customHeight="1">
      <c r="B79" s="39"/>
      <c r="C79" s="32" t="s">
        <v>31</v>
      </c>
      <c r="D79" s="40"/>
      <c r="E79" s="40"/>
      <c r="F79" s="27" t="str">
        <f>E15</f>
        <v>Universita Palackého Olomouc</v>
      </c>
      <c r="G79" s="40"/>
      <c r="H79" s="40"/>
      <c r="I79" s="134" t="s">
        <v>38</v>
      </c>
      <c r="J79" s="166" t="str">
        <f>E21</f>
        <v>MgAmIng arch L.Blažek,Ing V.Petr</v>
      </c>
      <c r="K79" s="40"/>
      <c r="L79" s="40"/>
      <c r="M79" s="44"/>
    </row>
    <row r="80" spans="2:13" s="1" customFormat="1" ht="13.65" customHeight="1">
      <c r="B80" s="39"/>
      <c r="C80" s="32" t="s">
        <v>36</v>
      </c>
      <c r="D80" s="40"/>
      <c r="E80" s="40"/>
      <c r="F80" s="27" t="str">
        <f>IF(E18="","",E18)</f>
        <v>Vyplň údaj</v>
      </c>
      <c r="G80" s="40"/>
      <c r="H80" s="40"/>
      <c r="I80" s="134" t="s">
        <v>40</v>
      </c>
      <c r="J80" s="166" t="str">
        <f>E24</f>
        <v xml:space="preserve"> </v>
      </c>
      <c r="K80" s="40"/>
      <c r="L80" s="40"/>
      <c r="M80" s="44"/>
    </row>
    <row r="81" spans="2:13" s="1" customFormat="1" ht="10.3" customHeight="1">
      <c r="B81" s="39"/>
      <c r="C81" s="40"/>
      <c r="D81" s="40"/>
      <c r="E81" s="40"/>
      <c r="F81" s="40"/>
      <c r="G81" s="40"/>
      <c r="H81" s="40"/>
      <c r="I81" s="132"/>
      <c r="J81" s="132"/>
      <c r="K81" s="40"/>
      <c r="L81" s="40"/>
      <c r="M81" s="44"/>
    </row>
    <row r="82" spans="2:24" s="9" customFormat="1" ht="29.25" customHeight="1">
      <c r="B82" s="187"/>
      <c r="C82" s="188" t="s">
        <v>186</v>
      </c>
      <c r="D82" s="189" t="s">
        <v>63</v>
      </c>
      <c r="E82" s="189" t="s">
        <v>59</v>
      </c>
      <c r="F82" s="189" t="s">
        <v>60</v>
      </c>
      <c r="G82" s="189" t="s">
        <v>187</v>
      </c>
      <c r="H82" s="189" t="s">
        <v>188</v>
      </c>
      <c r="I82" s="190" t="s">
        <v>189</v>
      </c>
      <c r="J82" s="190" t="s">
        <v>190</v>
      </c>
      <c r="K82" s="191" t="s">
        <v>139</v>
      </c>
      <c r="L82" s="192" t="s">
        <v>191</v>
      </c>
      <c r="M82" s="193"/>
      <c r="N82" s="88" t="s">
        <v>33</v>
      </c>
      <c r="O82" s="89" t="s">
        <v>48</v>
      </c>
      <c r="P82" s="89" t="s">
        <v>192</v>
      </c>
      <c r="Q82" s="89" t="s">
        <v>193</v>
      </c>
      <c r="R82" s="89" t="s">
        <v>194</v>
      </c>
      <c r="S82" s="89" t="s">
        <v>195</v>
      </c>
      <c r="T82" s="89" t="s">
        <v>196</v>
      </c>
      <c r="U82" s="89" t="s">
        <v>197</v>
      </c>
      <c r="V82" s="89" t="s">
        <v>198</v>
      </c>
      <c r="W82" s="89" t="s">
        <v>199</v>
      </c>
      <c r="X82" s="90" t="s">
        <v>200</v>
      </c>
    </row>
    <row r="83" spans="2:63" s="1" customFormat="1" ht="22.8" customHeight="1">
      <c r="B83" s="39"/>
      <c r="C83" s="95" t="s">
        <v>201</v>
      </c>
      <c r="D83" s="40"/>
      <c r="E83" s="40"/>
      <c r="F83" s="40"/>
      <c r="G83" s="40"/>
      <c r="H83" s="40"/>
      <c r="I83" s="132"/>
      <c r="J83" s="132"/>
      <c r="K83" s="194">
        <f>BK83</f>
        <v>0</v>
      </c>
      <c r="L83" s="40"/>
      <c r="M83" s="44"/>
      <c r="N83" s="91"/>
      <c r="O83" s="92"/>
      <c r="P83" s="92"/>
      <c r="Q83" s="195">
        <f>Q84</f>
        <v>0</v>
      </c>
      <c r="R83" s="195">
        <f>R84</f>
        <v>0</v>
      </c>
      <c r="S83" s="92"/>
      <c r="T83" s="196">
        <f>T84</f>
        <v>0</v>
      </c>
      <c r="U83" s="92"/>
      <c r="V83" s="196">
        <f>V84</f>
        <v>0</v>
      </c>
      <c r="W83" s="92"/>
      <c r="X83" s="197">
        <f>X84</f>
        <v>0</v>
      </c>
      <c r="AT83" s="17" t="s">
        <v>79</v>
      </c>
      <c r="AU83" s="17" t="s">
        <v>140</v>
      </c>
      <c r="BK83" s="198">
        <f>BK84</f>
        <v>0</v>
      </c>
    </row>
    <row r="84" spans="2:63" s="10" customFormat="1" ht="25.9" customHeight="1">
      <c r="B84" s="199"/>
      <c r="C84" s="200"/>
      <c r="D84" s="201" t="s">
        <v>79</v>
      </c>
      <c r="E84" s="202" t="s">
        <v>4736</v>
      </c>
      <c r="F84" s="202" t="s">
        <v>6719</v>
      </c>
      <c r="G84" s="200"/>
      <c r="H84" s="200"/>
      <c r="I84" s="203"/>
      <c r="J84" s="203"/>
      <c r="K84" s="204">
        <f>BK84</f>
        <v>0</v>
      </c>
      <c r="L84" s="200"/>
      <c r="M84" s="205"/>
      <c r="N84" s="206"/>
      <c r="O84" s="207"/>
      <c r="P84" s="207"/>
      <c r="Q84" s="208">
        <f>Q85</f>
        <v>0</v>
      </c>
      <c r="R84" s="208">
        <f>R85</f>
        <v>0</v>
      </c>
      <c r="S84" s="207"/>
      <c r="T84" s="209">
        <f>T85</f>
        <v>0</v>
      </c>
      <c r="U84" s="207"/>
      <c r="V84" s="209">
        <f>V85</f>
        <v>0</v>
      </c>
      <c r="W84" s="207"/>
      <c r="X84" s="210">
        <f>X85</f>
        <v>0</v>
      </c>
      <c r="AR84" s="211" t="s">
        <v>236</v>
      </c>
      <c r="AT84" s="212" t="s">
        <v>79</v>
      </c>
      <c r="AU84" s="212" t="s">
        <v>80</v>
      </c>
      <c r="AY84" s="211" t="s">
        <v>204</v>
      </c>
      <c r="BK84" s="213">
        <f>BK85</f>
        <v>0</v>
      </c>
    </row>
    <row r="85" spans="2:63" s="10" customFormat="1" ht="22.8" customHeight="1">
      <c r="B85" s="199"/>
      <c r="C85" s="200"/>
      <c r="D85" s="201" t="s">
        <v>79</v>
      </c>
      <c r="E85" s="214" t="s">
        <v>80</v>
      </c>
      <c r="F85" s="214" t="s">
        <v>6719</v>
      </c>
      <c r="G85" s="200"/>
      <c r="H85" s="200"/>
      <c r="I85" s="203"/>
      <c r="J85" s="203"/>
      <c r="K85" s="215">
        <f>BK85</f>
        <v>0</v>
      </c>
      <c r="L85" s="200"/>
      <c r="M85" s="205"/>
      <c r="N85" s="206"/>
      <c r="O85" s="207"/>
      <c r="P85" s="207"/>
      <c r="Q85" s="208">
        <f>SUM(Q86:Q98)</f>
        <v>0</v>
      </c>
      <c r="R85" s="208">
        <f>SUM(R86:R98)</f>
        <v>0</v>
      </c>
      <c r="S85" s="207"/>
      <c r="T85" s="209">
        <f>SUM(T86:T98)</f>
        <v>0</v>
      </c>
      <c r="U85" s="207"/>
      <c r="V85" s="209">
        <f>SUM(V86:V98)</f>
        <v>0</v>
      </c>
      <c r="W85" s="207"/>
      <c r="X85" s="210">
        <f>SUM(X86:X98)</f>
        <v>0</v>
      </c>
      <c r="AR85" s="211" t="s">
        <v>236</v>
      </c>
      <c r="AT85" s="212" t="s">
        <v>79</v>
      </c>
      <c r="AU85" s="212" t="s">
        <v>88</v>
      </c>
      <c r="AY85" s="211" t="s">
        <v>204</v>
      </c>
      <c r="BK85" s="213">
        <f>SUM(BK86:BK98)</f>
        <v>0</v>
      </c>
    </row>
    <row r="86" spans="2:65" s="1" customFormat="1" ht="16.5" customHeight="1">
      <c r="B86" s="39"/>
      <c r="C86" s="216" t="s">
        <v>88</v>
      </c>
      <c r="D86" s="216" t="s">
        <v>206</v>
      </c>
      <c r="E86" s="217" t="s">
        <v>6720</v>
      </c>
      <c r="F86" s="218" t="s">
        <v>6721</v>
      </c>
      <c r="G86" s="219" t="s">
        <v>6722</v>
      </c>
      <c r="H86" s="220">
        <v>1</v>
      </c>
      <c r="I86" s="221"/>
      <c r="J86" s="221"/>
      <c r="K86" s="222">
        <f>ROUND(P86*H86,2)</f>
        <v>0</v>
      </c>
      <c r="L86" s="218" t="s">
        <v>1071</v>
      </c>
      <c r="M86" s="44"/>
      <c r="N86" s="223" t="s">
        <v>33</v>
      </c>
      <c r="O86" s="224" t="s">
        <v>49</v>
      </c>
      <c r="P86" s="225">
        <f>I86+J86</f>
        <v>0</v>
      </c>
      <c r="Q86" s="225">
        <f>ROUND(I86*H86,2)</f>
        <v>0</v>
      </c>
      <c r="R86" s="225">
        <f>ROUND(J86*H86,2)</f>
        <v>0</v>
      </c>
      <c r="S86" s="80"/>
      <c r="T86" s="226">
        <f>S86*H86</f>
        <v>0</v>
      </c>
      <c r="U86" s="226">
        <v>0</v>
      </c>
      <c r="V86" s="226">
        <f>U86*H86</f>
        <v>0</v>
      </c>
      <c r="W86" s="226">
        <v>0</v>
      </c>
      <c r="X86" s="227">
        <f>W86*H86</f>
        <v>0</v>
      </c>
      <c r="AR86" s="17" t="s">
        <v>6723</v>
      </c>
      <c r="AT86" s="17" t="s">
        <v>206</v>
      </c>
      <c r="AU86" s="17" t="s">
        <v>90</v>
      </c>
      <c r="AY86" s="17" t="s">
        <v>204</v>
      </c>
      <c r="BE86" s="228">
        <f>IF(O86="základní",K86,0)</f>
        <v>0</v>
      </c>
      <c r="BF86" s="228">
        <f>IF(O86="snížená",K86,0)</f>
        <v>0</v>
      </c>
      <c r="BG86" s="228">
        <f>IF(O86="zákl. přenesená",K86,0)</f>
        <v>0</v>
      </c>
      <c r="BH86" s="228">
        <f>IF(O86="sníž. přenesená",K86,0)</f>
        <v>0</v>
      </c>
      <c r="BI86" s="228">
        <f>IF(O86="nulová",K86,0)</f>
        <v>0</v>
      </c>
      <c r="BJ86" s="17" t="s">
        <v>88</v>
      </c>
      <c r="BK86" s="228">
        <f>ROUND(P86*H86,2)</f>
        <v>0</v>
      </c>
      <c r="BL86" s="17" t="s">
        <v>6723</v>
      </c>
      <c r="BM86" s="17" t="s">
        <v>6724</v>
      </c>
    </row>
    <row r="87" spans="2:47" s="1" customFormat="1" ht="12">
      <c r="B87" s="39"/>
      <c r="C87" s="40"/>
      <c r="D87" s="231" t="s">
        <v>887</v>
      </c>
      <c r="E87" s="40"/>
      <c r="F87" s="283" t="s">
        <v>6725</v>
      </c>
      <c r="G87" s="40"/>
      <c r="H87" s="40"/>
      <c r="I87" s="132"/>
      <c r="J87" s="132"/>
      <c r="K87" s="40"/>
      <c r="L87" s="40"/>
      <c r="M87" s="44"/>
      <c r="N87" s="284"/>
      <c r="O87" s="80"/>
      <c r="P87" s="80"/>
      <c r="Q87" s="80"/>
      <c r="R87" s="80"/>
      <c r="S87" s="80"/>
      <c r="T87" s="80"/>
      <c r="U87" s="80"/>
      <c r="V87" s="80"/>
      <c r="W87" s="80"/>
      <c r="X87" s="81"/>
      <c r="AT87" s="17" t="s">
        <v>887</v>
      </c>
      <c r="AU87" s="17" t="s">
        <v>90</v>
      </c>
    </row>
    <row r="88" spans="2:65" s="1" customFormat="1" ht="16.5" customHeight="1">
      <c r="B88" s="39"/>
      <c r="C88" s="216" t="s">
        <v>90</v>
      </c>
      <c r="D88" s="216" t="s">
        <v>206</v>
      </c>
      <c r="E88" s="217" t="s">
        <v>6726</v>
      </c>
      <c r="F88" s="218" t="s">
        <v>6727</v>
      </c>
      <c r="G88" s="219" t="s">
        <v>6722</v>
      </c>
      <c r="H88" s="220">
        <v>1</v>
      </c>
      <c r="I88" s="221"/>
      <c r="J88" s="221"/>
      <c r="K88" s="222">
        <f>ROUND(P88*H88,2)</f>
        <v>0</v>
      </c>
      <c r="L88" s="218" t="s">
        <v>1071</v>
      </c>
      <c r="M88" s="44"/>
      <c r="N88" s="223" t="s">
        <v>33</v>
      </c>
      <c r="O88" s="224" t="s">
        <v>49</v>
      </c>
      <c r="P88" s="225">
        <f>I88+J88</f>
        <v>0</v>
      </c>
      <c r="Q88" s="225">
        <f>ROUND(I88*H88,2)</f>
        <v>0</v>
      </c>
      <c r="R88" s="225">
        <f>ROUND(J88*H88,2)</f>
        <v>0</v>
      </c>
      <c r="S88" s="80"/>
      <c r="T88" s="226">
        <f>S88*H88</f>
        <v>0</v>
      </c>
      <c r="U88" s="226">
        <v>0</v>
      </c>
      <c r="V88" s="226">
        <f>U88*H88</f>
        <v>0</v>
      </c>
      <c r="W88" s="226">
        <v>0</v>
      </c>
      <c r="X88" s="227">
        <f>W88*H88</f>
        <v>0</v>
      </c>
      <c r="AR88" s="17" t="s">
        <v>6723</v>
      </c>
      <c r="AT88" s="17" t="s">
        <v>206</v>
      </c>
      <c r="AU88" s="17" t="s">
        <v>90</v>
      </c>
      <c r="AY88" s="17" t="s">
        <v>204</v>
      </c>
      <c r="BE88" s="228">
        <f>IF(O88="základní",K88,0)</f>
        <v>0</v>
      </c>
      <c r="BF88" s="228">
        <f>IF(O88="snížená",K88,0)</f>
        <v>0</v>
      </c>
      <c r="BG88" s="228">
        <f>IF(O88="zákl. přenesená",K88,0)</f>
        <v>0</v>
      </c>
      <c r="BH88" s="228">
        <f>IF(O88="sníž. přenesená",K88,0)</f>
        <v>0</v>
      </c>
      <c r="BI88" s="228">
        <f>IF(O88="nulová",K88,0)</f>
        <v>0</v>
      </c>
      <c r="BJ88" s="17" t="s">
        <v>88</v>
      </c>
      <c r="BK88" s="228">
        <f>ROUND(P88*H88,2)</f>
        <v>0</v>
      </c>
      <c r="BL88" s="17" t="s">
        <v>6723</v>
      </c>
      <c r="BM88" s="17" t="s">
        <v>6728</v>
      </c>
    </row>
    <row r="89" spans="2:47" s="1" customFormat="1" ht="12">
      <c r="B89" s="39"/>
      <c r="C89" s="40"/>
      <c r="D89" s="231" t="s">
        <v>887</v>
      </c>
      <c r="E89" s="40"/>
      <c r="F89" s="283" t="s">
        <v>6729</v>
      </c>
      <c r="G89" s="40"/>
      <c r="H89" s="40"/>
      <c r="I89" s="132"/>
      <c r="J89" s="132"/>
      <c r="K89" s="40"/>
      <c r="L89" s="40"/>
      <c r="M89" s="44"/>
      <c r="N89" s="284"/>
      <c r="O89" s="80"/>
      <c r="P89" s="80"/>
      <c r="Q89" s="80"/>
      <c r="R89" s="80"/>
      <c r="S89" s="80"/>
      <c r="T89" s="80"/>
      <c r="U89" s="80"/>
      <c r="V89" s="80"/>
      <c r="W89" s="80"/>
      <c r="X89" s="81"/>
      <c r="AT89" s="17" t="s">
        <v>887</v>
      </c>
      <c r="AU89" s="17" t="s">
        <v>90</v>
      </c>
    </row>
    <row r="90" spans="2:65" s="1" customFormat="1" ht="16.5" customHeight="1">
      <c r="B90" s="39"/>
      <c r="C90" s="216" t="s">
        <v>224</v>
      </c>
      <c r="D90" s="216" t="s">
        <v>206</v>
      </c>
      <c r="E90" s="217" t="s">
        <v>6730</v>
      </c>
      <c r="F90" s="218" t="s">
        <v>6731</v>
      </c>
      <c r="G90" s="219" t="s">
        <v>6722</v>
      </c>
      <c r="H90" s="220">
        <v>1</v>
      </c>
      <c r="I90" s="221"/>
      <c r="J90" s="221"/>
      <c r="K90" s="222">
        <f>ROUND(P90*H90,2)</f>
        <v>0</v>
      </c>
      <c r="L90" s="218" t="s">
        <v>1071</v>
      </c>
      <c r="M90" s="44"/>
      <c r="N90" s="223" t="s">
        <v>33</v>
      </c>
      <c r="O90" s="224" t="s">
        <v>49</v>
      </c>
      <c r="P90" s="225">
        <f>I90+J90</f>
        <v>0</v>
      </c>
      <c r="Q90" s="225">
        <f>ROUND(I90*H90,2)</f>
        <v>0</v>
      </c>
      <c r="R90" s="225">
        <f>ROUND(J90*H90,2)</f>
        <v>0</v>
      </c>
      <c r="S90" s="80"/>
      <c r="T90" s="226">
        <f>S90*H90</f>
        <v>0</v>
      </c>
      <c r="U90" s="226">
        <v>0</v>
      </c>
      <c r="V90" s="226">
        <f>U90*H90</f>
        <v>0</v>
      </c>
      <c r="W90" s="226">
        <v>0</v>
      </c>
      <c r="X90" s="227">
        <f>W90*H90</f>
        <v>0</v>
      </c>
      <c r="AR90" s="17" t="s">
        <v>6723</v>
      </c>
      <c r="AT90" s="17" t="s">
        <v>206</v>
      </c>
      <c r="AU90" s="17" t="s">
        <v>90</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6723</v>
      </c>
      <c r="BM90" s="17" t="s">
        <v>6732</v>
      </c>
    </row>
    <row r="91" spans="2:47" s="1" customFormat="1" ht="12">
      <c r="B91" s="39"/>
      <c r="C91" s="40"/>
      <c r="D91" s="231" t="s">
        <v>887</v>
      </c>
      <c r="E91" s="40"/>
      <c r="F91" s="283" t="s">
        <v>6733</v>
      </c>
      <c r="G91" s="40"/>
      <c r="H91" s="40"/>
      <c r="I91" s="132"/>
      <c r="J91" s="132"/>
      <c r="K91" s="40"/>
      <c r="L91" s="40"/>
      <c r="M91" s="44"/>
      <c r="N91" s="284"/>
      <c r="O91" s="80"/>
      <c r="P91" s="80"/>
      <c r="Q91" s="80"/>
      <c r="R91" s="80"/>
      <c r="S91" s="80"/>
      <c r="T91" s="80"/>
      <c r="U91" s="80"/>
      <c r="V91" s="80"/>
      <c r="W91" s="80"/>
      <c r="X91" s="81"/>
      <c r="AT91" s="17" t="s">
        <v>887</v>
      </c>
      <c r="AU91" s="17" t="s">
        <v>90</v>
      </c>
    </row>
    <row r="92" spans="2:65" s="1" customFormat="1" ht="16.5" customHeight="1">
      <c r="B92" s="39"/>
      <c r="C92" s="216" t="s">
        <v>211</v>
      </c>
      <c r="D92" s="216" t="s">
        <v>206</v>
      </c>
      <c r="E92" s="217" t="s">
        <v>6734</v>
      </c>
      <c r="F92" s="218" t="s">
        <v>6735</v>
      </c>
      <c r="G92" s="219" t="s">
        <v>6722</v>
      </c>
      <c r="H92" s="220">
        <v>1</v>
      </c>
      <c r="I92" s="221"/>
      <c r="J92" s="221"/>
      <c r="K92" s="222">
        <f>ROUND(P92*H92,2)</f>
        <v>0</v>
      </c>
      <c r="L92" s="218" t="s">
        <v>1071</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6723</v>
      </c>
      <c r="AT92" s="17" t="s">
        <v>206</v>
      </c>
      <c r="AU92" s="17" t="s">
        <v>90</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6723</v>
      </c>
      <c r="BM92" s="17" t="s">
        <v>6736</v>
      </c>
    </row>
    <row r="93" spans="2:47" s="1" customFormat="1" ht="12">
      <c r="B93" s="39"/>
      <c r="C93" s="40"/>
      <c r="D93" s="231" t="s">
        <v>887</v>
      </c>
      <c r="E93" s="40"/>
      <c r="F93" s="283" t="s">
        <v>6737</v>
      </c>
      <c r="G93" s="40"/>
      <c r="H93" s="40"/>
      <c r="I93" s="132"/>
      <c r="J93" s="132"/>
      <c r="K93" s="40"/>
      <c r="L93" s="40"/>
      <c r="M93" s="44"/>
      <c r="N93" s="284"/>
      <c r="O93" s="80"/>
      <c r="P93" s="80"/>
      <c r="Q93" s="80"/>
      <c r="R93" s="80"/>
      <c r="S93" s="80"/>
      <c r="T93" s="80"/>
      <c r="U93" s="80"/>
      <c r="V93" s="80"/>
      <c r="W93" s="80"/>
      <c r="X93" s="81"/>
      <c r="AT93" s="17" t="s">
        <v>887</v>
      </c>
      <c r="AU93" s="17" t="s">
        <v>90</v>
      </c>
    </row>
    <row r="94" spans="2:65" s="1" customFormat="1" ht="16.5" customHeight="1">
      <c r="B94" s="39"/>
      <c r="C94" s="216" t="s">
        <v>236</v>
      </c>
      <c r="D94" s="216" t="s">
        <v>206</v>
      </c>
      <c r="E94" s="217" t="s">
        <v>6738</v>
      </c>
      <c r="F94" s="218" t="s">
        <v>6739</v>
      </c>
      <c r="G94" s="219" t="s">
        <v>6722</v>
      </c>
      <c r="H94" s="220">
        <v>1</v>
      </c>
      <c r="I94" s="221"/>
      <c r="J94" s="221"/>
      <c r="K94" s="222">
        <f>ROUND(P94*H94,2)</f>
        <v>0</v>
      </c>
      <c r="L94" s="218" t="s">
        <v>1071</v>
      </c>
      <c r="M94" s="44"/>
      <c r="N94" s="223" t="s">
        <v>33</v>
      </c>
      <c r="O94" s="224" t="s">
        <v>49</v>
      </c>
      <c r="P94" s="225">
        <f>I94+J94</f>
        <v>0</v>
      </c>
      <c r="Q94" s="225">
        <f>ROUND(I94*H94,2)</f>
        <v>0</v>
      </c>
      <c r="R94" s="225">
        <f>ROUND(J94*H94,2)</f>
        <v>0</v>
      </c>
      <c r="S94" s="80"/>
      <c r="T94" s="226">
        <f>S94*H94</f>
        <v>0</v>
      </c>
      <c r="U94" s="226">
        <v>0</v>
      </c>
      <c r="V94" s="226">
        <f>U94*H94</f>
        <v>0</v>
      </c>
      <c r="W94" s="226">
        <v>0</v>
      </c>
      <c r="X94" s="227">
        <f>W94*H94</f>
        <v>0</v>
      </c>
      <c r="AR94" s="17" t="s">
        <v>6723</v>
      </c>
      <c r="AT94" s="17" t="s">
        <v>206</v>
      </c>
      <c r="AU94" s="17" t="s">
        <v>90</v>
      </c>
      <c r="AY94" s="17" t="s">
        <v>204</v>
      </c>
      <c r="BE94" s="228">
        <f>IF(O94="základní",K94,0)</f>
        <v>0</v>
      </c>
      <c r="BF94" s="228">
        <f>IF(O94="snížená",K94,0)</f>
        <v>0</v>
      </c>
      <c r="BG94" s="228">
        <f>IF(O94="zákl. přenesená",K94,0)</f>
        <v>0</v>
      </c>
      <c r="BH94" s="228">
        <f>IF(O94="sníž. přenesená",K94,0)</f>
        <v>0</v>
      </c>
      <c r="BI94" s="228">
        <f>IF(O94="nulová",K94,0)</f>
        <v>0</v>
      </c>
      <c r="BJ94" s="17" t="s">
        <v>88</v>
      </c>
      <c r="BK94" s="228">
        <f>ROUND(P94*H94,2)</f>
        <v>0</v>
      </c>
      <c r="BL94" s="17" t="s">
        <v>6723</v>
      </c>
      <c r="BM94" s="17" t="s">
        <v>6740</v>
      </c>
    </row>
    <row r="95" spans="2:65" s="1" customFormat="1" ht="16.5" customHeight="1">
      <c r="B95" s="39"/>
      <c r="C95" s="216" t="s">
        <v>247</v>
      </c>
      <c r="D95" s="216" t="s">
        <v>206</v>
      </c>
      <c r="E95" s="217" t="s">
        <v>6741</v>
      </c>
      <c r="F95" s="218" t="s">
        <v>6742</v>
      </c>
      <c r="G95" s="219" t="s">
        <v>6722</v>
      </c>
      <c r="H95" s="220">
        <v>1</v>
      </c>
      <c r="I95" s="221"/>
      <c r="J95" s="221"/>
      <c r="K95" s="222">
        <f>ROUND(P95*H95,2)</f>
        <v>0</v>
      </c>
      <c r="L95" s="218" t="s">
        <v>1071</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6723</v>
      </c>
      <c r="AT95" s="17" t="s">
        <v>206</v>
      </c>
      <c r="AU95" s="17" t="s">
        <v>90</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6723</v>
      </c>
      <c r="BM95" s="17" t="s">
        <v>6743</v>
      </c>
    </row>
    <row r="96" spans="2:47" s="1" customFormat="1" ht="12">
      <c r="B96" s="39"/>
      <c r="C96" s="40"/>
      <c r="D96" s="231" t="s">
        <v>887</v>
      </c>
      <c r="E96" s="40"/>
      <c r="F96" s="283" t="s">
        <v>6744</v>
      </c>
      <c r="G96" s="40"/>
      <c r="H96" s="40"/>
      <c r="I96" s="132"/>
      <c r="J96" s="132"/>
      <c r="K96" s="40"/>
      <c r="L96" s="40"/>
      <c r="M96" s="44"/>
      <c r="N96" s="284"/>
      <c r="O96" s="80"/>
      <c r="P96" s="80"/>
      <c r="Q96" s="80"/>
      <c r="R96" s="80"/>
      <c r="S96" s="80"/>
      <c r="T96" s="80"/>
      <c r="U96" s="80"/>
      <c r="V96" s="80"/>
      <c r="W96" s="80"/>
      <c r="X96" s="81"/>
      <c r="AT96" s="17" t="s">
        <v>887</v>
      </c>
      <c r="AU96" s="17" t="s">
        <v>90</v>
      </c>
    </row>
    <row r="97" spans="2:65" s="1" customFormat="1" ht="16.5" customHeight="1">
      <c r="B97" s="39"/>
      <c r="C97" s="216" t="s">
        <v>253</v>
      </c>
      <c r="D97" s="216" t="s">
        <v>206</v>
      </c>
      <c r="E97" s="217" t="s">
        <v>6745</v>
      </c>
      <c r="F97" s="218" t="s">
        <v>6746</v>
      </c>
      <c r="G97" s="219" t="s">
        <v>319</v>
      </c>
      <c r="H97" s="220">
        <v>1</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6723</v>
      </c>
      <c r="AT97" s="17" t="s">
        <v>206</v>
      </c>
      <c r="AU97" s="17" t="s">
        <v>90</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6723</v>
      </c>
      <c r="BM97" s="17" t="s">
        <v>6747</v>
      </c>
    </row>
    <row r="98" spans="2:65" s="1" customFormat="1" ht="16.5" customHeight="1">
      <c r="B98" s="39"/>
      <c r="C98" s="216" t="s">
        <v>258</v>
      </c>
      <c r="D98" s="216" t="s">
        <v>206</v>
      </c>
      <c r="E98" s="217" t="s">
        <v>6748</v>
      </c>
      <c r="F98" s="218" t="s">
        <v>6749</v>
      </c>
      <c r="G98" s="219" t="s">
        <v>6722</v>
      </c>
      <c r="H98" s="220">
        <v>1</v>
      </c>
      <c r="I98" s="221"/>
      <c r="J98" s="221"/>
      <c r="K98" s="222">
        <f>ROUND(P98*H98,2)</f>
        <v>0</v>
      </c>
      <c r="L98" s="218" t="s">
        <v>1071</v>
      </c>
      <c r="M98" s="44"/>
      <c r="N98" s="285" t="s">
        <v>33</v>
      </c>
      <c r="O98" s="286" t="s">
        <v>49</v>
      </c>
      <c r="P98" s="287">
        <f>I98+J98</f>
        <v>0</v>
      </c>
      <c r="Q98" s="287">
        <f>ROUND(I98*H98,2)</f>
        <v>0</v>
      </c>
      <c r="R98" s="287">
        <f>ROUND(J98*H98,2)</f>
        <v>0</v>
      </c>
      <c r="S98" s="288"/>
      <c r="T98" s="289">
        <f>S98*H98</f>
        <v>0</v>
      </c>
      <c r="U98" s="289">
        <v>0</v>
      </c>
      <c r="V98" s="289">
        <f>U98*H98</f>
        <v>0</v>
      </c>
      <c r="W98" s="289">
        <v>0</v>
      </c>
      <c r="X98" s="290">
        <f>W98*H98</f>
        <v>0</v>
      </c>
      <c r="AR98" s="17" t="s">
        <v>6723</v>
      </c>
      <c r="AT98" s="17" t="s">
        <v>206</v>
      </c>
      <c r="AU98" s="17" t="s">
        <v>90</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6723</v>
      </c>
      <c r="BM98" s="17" t="s">
        <v>6750</v>
      </c>
    </row>
    <row r="99" spans="2:13" s="1" customFormat="1" ht="6.95" customHeight="1">
      <c r="B99" s="58"/>
      <c r="C99" s="59"/>
      <c r="D99" s="59"/>
      <c r="E99" s="59"/>
      <c r="F99" s="59"/>
      <c r="G99" s="59"/>
      <c r="H99" s="59"/>
      <c r="I99" s="161"/>
      <c r="J99" s="161"/>
      <c r="K99" s="59"/>
      <c r="L99" s="59"/>
      <c r="M99" s="44"/>
    </row>
  </sheetData>
  <sheetProtection password="CC35" sheet="1" objects="1" scenarios="1" formatColumns="0" formatRows="0" autoFilter="0"/>
  <autoFilter ref="C82:L98"/>
  <mergeCells count="9">
    <mergeCell ref="E7:H7"/>
    <mergeCell ref="E9:H9"/>
    <mergeCell ref="E18:H18"/>
    <mergeCell ref="E27:H27"/>
    <mergeCell ref="E50:H50"/>
    <mergeCell ref="E52:H52"/>
    <mergeCell ref="E73:H73"/>
    <mergeCell ref="E75:H75"/>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92" customWidth="1"/>
    <col min="2" max="2" width="1.7109375" style="292" customWidth="1"/>
    <col min="3" max="4" width="5.00390625" style="292" customWidth="1"/>
    <col min="5" max="5" width="11.7109375" style="292" customWidth="1"/>
    <col min="6" max="6" width="9.140625" style="292" customWidth="1"/>
    <col min="7" max="7" width="5.00390625" style="292" customWidth="1"/>
    <col min="8" max="8" width="77.8515625" style="292" customWidth="1"/>
    <col min="9" max="10" width="20.00390625" style="292" customWidth="1"/>
    <col min="11" max="11" width="1.7109375" style="292" customWidth="1"/>
  </cols>
  <sheetData>
    <row r="1" ht="37.5" customHeight="1"/>
    <row r="2" spans="2:11" ht="7.5" customHeight="1">
      <c r="B2" s="293"/>
      <c r="C2" s="294"/>
      <c r="D2" s="294"/>
      <c r="E2" s="294"/>
      <c r="F2" s="294"/>
      <c r="G2" s="294"/>
      <c r="H2" s="294"/>
      <c r="I2" s="294"/>
      <c r="J2" s="294"/>
      <c r="K2" s="295"/>
    </row>
    <row r="3" spans="2:11" s="15" customFormat="1" ht="45" customHeight="1">
      <c r="B3" s="296"/>
      <c r="C3" s="297" t="s">
        <v>6751</v>
      </c>
      <c r="D3" s="297"/>
      <c r="E3" s="297"/>
      <c r="F3" s="297"/>
      <c r="G3" s="297"/>
      <c r="H3" s="297"/>
      <c r="I3" s="297"/>
      <c r="J3" s="297"/>
      <c r="K3" s="298"/>
    </row>
    <row r="4" spans="2:11" ht="25.5" customHeight="1">
      <c r="B4" s="299"/>
      <c r="C4" s="300" t="s">
        <v>6752</v>
      </c>
      <c r="D4" s="300"/>
      <c r="E4" s="300"/>
      <c r="F4" s="300"/>
      <c r="G4" s="300"/>
      <c r="H4" s="300"/>
      <c r="I4" s="300"/>
      <c r="J4" s="300"/>
      <c r="K4" s="301"/>
    </row>
    <row r="5" spans="2:11" ht="5.25" customHeight="1">
      <c r="B5" s="299"/>
      <c r="C5" s="302"/>
      <c r="D5" s="302"/>
      <c r="E5" s="302"/>
      <c r="F5" s="302"/>
      <c r="G5" s="302"/>
      <c r="H5" s="302"/>
      <c r="I5" s="302"/>
      <c r="J5" s="302"/>
      <c r="K5" s="301"/>
    </row>
    <row r="6" spans="2:11" ht="15" customHeight="1">
      <c r="B6" s="299"/>
      <c r="C6" s="303" t="s">
        <v>6753</v>
      </c>
      <c r="D6" s="303"/>
      <c r="E6" s="303"/>
      <c r="F6" s="303"/>
      <c r="G6" s="303"/>
      <c r="H6" s="303"/>
      <c r="I6" s="303"/>
      <c r="J6" s="303"/>
      <c r="K6" s="301"/>
    </row>
    <row r="7" spans="2:11" ht="15" customHeight="1">
      <c r="B7" s="304"/>
      <c r="C7" s="303" t="s">
        <v>6754</v>
      </c>
      <c r="D7" s="303"/>
      <c r="E7" s="303"/>
      <c r="F7" s="303"/>
      <c r="G7" s="303"/>
      <c r="H7" s="303"/>
      <c r="I7" s="303"/>
      <c r="J7" s="303"/>
      <c r="K7" s="301"/>
    </row>
    <row r="8" spans="2:11" ht="12.75" customHeight="1">
      <c r="B8" s="304"/>
      <c r="C8" s="303"/>
      <c r="D8" s="303"/>
      <c r="E8" s="303"/>
      <c r="F8" s="303"/>
      <c r="G8" s="303"/>
      <c r="H8" s="303"/>
      <c r="I8" s="303"/>
      <c r="J8" s="303"/>
      <c r="K8" s="301"/>
    </row>
    <row r="9" spans="2:11" ht="15" customHeight="1">
      <c r="B9" s="304"/>
      <c r="C9" s="303" t="s">
        <v>6755</v>
      </c>
      <c r="D9" s="303"/>
      <c r="E9" s="303"/>
      <c r="F9" s="303"/>
      <c r="G9" s="303"/>
      <c r="H9" s="303"/>
      <c r="I9" s="303"/>
      <c r="J9" s="303"/>
      <c r="K9" s="301"/>
    </row>
    <row r="10" spans="2:11" ht="15" customHeight="1">
      <c r="B10" s="304"/>
      <c r="C10" s="303"/>
      <c r="D10" s="303" t="s">
        <v>6756</v>
      </c>
      <c r="E10" s="303"/>
      <c r="F10" s="303"/>
      <c r="G10" s="303"/>
      <c r="H10" s="303"/>
      <c r="I10" s="303"/>
      <c r="J10" s="303"/>
      <c r="K10" s="301"/>
    </row>
    <row r="11" spans="2:11" ht="15" customHeight="1">
      <c r="B11" s="304"/>
      <c r="C11" s="305"/>
      <c r="D11" s="303" t="s">
        <v>6757</v>
      </c>
      <c r="E11" s="303"/>
      <c r="F11" s="303"/>
      <c r="G11" s="303"/>
      <c r="H11" s="303"/>
      <c r="I11" s="303"/>
      <c r="J11" s="303"/>
      <c r="K11" s="301"/>
    </row>
    <row r="12" spans="2:11" ht="15" customHeight="1">
      <c r="B12" s="304"/>
      <c r="C12" s="305"/>
      <c r="D12" s="303"/>
      <c r="E12" s="303"/>
      <c r="F12" s="303"/>
      <c r="G12" s="303"/>
      <c r="H12" s="303"/>
      <c r="I12" s="303"/>
      <c r="J12" s="303"/>
      <c r="K12" s="301"/>
    </row>
    <row r="13" spans="2:11" ht="15" customHeight="1">
      <c r="B13" s="304"/>
      <c r="C13" s="305"/>
      <c r="D13" s="306" t="s">
        <v>6758</v>
      </c>
      <c r="E13" s="303"/>
      <c r="F13" s="303"/>
      <c r="G13" s="303"/>
      <c r="H13" s="303"/>
      <c r="I13" s="303"/>
      <c r="J13" s="303"/>
      <c r="K13" s="301"/>
    </row>
    <row r="14" spans="2:11" ht="12.75" customHeight="1">
      <c r="B14" s="304"/>
      <c r="C14" s="305"/>
      <c r="D14" s="305"/>
      <c r="E14" s="305"/>
      <c r="F14" s="305"/>
      <c r="G14" s="305"/>
      <c r="H14" s="305"/>
      <c r="I14" s="305"/>
      <c r="J14" s="305"/>
      <c r="K14" s="301"/>
    </row>
    <row r="15" spans="2:11" ht="15" customHeight="1">
      <c r="B15" s="304"/>
      <c r="C15" s="305"/>
      <c r="D15" s="303" t="s">
        <v>6759</v>
      </c>
      <c r="E15" s="303"/>
      <c r="F15" s="303"/>
      <c r="G15" s="303"/>
      <c r="H15" s="303"/>
      <c r="I15" s="303"/>
      <c r="J15" s="303"/>
      <c r="K15" s="301"/>
    </row>
    <row r="16" spans="2:11" ht="15" customHeight="1">
      <c r="B16" s="304"/>
      <c r="C16" s="305"/>
      <c r="D16" s="303" t="s">
        <v>6760</v>
      </c>
      <c r="E16" s="303"/>
      <c r="F16" s="303"/>
      <c r="G16" s="303"/>
      <c r="H16" s="303"/>
      <c r="I16" s="303"/>
      <c r="J16" s="303"/>
      <c r="K16" s="301"/>
    </row>
    <row r="17" spans="2:11" ht="15" customHeight="1">
      <c r="B17" s="304"/>
      <c r="C17" s="305"/>
      <c r="D17" s="303" t="s">
        <v>6761</v>
      </c>
      <c r="E17" s="303"/>
      <c r="F17" s="303"/>
      <c r="G17" s="303"/>
      <c r="H17" s="303"/>
      <c r="I17" s="303"/>
      <c r="J17" s="303"/>
      <c r="K17" s="301"/>
    </row>
    <row r="18" spans="2:11" ht="15" customHeight="1">
      <c r="B18" s="304"/>
      <c r="C18" s="305"/>
      <c r="D18" s="305"/>
      <c r="E18" s="307" t="s">
        <v>87</v>
      </c>
      <c r="F18" s="303" t="s">
        <v>6762</v>
      </c>
      <c r="G18" s="303"/>
      <c r="H18" s="303"/>
      <c r="I18" s="303"/>
      <c r="J18" s="303"/>
      <c r="K18" s="301"/>
    </row>
    <row r="19" spans="2:11" ht="15" customHeight="1">
      <c r="B19" s="304"/>
      <c r="C19" s="305"/>
      <c r="D19" s="305"/>
      <c r="E19" s="307" t="s">
        <v>6763</v>
      </c>
      <c r="F19" s="303" t="s">
        <v>6764</v>
      </c>
      <c r="G19" s="303"/>
      <c r="H19" s="303"/>
      <c r="I19" s="303"/>
      <c r="J19" s="303"/>
      <c r="K19" s="301"/>
    </row>
    <row r="20" spans="2:11" ht="15" customHeight="1">
      <c r="B20" s="304"/>
      <c r="C20" s="305"/>
      <c r="D20" s="305"/>
      <c r="E20" s="307" t="s">
        <v>6765</v>
      </c>
      <c r="F20" s="303" t="s">
        <v>6766</v>
      </c>
      <c r="G20" s="303"/>
      <c r="H20" s="303"/>
      <c r="I20" s="303"/>
      <c r="J20" s="303"/>
      <c r="K20" s="301"/>
    </row>
    <row r="21" spans="2:11" ht="15" customHeight="1">
      <c r="B21" s="304"/>
      <c r="C21" s="305"/>
      <c r="D21" s="305"/>
      <c r="E21" s="307" t="s">
        <v>6767</v>
      </c>
      <c r="F21" s="303" t="s">
        <v>6768</v>
      </c>
      <c r="G21" s="303"/>
      <c r="H21" s="303"/>
      <c r="I21" s="303"/>
      <c r="J21" s="303"/>
      <c r="K21" s="301"/>
    </row>
    <row r="22" spans="2:11" ht="15" customHeight="1">
      <c r="B22" s="304"/>
      <c r="C22" s="305"/>
      <c r="D22" s="305"/>
      <c r="E22" s="307" t="s">
        <v>3671</v>
      </c>
      <c r="F22" s="303" t="s">
        <v>3672</v>
      </c>
      <c r="G22" s="303"/>
      <c r="H22" s="303"/>
      <c r="I22" s="303"/>
      <c r="J22" s="303"/>
      <c r="K22" s="301"/>
    </row>
    <row r="23" spans="2:11" ht="15" customHeight="1">
      <c r="B23" s="304"/>
      <c r="C23" s="305"/>
      <c r="D23" s="305"/>
      <c r="E23" s="307" t="s">
        <v>6769</v>
      </c>
      <c r="F23" s="303" t="s">
        <v>6770</v>
      </c>
      <c r="G23" s="303"/>
      <c r="H23" s="303"/>
      <c r="I23" s="303"/>
      <c r="J23" s="303"/>
      <c r="K23" s="301"/>
    </row>
    <row r="24" spans="2:11" ht="12.75" customHeight="1">
      <c r="B24" s="304"/>
      <c r="C24" s="305"/>
      <c r="D24" s="305"/>
      <c r="E24" s="305"/>
      <c r="F24" s="305"/>
      <c r="G24" s="305"/>
      <c r="H24" s="305"/>
      <c r="I24" s="305"/>
      <c r="J24" s="305"/>
      <c r="K24" s="301"/>
    </row>
    <row r="25" spans="2:11" ht="15" customHeight="1">
      <c r="B25" s="304"/>
      <c r="C25" s="303" t="s">
        <v>6771</v>
      </c>
      <c r="D25" s="303"/>
      <c r="E25" s="303"/>
      <c r="F25" s="303"/>
      <c r="G25" s="303"/>
      <c r="H25" s="303"/>
      <c r="I25" s="303"/>
      <c r="J25" s="303"/>
      <c r="K25" s="301"/>
    </row>
    <row r="26" spans="2:11" ht="15" customHeight="1">
      <c r="B26" s="304"/>
      <c r="C26" s="303" t="s">
        <v>6772</v>
      </c>
      <c r="D26" s="303"/>
      <c r="E26" s="303"/>
      <c r="F26" s="303"/>
      <c r="G26" s="303"/>
      <c r="H26" s="303"/>
      <c r="I26" s="303"/>
      <c r="J26" s="303"/>
      <c r="K26" s="301"/>
    </row>
    <row r="27" spans="2:11" ht="15" customHeight="1">
      <c r="B27" s="304"/>
      <c r="C27" s="303"/>
      <c r="D27" s="303" t="s">
        <v>6773</v>
      </c>
      <c r="E27" s="303"/>
      <c r="F27" s="303"/>
      <c r="G27" s="303"/>
      <c r="H27" s="303"/>
      <c r="I27" s="303"/>
      <c r="J27" s="303"/>
      <c r="K27" s="301"/>
    </row>
    <row r="28" spans="2:11" ht="15" customHeight="1">
      <c r="B28" s="304"/>
      <c r="C28" s="305"/>
      <c r="D28" s="303" t="s">
        <v>6774</v>
      </c>
      <c r="E28" s="303"/>
      <c r="F28" s="303"/>
      <c r="G28" s="303"/>
      <c r="H28" s="303"/>
      <c r="I28" s="303"/>
      <c r="J28" s="303"/>
      <c r="K28" s="301"/>
    </row>
    <row r="29" spans="2:11" ht="12.75" customHeight="1">
      <c r="B29" s="304"/>
      <c r="C29" s="305"/>
      <c r="D29" s="305"/>
      <c r="E29" s="305"/>
      <c r="F29" s="305"/>
      <c r="G29" s="305"/>
      <c r="H29" s="305"/>
      <c r="I29" s="305"/>
      <c r="J29" s="305"/>
      <c r="K29" s="301"/>
    </row>
    <row r="30" spans="2:11" ht="15" customHeight="1">
      <c r="B30" s="304"/>
      <c r="C30" s="305"/>
      <c r="D30" s="303" t="s">
        <v>6775</v>
      </c>
      <c r="E30" s="303"/>
      <c r="F30" s="303"/>
      <c r="G30" s="303"/>
      <c r="H30" s="303"/>
      <c r="I30" s="303"/>
      <c r="J30" s="303"/>
      <c r="K30" s="301"/>
    </row>
    <row r="31" spans="2:11" ht="15" customHeight="1">
      <c r="B31" s="304"/>
      <c r="C31" s="305"/>
      <c r="D31" s="303" t="s">
        <v>6776</v>
      </c>
      <c r="E31" s="303"/>
      <c r="F31" s="303"/>
      <c r="G31" s="303"/>
      <c r="H31" s="303"/>
      <c r="I31" s="303"/>
      <c r="J31" s="303"/>
      <c r="K31" s="301"/>
    </row>
    <row r="32" spans="2:11" ht="12.75" customHeight="1">
      <c r="B32" s="304"/>
      <c r="C32" s="305"/>
      <c r="D32" s="305"/>
      <c r="E32" s="305"/>
      <c r="F32" s="305"/>
      <c r="G32" s="305"/>
      <c r="H32" s="305"/>
      <c r="I32" s="305"/>
      <c r="J32" s="305"/>
      <c r="K32" s="301"/>
    </row>
    <row r="33" spans="2:11" ht="15" customHeight="1">
      <c r="B33" s="304"/>
      <c r="C33" s="305"/>
      <c r="D33" s="303" t="s">
        <v>6777</v>
      </c>
      <c r="E33" s="303"/>
      <c r="F33" s="303"/>
      <c r="G33" s="303"/>
      <c r="H33" s="303"/>
      <c r="I33" s="303"/>
      <c r="J33" s="303"/>
      <c r="K33" s="301"/>
    </row>
    <row r="34" spans="2:11" ht="15" customHeight="1">
      <c r="B34" s="304"/>
      <c r="C34" s="305"/>
      <c r="D34" s="303" t="s">
        <v>6778</v>
      </c>
      <c r="E34" s="303"/>
      <c r="F34" s="303"/>
      <c r="G34" s="303"/>
      <c r="H34" s="303"/>
      <c r="I34" s="303"/>
      <c r="J34" s="303"/>
      <c r="K34" s="301"/>
    </row>
    <row r="35" spans="2:11" ht="15" customHeight="1">
      <c r="B35" s="304"/>
      <c r="C35" s="305"/>
      <c r="D35" s="303" t="s">
        <v>6779</v>
      </c>
      <c r="E35" s="303"/>
      <c r="F35" s="303"/>
      <c r="G35" s="303"/>
      <c r="H35" s="303"/>
      <c r="I35" s="303"/>
      <c r="J35" s="303"/>
      <c r="K35" s="301"/>
    </row>
    <row r="36" spans="2:11" ht="15" customHeight="1">
      <c r="B36" s="304"/>
      <c r="C36" s="305"/>
      <c r="D36" s="303"/>
      <c r="E36" s="306" t="s">
        <v>186</v>
      </c>
      <c r="F36" s="303"/>
      <c r="G36" s="303" t="s">
        <v>6780</v>
      </c>
      <c r="H36" s="303"/>
      <c r="I36" s="303"/>
      <c r="J36" s="303"/>
      <c r="K36" s="301"/>
    </row>
    <row r="37" spans="2:11" ht="30.75" customHeight="1">
      <c r="B37" s="304"/>
      <c r="C37" s="305"/>
      <c r="D37" s="303"/>
      <c r="E37" s="306" t="s">
        <v>6781</v>
      </c>
      <c r="F37" s="303"/>
      <c r="G37" s="303" t="s">
        <v>6782</v>
      </c>
      <c r="H37" s="303"/>
      <c r="I37" s="303"/>
      <c r="J37" s="303"/>
      <c r="K37" s="301"/>
    </row>
    <row r="38" spans="2:11" ht="15" customHeight="1">
      <c r="B38" s="304"/>
      <c r="C38" s="305"/>
      <c r="D38" s="303"/>
      <c r="E38" s="306" t="s">
        <v>59</v>
      </c>
      <c r="F38" s="303"/>
      <c r="G38" s="303" t="s">
        <v>6783</v>
      </c>
      <c r="H38" s="303"/>
      <c r="I38" s="303"/>
      <c r="J38" s="303"/>
      <c r="K38" s="301"/>
    </row>
    <row r="39" spans="2:11" ht="15" customHeight="1">
      <c r="B39" s="304"/>
      <c r="C39" s="305"/>
      <c r="D39" s="303"/>
      <c r="E39" s="306" t="s">
        <v>60</v>
      </c>
      <c r="F39" s="303"/>
      <c r="G39" s="303" t="s">
        <v>6784</v>
      </c>
      <c r="H39" s="303"/>
      <c r="I39" s="303"/>
      <c r="J39" s="303"/>
      <c r="K39" s="301"/>
    </row>
    <row r="40" spans="2:11" ht="15" customHeight="1">
      <c r="B40" s="304"/>
      <c r="C40" s="305"/>
      <c r="D40" s="303"/>
      <c r="E40" s="306" t="s">
        <v>187</v>
      </c>
      <c r="F40" s="303"/>
      <c r="G40" s="303" t="s">
        <v>6785</v>
      </c>
      <c r="H40" s="303"/>
      <c r="I40" s="303"/>
      <c r="J40" s="303"/>
      <c r="K40" s="301"/>
    </row>
    <row r="41" spans="2:11" ht="15" customHeight="1">
      <c r="B41" s="304"/>
      <c r="C41" s="305"/>
      <c r="D41" s="303"/>
      <c r="E41" s="306" t="s">
        <v>188</v>
      </c>
      <c r="F41" s="303"/>
      <c r="G41" s="303" t="s">
        <v>6786</v>
      </c>
      <c r="H41" s="303"/>
      <c r="I41" s="303"/>
      <c r="J41" s="303"/>
      <c r="K41" s="301"/>
    </row>
    <row r="42" spans="2:11" ht="15" customHeight="1">
      <c r="B42" s="304"/>
      <c r="C42" s="305"/>
      <c r="D42" s="303"/>
      <c r="E42" s="306" t="s">
        <v>6787</v>
      </c>
      <c r="F42" s="303"/>
      <c r="G42" s="303" t="s">
        <v>6788</v>
      </c>
      <c r="H42" s="303"/>
      <c r="I42" s="303"/>
      <c r="J42" s="303"/>
      <c r="K42" s="301"/>
    </row>
    <row r="43" spans="2:11" ht="15" customHeight="1">
      <c r="B43" s="304"/>
      <c r="C43" s="305"/>
      <c r="D43" s="303"/>
      <c r="E43" s="306"/>
      <c r="F43" s="303"/>
      <c r="G43" s="303" t="s">
        <v>6789</v>
      </c>
      <c r="H43" s="303"/>
      <c r="I43" s="303"/>
      <c r="J43" s="303"/>
      <c r="K43" s="301"/>
    </row>
    <row r="44" spans="2:11" ht="15" customHeight="1">
      <c r="B44" s="304"/>
      <c r="C44" s="305"/>
      <c r="D44" s="303"/>
      <c r="E44" s="306" t="s">
        <v>6790</v>
      </c>
      <c r="F44" s="303"/>
      <c r="G44" s="303" t="s">
        <v>6791</v>
      </c>
      <c r="H44" s="303"/>
      <c r="I44" s="303"/>
      <c r="J44" s="303"/>
      <c r="K44" s="301"/>
    </row>
    <row r="45" spans="2:11" ht="15" customHeight="1">
      <c r="B45" s="304"/>
      <c r="C45" s="305"/>
      <c r="D45" s="303"/>
      <c r="E45" s="306" t="s">
        <v>191</v>
      </c>
      <c r="F45" s="303"/>
      <c r="G45" s="303" t="s">
        <v>6792</v>
      </c>
      <c r="H45" s="303"/>
      <c r="I45" s="303"/>
      <c r="J45" s="303"/>
      <c r="K45" s="301"/>
    </row>
    <row r="46" spans="2:11" ht="12.75" customHeight="1">
      <c r="B46" s="304"/>
      <c r="C46" s="305"/>
      <c r="D46" s="303"/>
      <c r="E46" s="303"/>
      <c r="F46" s="303"/>
      <c r="G46" s="303"/>
      <c r="H46" s="303"/>
      <c r="I46" s="303"/>
      <c r="J46" s="303"/>
      <c r="K46" s="301"/>
    </row>
    <row r="47" spans="2:11" ht="15" customHeight="1">
      <c r="B47" s="304"/>
      <c r="C47" s="305"/>
      <c r="D47" s="303" t="s">
        <v>6793</v>
      </c>
      <c r="E47" s="303"/>
      <c r="F47" s="303"/>
      <c r="G47" s="303"/>
      <c r="H47" s="303"/>
      <c r="I47" s="303"/>
      <c r="J47" s="303"/>
      <c r="K47" s="301"/>
    </row>
    <row r="48" spans="2:11" ht="15" customHeight="1">
      <c r="B48" s="304"/>
      <c r="C48" s="305"/>
      <c r="D48" s="305"/>
      <c r="E48" s="303" t="s">
        <v>6794</v>
      </c>
      <c r="F48" s="303"/>
      <c r="G48" s="303"/>
      <c r="H48" s="303"/>
      <c r="I48" s="303"/>
      <c r="J48" s="303"/>
      <c r="K48" s="301"/>
    </row>
    <row r="49" spans="2:11" ht="15" customHeight="1">
      <c r="B49" s="304"/>
      <c r="C49" s="305"/>
      <c r="D49" s="305"/>
      <c r="E49" s="303" t="s">
        <v>6795</v>
      </c>
      <c r="F49" s="303"/>
      <c r="G49" s="303"/>
      <c r="H49" s="303"/>
      <c r="I49" s="303"/>
      <c r="J49" s="303"/>
      <c r="K49" s="301"/>
    </row>
    <row r="50" spans="2:11" ht="15" customHeight="1">
      <c r="B50" s="304"/>
      <c r="C50" s="305"/>
      <c r="D50" s="305"/>
      <c r="E50" s="303" t="s">
        <v>6796</v>
      </c>
      <c r="F50" s="303"/>
      <c r="G50" s="303"/>
      <c r="H50" s="303"/>
      <c r="I50" s="303"/>
      <c r="J50" s="303"/>
      <c r="K50" s="301"/>
    </row>
    <row r="51" spans="2:11" ht="15" customHeight="1">
      <c r="B51" s="304"/>
      <c r="C51" s="305"/>
      <c r="D51" s="303" t="s">
        <v>6797</v>
      </c>
      <c r="E51" s="303"/>
      <c r="F51" s="303"/>
      <c r="G51" s="303"/>
      <c r="H51" s="303"/>
      <c r="I51" s="303"/>
      <c r="J51" s="303"/>
      <c r="K51" s="301"/>
    </row>
    <row r="52" spans="2:11" ht="25.5" customHeight="1">
      <c r="B52" s="299"/>
      <c r="C52" s="300" t="s">
        <v>6798</v>
      </c>
      <c r="D52" s="300"/>
      <c r="E52" s="300"/>
      <c r="F52" s="300"/>
      <c r="G52" s="300"/>
      <c r="H52" s="300"/>
      <c r="I52" s="300"/>
      <c r="J52" s="300"/>
      <c r="K52" s="301"/>
    </row>
    <row r="53" spans="2:11" ht="5.25" customHeight="1">
      <c r="B53" s="299"/>
      <c r="C53" s="302"/>
      <c r="D53" s="302"/>
      <c r="E53" s="302"/>
      <c r="F53" s="302"/>
      <c r="G53" s="302"/>
      <c r="H53" s="302"/>
      <c r="I53" s="302"/>
      <c r="J53" s="302"/>
      <c r="K53" s="301"/>
    </row>
    <row r="54" spans="2:11" ht="15" customHeight="1">
      <c r="B54" s="299"/>
      <c r="C54" s="303" t="s">
        <v>6799</v>
      </c>
      <c r="D54" s="303"/>
      <c r="E54" s="303"/>
      <c r="F54" s="303"/>
      <c r="G54" s="303"/>
      <c r="H54" s="303"/>
      <c r="I54" s="303"/>
      <c r="J54" s="303"/>
      <c r="K54" s="301"/>
    </row>
    <row r="55" spans="2:11" ht="15" customHeight="1">
      <c r="B55" s="299"/>
      <c r="C55" s="303" t="s">
        <v>6800</v>
      </c>
      <c r="D55" s="303"/>
      <c r="E55" s="303"/>
      <c r="F55" s="303"/>
      <c r="G55" s="303"/>
      <c r="H55" s="303"/>
      <c r="I55" s="303"/>
      <c r="J55" s="303"/>
      <c r="K55" s="301"/>
    </row>
    <row r="56" spans="2:11" ht="12.75" customHeight="1">
      <c r="B56" s="299"/>
      <c r="C56" s="303"/>
      <c r="D56" s="303"/>
      <c r="E56" s="303"/>
      <c r="F56" s="303"/>
      <c r="G56" s="303"/>
      <c r="H56" s="303"/>
      <c r="I56" s="303"/>
      <c r="J56" s="303"/>
      <c r="K56" s="301"/>
    </row>
    <row r="57" spans="2:11" ht="15" customHeight="1">
      <c r="B57" s="299"/>
      <c r="C57" s="303" t="s">
        <v>6801</v>
      </c>
      <c r="D57" s="303"/>
      <c r="E57" s="303"/>
      <c r="F57" s="303"/>
      <c r="G57" s="303"/>
      <c r="H57" s="303"/>
      <c r="I57" s="303"/>
      <c r="J57" s="303"/>
      <c r="K57" s="301"/>
    </row>
    <row r="58" spans="2:11" ht="15" customHeight="1">
      <c r="B58" s="299"/>
      <c r="C58" s="305"/>
      <c r="D58" s="303" t="s">
        <v>6802</v>
      </c>
      <c r="E58" s="303"/>
      <c r="F58" s="303"/>
      <c r="G58" s="303"/>
      <c r="H58" s="303"/>
      <c r="I58" s="303"/>
      <c r="J58" s="303"/>
      <c r="K58" s="301"/>
    </row>
    <row r="59" spans="2:11" ht="15" customHeight="1">
      <c r="B59" s="299"/>
      <c r="C59" s="305"/>
      <c r="D59" s="303" t="s">
        <v>6803</v>
      </c>
      <c r="E59" s="303"/>
      <c r="F59" s="303"/>
      <c r="G59" s="303"/>
      <c r="H59" s="303"/>
      <c r="I59" s="303"/>
      <c r="J59" s="303"/>
      <c r="K59" s="301"/>
    </row>
    <row r="60" spans="2:11" ht="15" customHeight="1">
      <c r="B60" s="299"/>
      <c r="C60" s="305"/>
      <c r="D60" s="303" t="s">
        <v>6804</v>
      </c>
      <c r="E60" s="303"/>
      <c r="F60" s="303"/>
      <c r="G60" s="303"/>
      <c r="H60" s="303"/>
      <c r="I60" s="303"/>
      <c r="J60" s="303"/>
      <c r="K60" s="301"/>
    </row>
    <row r="61" spans="2:11" ht="15" customHeight="1">
      <c r="B61" s="299"/>
      <c r="C61" s="305"/>
      <c r="D61" s="303" t="s">
        <v>6805</v>
      </c>
      <c r="E61" s="303"/>
      <c r="F61" s="303"/>
      <c r="G61" s="303"/>
      <c r="H61" s="303"/>
      <c r="I61" s="303"/>
      <c r="J61" s="303"/>
      <c r="K61" s="301"/>
    </row>
    <row r="62" spans="2:11" ht="15" customHeight="1">
      <c r="B62" s="299"/>
      <c r="C62" s="305"/>
      <c r="D62" s="308" t="s">
        <v>6806</v>
      </c>
      <c r="E62" s="308"/>
      <c r="F62" s="308"/>
      <c r="G62" s="308"/>
      <c r="H62" s="308"/>
      <c r="I62" s="308"/>
      <c r="J62" s="308"/>
      <c r="K62" s="301"/>
    </row>
    <row r="63" spans="2:11" ht="15" customHeight="1">
      <c r="B63" s="299"/>
      <c r="C63" s="305"/>
      <c r="D63" s="303" t="s">
        <v>6807</v>
      </c>
      <c r="E63" s="303"/>
      <c r="F63" s="303"/>
      <c r="G63" s="303"/>
      <c r="H63" s="303"/>
      <c r="I63" s="303"/>
      <c r="J63" s="303"/>
      <c r="K63" s="301"/>
    </row>
    <row r="64" spans="2:11" ht="12.75" customHeight="1">
      <c r="B64" s="299"/>
      <c r="C64" s="305"/>
      <c r="D64" s="305"/>
      <c r="E64" s="309"/>
      <c r="F64" s="305"/>
      <c r="G64" s="305"/>
      <c r="H64" s="305"/>
      <c r="I64" s="305"/>
      <c r="J64" s="305"/>
      <c r="K64" s="301"/>
    </row>
    <row r="65" spans="2:11" ht="15" customHeight="1">
      <c r="B65" s="299"/>
      <c r="C65" s="305"/>
      <c r="D65" s="303" t="s">
        <v>6808</v>
      </c>
      <c r="E65" s="303"/>
      <c r="F65" s="303"/>
      <c r="G65" s="303"/>
      <c r="H65" s="303"/>
      <c r="I65" s="303"/>
      <c r="J65" s="303"/>
      <c r="K65" s="301"/>
    </row>
    <row r="66" spans="2:11" ht="15" customHeight="1">
      <c r="B66" s="299"/>
      <c r="C66" s="305"/>
      <c r="D66" s="308" t="s">
        <v>6809</v>
      </c>
      <c r="E66" s="308"/>
      <c r="F66" s="308"/>
      <c r="G66" s="308"/>
      <c r="H66" s="308"/>
      <c r="I66" s="308"/>
      <c r="J66" s="308"/>
      <c r="K66" s="301"/>
    </row>
    <row r="67" spans="2:11" ht="15" customHeight="1">
      <c r="B67" s="299"/>
      <c r="C67" s="305"/>
      <c r="D67" s="303" t="s">
        <v>6810</v>
      </c>
      <c r="E67" s="303"/>
      <c r="F67" s="303"/>
      <c r="G67" s="303"/>
      <c r="H67" s="303"/>
      <c r="I67" s="303"/>
      <c r="J67" s="303"/>
      <c r="K67" s="301"/>
    </row>
    <row r="68" spans="2:11" ht="15" customHeight="1">
      <c r="B68" s="299"/>
      <c r="C68" s="305"/>
      <c r="D68" s="303" t="s">
        <v>6811</v>
      </c>
      <c r="E68" s="303"/>
      <c r="F68" s="303"/>
      <c r="G68" s="303"/>
      <c r="H68" s="303"/>
      <c r="I68" s="303"/>
      <c r="J68" s="303"/>
      <c r="K68" s="301"/>
    </row>
    <row r="69" spans="2:11" ht="15" customHeight="1">
      <c r="B69" s="299"/>
      <c r="C69" s="305"/>
      <c r="D69" s="303" t="s">
        <v>6812</v>
      </c>
      <c r="E69" s="303"/>
      <c r="F69" s="303"/>
      <c r="G69" s="303"/>
      <c r="H69" s="303"/>
      <c r="I69" s="303"/>
      <c r="J69" s="303"/>
      <c r="K69" s="301"/>
    </row>
    <row r="70" spans="2:11" ht="15" customHeight="1">
      <c r="B70" s="299"/>
      <c r="C70" s="305"/>
      <c r="D70" s="303" t="s">
        <v>6813</v>
      </c>
      <c r="E70" s="303"/>
      <c r="F70" s="303"/>
      <c r="G70" s="303"/>
      <c r="H70" s="303"/>
      <c r="I70" s="303"/>
      <c r="J70" s="303"/>
      <c r="K70" s="301"/>
    </row>
    <row r="71" spans="2:11" ht="12.75" customHeight="1">
      <c r="B71" s="310"/>
      <c r="C71" s="311"/>
      <c r="D71" s="311"/>
      <c r="E71" s="311"/>
      <c r="F71" s="311"/>
      <c r="G71" s="311"/>
      <c r="H71" s="311"/>
      <c r="I71" s="311"/>
      <c r="J71" s="311"/>
      <c r="K71" s="312"/>
    </row>
    <row r="72" spans="2:11" ht="18.75" customHeight="1">
      <c r="B72" s="313"/>
      <c r="C72" s="313"/>
      <c r="D72" s="313"/>
      <c r="E72" s="313"/>
      <c r="F72" s="313"/>
      <c r="G72" s="313"/>
      <c r="H72" s="313"/>
      <c r="I72" s="313"/>
      <c r="J72" s="313"/>
      <c r="K72" s="314"/>
    </row>
    <row r="73" spans="2:11" ht="18.75" customHeight="1">
      <c r="B73" s="314"/>
      <c r="C73" s="314"/>
      <c r="D73" s="314"/>
      <c r="E73" s="314"/>
      <c r="F73" s="314"/>
      <c r="G73" s="314"/>
      <c r="H73" s="314"/>
      <c r="I73" s="314"/>
      <c r="J73" s="314"/>
      <c r="K73" s="314"/>
    </row>
    <row r="74" spans="2:11" ht="7.5" customHeight="1">
      <c r="B74" s="315"/>
      <c r="C74" s="316"/>
      <c r="D74" s="316"/>
      <c r="E74" s="316"/>
      <c r="F74" s="316"/>
      <c r="G74" s="316"/>
      <c r="H74" s="316"/>
      <c r="I74" s="316"/>
      <c r="J74" s="316"/>
      <c r="K74" s="317"/>
    </row>
    <row r="75" spans="2:11" ht="45" customHeight="1">
      <c r="B75" s="318"/>
      <c r="C75" s="319" t="s">
        <v>6814</v>
      </c>
      <c r="D75" s="319"/>
      <c r="E75" s="319"/>
      <c r="F75" s="319"/>
      <c r="G75" s="319"/>
      <c r="H75" s="319"/>
      <c r="I75" s="319"/>
      <c r="J75" s="319"/>
      <c r="K75" s="320"/>
    </row>
    <row r="76" spans="2:11" ht="17.25" customHeight="1">
      <c r="B76" s="318"/>
      <c r="C76" s="321" t="s">
        <v>6815</v>
      </c>
      <c r="D76" s="321"/>
      <c r="E76" s="321"/>
      <c r="F76" s="321" t="s">
        <v>6816</v>
      </c>
      <c r="G76" s="322"/>
      <c r="H76" s="321" t="s">
        <v>60</v>
      </c>
      <c r="I76" s="321" t="s">
        <v>63</v>
      </c>
      <c r="J76" s="321" t="s">
        <v>6817</v>
      </c>
      <c r="K76" s="320"/>
    </row>
    <row r="77" spans="2:11" ht="17.25" customHeight="1">
      <c r="B77" s="318"/>
      <c r="C77" s="323" t="s">
        <v>6818</v>
      </c>
      <c r="D77" s="323"/>
      <c r="E77" s="323"/>
      <c r="F77" s="324" t="s">
        <v>6819</v>
      </c>
      <c r="G77" s="325"/>
      <c r="H77" s="323"/>
      <c r="I77" s="323"/>
      <c r="J77" s="323" t="s">
        <v>6820</v>
      </c>
      <c r="K77" s="320"/>
    </row>
    <row r="78" spans="2:11" ht="5.25" customHeight="1">
      <c r="B78" s="318"/>
      <c r="C78" s="326"/>
      <c r="D78" s="326"/>
      <c r="E78" s="326"/>
      <c r="F78" s="326"/>
      <c r="G78" s="327"/>
      <c r="H78" s="326"/>
      <c r="I78" s="326"/>
      <c r="J78" s="326"/>
      <c r="K78" s="320"/>
    </row>
    <row r="79" spans="2:11" ht="15" customHeight="1">
      <c r="B79" s="318"/>
      <c r="C79" s="306" t="s">
        <v>59</v>
      </c>
      <c r="D79" s="326"/>
      <c r="E79" s="326"/>
      <c r="F79" s="328" t="s">
        <v>6821</v>
      </c>
      <c r="G79" s="327"/>
      <c r="H79" s="306" t="s">
        <v>6822</v>
      </c>
      <c r="I79" s="306" t="s">
        <v>6823</v>
      </c>
      <c r="J79" s="306">
        <v>20</v>
      </c>
      <c r="K79" s="320"/>
    </row>
    <row r="80" spans="2:11" ht="15" customHeight="1">
      <c r="B80" s="318"/>
      <c r="C80" s="306" t="s">
        <v>6824</v>
      </c>
      <c r="D80" s="306"/>
      <c r="E80" s="306"/>
      <c r="F80" s="328" t="s">
        <v>6821</v>
      </c>
      <c r="G80" s="327"/>
      <c r="H80" s="306" t="s">
        <v>6825</v>
      </c>
      <c r="I80" s="306" t="s">
        <v>6823</v>
      </c>
      <c r="J80" s="306">
        <v>120</v>
      </c>
      <c r="K80" s="320"/>
    </row>
    <row r="81" spans="2:11" ht="15" customHeight="1">
      <c r="B81" s="329"/>
      <c r="C81" s="306" t="s">
        <v>6826</v>
      </c>
      <c r="D81" s="306"/>
      <c r="E81" s="306"/>
      <c r="F81" s="328" t="s">
        <v>6827</v>
      </c>
      <c r="G81" s="327"/>
      <c r="H81" s="306" t="s">
        <v>6828</v>
      </c>
      <c r="I81" s="306" t="s">
        <v>6823</v>
      </c>
      <c r="J81" s="306">
        <v>50</v>
      </c>
      <c r="K81" s="320"/>
    </row>
    <row r="82" spans="2:11" ht="15" customHeight="1">
      <c r="B82" s="329"/>
      <c r="C82" s="306" t="s">
        <v>6829</v>
      </c>
      <c r="D82" s="306"/>
      <c r="E82" s="306"/>
      <c r="F82" s="328" t="s">
        <v>6821</v>
      </c>
      <c r="G82" s="327"/>
      <c r="H82" s="306" t="s">
        <v>6830</v>
      </c>
      <c r="I82" s="306" t="s">
        <v>6831</v>
      </c>
      <c r="J82" s="306"/>
      <c r="K82" s="320"/>
    </row>
    <row r="83" spans="2:11" ht="15" customHeight="1">
      <c r="B83" s="329"/>
      <c r="C83" s="330" t="s">
        <v>6832</v>
      </c>
      <c r="D83" s="330"/>
      <c r="E83" s="330"/>
      <c r="F83" s="331" t="s">
        <v>6827</v>
      </c>
      <c r="G83" s="330"/>
      <c r="H83" s="330" t="s">
        <v>6833</v>
      </c>
      <c r="I83" s="330" t="s">
        <v>6823</v>
      </c>
      <c r="J83" s="330">
        <v>15</v>
      </c>
      <c r="K83" s="320"/>
    </row>
    <row r="84" spans="2:11" ht="15" customHeight="1">
      <c r="B84" s="329"/>
      <c r="C84" s="330" t="s">
        <v>6834</v>
      </c>
      <c r="D84" s="330"/>
      <c r="E84" s="330"/>
      <c r="F84" s="331" t="s">
        <v>6827</v>
      </c>
      <c r="G84" s="330"/>
      <c r="H84" s="330" t="s">
        <v>6835</v>
      </c>
      <c r="I84" s="330" t="s">
        <v>6823</v>
      </c>
      <c r="J84" s="330">
        <v>15</v>
      </c>
      <c r="K84" s="320"/>
    </row>
    <row r="85" spans="2:11" ht="15" customHeight="1">
      <c r="B85" s="329"/>
      <c r="C85" s="330" t="s">
        <v>6836</v>
      </c>
      <c r="D85" s="330"/>
      <c r="E85" s="330"/>
      <c r="F85" s="331" t="s">
        <v>6827</v>
      </c>
      <c r="G85" s="330"/>
      <c r="H85" s="330" t="s">
        <v>6837</v>
      </c>
      <c r="I85" s="330" t="s">
        <v>6823</v>
      </c>
      <c r="J85" s="330">
        <v>20</v>
      </c>
      <c r="K85" s="320"/>
    </row>
    <row r="86" spans="2:11" ht="15" customHeight="1">
      <c r="B86" s="329"/>
      <c r="C86" s="330" t="s">
        <v>6838</v>
      </c>
      <c r="D86" s="330"/>
      <c r="E86" s="330"/>
      <c r="F86" s="331" t="s">
        <v>6827</v>
      </c>
      <c r="G86" s="330"/>
      <c r="H86" s="330" t="s">
        <v>6839</v>
      </c>
      <c r="I86" s="330" t="s">
        <v>6823</v>
      </c>
      <c r="J86" s="330">
        <v>20</v>
      </c>
      <c r="K86" s="320"/>
    </row>
    <row r="87" spans="2:11" ht="15" customHeight="1">
      <c r="B87" s="329"/>
      <c r="C87" s="306" t="s">
        <v>6840</v>
      </c>
      <c r="D87" s="306"/>
      <c r="E87" s="306"/>
      <c r="F87" s="328" t="s">
        <v>6827</v>
      </c>
      <c r="G87" s="327"/>
      <c r="H87" s="306" t="s">
        <v>6841</v>
      </c>
      <c r="I87" s="306" t="s">
        <v>6823</v>
      </c>
      <c r="J87" s="306">
        <v>50</v>
      </c>
      <c r="K87" s="320"/>
    </row>
    <row r="88" spans="2:11" ht="15" customHeight="1">
      <c r="B88" s="329"/>
      <c r="C88" s="306" t="s">
        <v>6842</v>
      </c>
      <c r="D88" s="306"/>
      <c r="E88" s="306"/>
      <c r="F88" s="328" t="s">
        <v>6827</v>
      </c>
      <c r="G88" s="327"/>
      <c r="H88" s="306" t="s">
        <v>6843</v>
      </c>
      <c r="I88" s="306" t="s">
        <v>6823</v>
      </c>
      <c r="J88" s="306">
        <v>20</v>
      </c>
      <c r="K88" s="320"/>
    </row>
    <row r="89" spans="2:11" ht="15" customHeight="1">
      <c r="B89" s="329"/>
      <c r="C89" s="306" t="s">
        <v>6844</v>
      </c>
      <c r="D89" s="306"/>
      <c r="E89" s="306"/>
      <c r="F89" s="328" t="s">
        <v>6827</v>
      </c>
      <c r="G89" s="327"/>
      <c r="H89" s="306" t="s">
        <v>6845</v>
      </c>
      <c r="I89" s="306" t="s">
        <v>6823</v>
      </c>
      <c r="J89" s="306">
        <v>20</v>
      </c>
      <c r="K89" s="320"/>
    </row>
    <row r="90" spans="2:11" ht="15" customHeight="1">
      <c r="B90" s="329"/>
      <c r="C90" s="306" t="s">
        <v>6846</v>
      </c>
      <c r="D90" s="306"/>
      <c r="E90" s="306"/>
      <c r="F90" s="328" t="s">
        <v>6827</v>
      </c>
      <c r="G90" s="327"/>
      <c r="H90" s="306" t="s">
        <v>6847</v>
      </c>
      <c r="I90" s="306" t="s">
        <v>6823</v>
      </c>
      <c r="J90" s="306">
        <v>50</v>
      </c>
      <c r="K90" s="320"/>
    </row>
    <row r="91" spans="2:11" ht="15" customHeight="1">
      <c r="B91" s="329"/>
      <c r="C91" s="306" t="s">
        <v>6848</v>
      </c>
      <c r="D91" s="306"/>
      <c r="E91" s="306"/>
      <c r="F91" s="328" t="s">
        <v>6827</v>
      </c>
      <c r="G91" s="327"/>
      <c r="H91" s="306" t="s">
        <v>6848</v>
      </c>
      <c r="I91" s="306" t="s">
        <v>6823</v>
      </c>
      <c r="J91" s="306">
        <v>50</v>
      </c>
      <c r="K91" s="320"/>
    </row>
    <row r="92" spans="2:11" ht="15" customHeight="1">
      <c r="B92" s="329"/>
      <c r="C92" s="306" t="s">
        <v>6849</v>
      </c>
      <c r="D92" s="306"/>
      <c r="E92" s="306"/>
      <c r="F92" s="328" t="s">
        <v>6827</v>
      </c>
      <c r="G92" s="327"/>
      <c r="H92" s="306" t="s">
        <v>6850</v>
      </c>
      <c r="I92" s="306" t="s">
        <v>6823</v>
      </c>
      <c r="J92" s="306">
        <v>255</v>
      </c>
      <c r="K92" s="320"/>
    </row>
    <row r="93" spans="2:11" ht="15" customHeight="1">
      <c r="B93" s="329"/>
      <c r="C93" s="306" t="s">
        <v>6851</v>
      </c>
      <c r="D93" s="306"/>
      <c r="E93" s="306"/>
      <c r="F93" s="328" t="s">
        <v>6821</v>
      </c>
      <c r="G93" s="327"/>
      <c r="H93" s="306" t="s">
        <v>6852</v>
      </c>
      <c r="I93" s="306" t="s">
        <v>6853</v>
      </c>
      <c r="J93" s="306"/>
      <c r="K93" s="320"/>
    </row>
    <row r="94" spans="2:11" ht="15" customHeight="1">
      <c r="B94" s="329"/>
      <c r="C94" s="306" t="s">
        <v>6854</v>
      </c>
      <c r="D94" s="306"/>
      <c r="E94" s="306"/>
      <c r="F94" s="328" t="s">
        <v>6821</v>
      </c>
      <c r="G94" s="327"/>
      <c r="H94" s="306" t="s">
        <v>6855</v>
      </c>
      <c r="I94" s="306" t="s">
        <v>6856</v>
      </c>
      <c r="J94" s="306"/>
      <c r="K94" s="320"/>
    </row>
    <row r="95" spans="2:11" ht="15" customHeight="1">
      <c r="B95" s="329"/>
      <c r="C95" s="306" t="s">
        <v>6857</v>
      </c>
      <c r="D95" s="306"/>
      <c r="E95" s="306"/>
      <c r="F95" s="328" t="s">
        <v>6821</v>
      </c>
      <c r="G95" s="327"/>
      <c r="H95" s="306" t="s">
        <v>6857</v>
      </c>
      <c r="I95" s="306" t="s">
        <v>6856</v>
      </c>
      <c r="J95" s="306"/>
      <c r="K95" s="320"/>
    </row>
    <row r="96" spans="2:11" ht="15" customHeight="1">
      <c r="B96" s="329"/>
      <c r="C96" s="306" t="s">
        <v>44</v>
      </c>
      <c r="D96" s="306"/>
      <c r="E96" s="306"/>
      <c r="F96" s="328" t="s">
        <v>6821</v>
      </c>
      <c r="G96" s="327"/>
      <c r="H96" s="306" t="s">
        <v>6858</v>
      </c>
      <c r="I96" s="306" t="s">
        <v>6856</v>
      </c>
      <c r="J96" s="306"/>
      <c r="K96" s="320"/>
    </row>
    <row r="97" spans="2:11" ht="15" customHeight="1">
      <c r="B97" s="329"/>
      <c r="C97" s="306" t="s">
        <v>54</v>
      </c>
      <c r="D97" s="306"/>
      <c r="E97" s="306"/>
      <c r="F97" s="328" t="s">
        <v>6821</v>
      </c>
      <c r="G97" s="327"/>
      <c r="H97" s="306" t="s">
        <v>6859</v>
      </c>
      <c r="I97" s="306" t="s">
        <v>6856</v>
      </c>
      <c r="J97" s="306"/>
      <c r="K97" s="320"/>
    </row>
    <row r="98" spans="2:11" ht="15" customHeight="1">
      <c r="B98" s="332"/>
      <c r="C98" s="333"/>
      <c r="D98" s="333"/>
      <c r="E98" s="333"/>
      <c r="F98" s="333"/>
      <c r="G98" s="333"/>
      <c r="H98" s="333"/>
      <c r="I98" s="333"/>
      <c r="J98" s="333"/>
      <c r="K98" s="334"/>
    </row>
    <row r="99" spans="2:11" ht="18.75" customHeight="1">
      <c r="B99" s="335"/>
      <c r="C99" s="336"/>
      <c r="D99" s="336"/>
      <c r="E99" s="336"/>
      <c r="F99" s="336"/>
      <c r="G99" s="336"/>
      <c r="H99" s="336"/>
      <c r="I99" s="336"/>
      <c r="J99" s="336"/>
      <c r="K99" s="335"/>
    </row>
    <row r="100" spans="2:11" ht="18.75" customHeight="1">
      <c r="B100" s="314"/>
      <c r="C100" s="314"/>
      <c r="D100" s="314"/>
      <c r="E100" s="314"/>
      <c r="F100" s="314"/>
      <c r="G100" s="314"/>
      <c r="H100" s="314"/>
      <c r="I100" s="314"/>
      <c r="J100" s="314"/>
      <c r="K100" s="314"/>
    </row>
    <row r="101" spans="2:11" ht="7.5" customHeight="1">
      <c r="B101" s="315"/>
      <c r="C101" s="316"/>
      <c r="D101" s="316"/>
      <c r="E101" s="316"/>
      <c r="F101" s="316"/>
      <c r="G101" s="316"/>
      <c r="H101" s="316"/>
      <c r="I101" s="316"/>
      <c r="J101" s="316"/>
      <c r="K101" s="317"/>
    </row>
    <row r="102" spans="2:11" ht="45" customHeight="1">
      <c r="B102" s="318"/>
      <c r="C102" s="319" t="s">
        <v>6860</v>
      </c>
      <c r="D102" s="319"/>
      <c r="E102" s="319"/>
      <c r="F102" s="319"/>
      <c r="G102" s="319"/>
      <c r="H102" s="319"/>
      <c r="I102" s="319"/>
      <c r="J102" s="319"/>
      <c r="K102" s="320"/>
    </row>
    <row r="103" spans="2:11" ht="17.25" customHeight="1">
      <c r="B103" s="318"/>
      <c r="C103" s="321" t="s">
        <v>6815</v>
      </c>
      <c r="D103" s="321"/>
      <c r="E103" s="321"/>
      <c r="F103" s="321" t="s">
        <v>6816</v>
      </c>
      <c r="G103" s="322"/>
      <c r="H103" s="321" t="s">
        <v>60</v>
      </c>
      <c r="I103" s="321" t="s">
        <v>63</v>
      </c>
      <c r="J103" s="321" t="s">
        <v>6817</v>
      </c>
      <c r="K103" s="320"/>
    </row>
    <row r="104" spans="2:11" ht="17.25" customHeight="1">
      <c r="B104" s="318"/>
      <c r="C104" s="323" t="s">
        <v>6818</v>
      </c>
      <c r="D104" s="323"/>
      <c r="E104" s="323"/>
      <c r="F104" s="324" t="s">
        <v>6819</v>
      </c>
      <c r="G104" s="325"/>
      <c r="H104" s="323"/>
      <c r="I104" s="323"/>
      <c r="J104" s="323" t="s">
        <v>6820</v>
      </c>
      <c r="K104" s="320"/>
    </row>
    <row r="105" spans="2:11" ht="5.25" customHeight="1">
      <c r="B105" s="318"/>
      <c r="C105" s="321"/>
      <c r="D105" s="321"/>
      <c r="E105" s="321"/>
      <c r="F105" s="321"/>
      <c r="G105" s="337"/>
      <c r="H105" s="321"/>
      <c r="I105" s="321"/>
      <c r="J105" s="321"/>
      <c r="K105" s="320"/>
    </row>
    <row r="106" spans="2:11" ht="15" customHeight="1">
      <c r="B106" s="318"/>
      <c r="C106" s="306" t="s">
        <v>59</v>
      </c>
      <c r="D106" s="326"/>
      <c r="E106" s="326"/>
      <c r="F106" s="328" t="s">
        <v>6821</v>
      </c>
      <c r="G106" s="337"/>
      <c r="H106" s="306" t="s">
        <v>6861</v>
      </c>
      <c r="I106" s="306" t="s">
        <v>6823</v>
      </c>
      <c r="J106" s="306">
        <v>20</v>
      </c>
      <c r="K106" s="320"/>
    </row>
    <row r="107" spans="2:11" ht="15" customHeight="1">
      <c r="B107" s="318"/>
      <c r="C107" s="306" t="s">
        <v>6824</v>
      </c>
      <c r="D107" s="306"/>
      <c r="E107" s="306"/>
      <c r="F107" s="328" t="s">
        <v>6821</v>
      </c>
      <c r="G107" s="306"/>
      <c r="H107" s="306" t="s">
        <v>6861</v>
      </c>
      <c r="I107" s="306" t="s">
        <v>6823</v>
      </c>
      <c r="J107" s="306">
        <v>120</v>
      </c>
      <c r="K107" s="320"/>
    </row>
    <row r="108" spans="2:11" ht="15" customHeight="1">
      <c r="B108" s="329"/>
      <c r="C108" s="306" t="s">
        <v>6826</v>
      </c>
      <c r="D108" s="306"/>
      <c r="E108" s="306"/>
      <c r="F108" s="328" t="s">
        <v>6827</v>
      </c>
      <c r="G108" s="306"/>
      <c r="H108" s="306" t="s">
        <v>6861</v>
      </c>
      <c r="I108" s="306" t="s">
        <v>6823</v>
      </c>
      <c r="J108" s="306">
        <v>50</v>
      </c>
      <c r="K108" s="320"/>
    </row>
    <row r="109" spans="2:11" ht="15" customHeight="1">
      <c r="B109" s="329"/>
      <c r="C109" s="306" t="s">
        <v>6829</v>
      </c>
      <c r="D109" s="306"/>
      <c r="E109" s="306"/>
      <c r="F109" s="328" t="s">
        <v>6821</v>
      </c>
      <c r="G109" s="306"/>
      <c r="H109" s="306" t="s">
        <v>6861</v>
      </c>
      <c r="I109" s="306" t="s">
        <v>6831</v>
      </c>
      <c r="J109" s="306"/>
      <c r="K109" s="320"/>
    </row>
    <row r="110" spans="2:11" ht="15" customHeight="1">
      <c r="B110" s="329"/>
      <c r="C110" s="306" t="s">
        <v>6840</v>
      </c>
      <c r="D110" s="306"/>
      <c r="E110" s="306"/>
      <c r="F110" s="328" t="s">
        <v>6827</v>
      </c>
      <c r="G110" s="306"/>
      <c r="H110" s="306" t="s">
        <v>6861</v>
      </c>
      <c r="I110" s="306" t="s">
        <v>6823</v>
      </c>
      <c r="J110" s="306">
        <v>50</v>
      </c>
      <c r="K110" s="320"/>
    </row>
    <row r="111" spans="2:11" ht="15" customHeight="1">
      <c r="B111" s="329"/>
      <c r="C111" s="306" t="s">
        <v>6848</v>
      </c>
      <c r="D111" s="306"/>
      <c r="E111" s="306"/>
      <c r="F111" s="328" t="s">
        <v>6827</v>
      </c>
      <c r="G111" s="306"/>
      <c r="H111" s="306" t="s">
        <v>6861</v>
      </c>
      <c r="I111" s="306" t="s">
        <v>6823</v>
      </c>
      <c r="J111" s="306">
        <v>50</v>
      </c>
      <c r="K111" s="320"/>
    </row>
    <row r="112" spans="2:11" ht="15" customHeight="1">
      <c r="B112" s="329"/>
      <c r="C112" s="306" t="s">
        <v>6846</v>
      </c>
      <c r="D112" s="306"/>
      <c r="E112" s="306"/>
      <c r="F112" s="328" t="s">
        <v>6827</v>
      </c>
      <c r="G112" s="306"/>
      <c r="H112" s="306" t="s">
        <v>6861</v>
      </c>
      <c r="I112" s="306" t="s">
        <v>6823</v>
      </c>
      <c r="J112" s="306">
        <v>50</v>
      </c>
      <c r="K112" s="320"/>
    </row>
    <row r="113" spans="2:11" ht="15" customHeight="1">
      <c r="B113" s="329"/>
      <c r="C113" s="306" t="s">
        <v>59</v>
      </c>
      <c r="D113" s="306"/>
      <c r="E113" s="306"/>
      <c r="F113" s="328" t="s">
        <v>6821</v>
      </c>
      <c r="G113" s="306"/>
      <c r="H113" s="306" t="s">
        <v>6862</v>
      </c>
      <c r="I113" s="306" t="s">
        <v>6823</v>
      </c>
      <c r="J113" s="306">
        <v>20</v>
      </c>
      <c r="K113" s="320"/>
    </row>
    <row r="114" spans="2:11" ht="15" customHeight="1">
      <c r="B114" s="329"/>
      <c r="C114" s="306" t="s">
        <v>6863</v>
      </c>
      <c r="D114" s="306"/>
      <c r="E114" s="306"/>
      <c r="F114" s="328" t="s">
        <v>6821</v>
      </c>
      <c r="G114" s="306"/>
      <c r="H114" s="306" t="s">
        <v>6864</v>
      </c>
      <c r="I114" s="306" t="s">
        <v>6823</v>
      </c>
      <c r="J114" s="306">
        <v>120</v>
      </c>
      <c r="K114" s="320"/>
    </row>
    <row r="115" spans="2:11" ht="15" customHeight="1">
      <c r="B115" s="329"/>
      <c r="C115" s="306" t="s">
        <v>44</v>
      </c>
      <c r="D115" s="306"/>
      <c r="E115" s="306"/>
      <c r="F115" s="328" t="s">
        <v>6821</v>
      </c>
      <c r="G115" s="306"/>
      <c r="H115" s="306" t="s">
        <v>6865</v>
      </c>
      <c r="I115" s="306" t="s">
        <v>6856</v>
      </c>
      <c r="J115" s="306"/>
      <c r="K115" s="320"/>
    </row>
    <row r="116" spans="2:11" ht="15" customHeight="1">
      <c r="B116" s="329"/>
      <c r="C116" s="306" t="s">
        <v>54</v>
      </c>
      <c r="D116" s="306"/>
      <c r="E116" s="306"/>
      <c r="F116" s="328" t="s">
        <v>6821</v>
      </c>
      <c r="G116" s="306"/>
      <c r="H116" s="306" t="s">
        <v>6866</v>
      </c>
      <c r="I116" s="306" t="s">
        <v>6856</v>
      </c>
      <c r="J116" s="306"/>
      <c r="K116" s="320"/>
    </row>
    <row r="117" spans="2:11" ht="15" customHeight="1">
      <c r="B117" s="329"/>
      <c r="C117" s="306" t="s">
        <v>63</v>
      </c>
      <c r="D117" s="306"/>
      <c r="E117" s="306"/>
      <c r="F117" s="328" t="s">
        <v>6821</v>
      </c>
      <c r="G117" s="306"/>
      <c r="H117" s="306" t="s">
        <v>6867</v>
      </c>
      <c r="I117" s="306" t="s">
        <v>6868</v>
      </c>
      <c r="J117" s="306"/>
      <c r="K117" s="320"/>
    </row>
    <row r="118" spans="2:11" ht="15" customHeight="1">
      <c r="B118" s="332"/>
      <c r="C118" s="338"/>
      <c r="D118" s="338"/>
      <c r="E118" s="338"/>
      <c r="F118" s="338"/>
      <c r="G118" s="338"/>
      <c r="H118" s="338"/>
      <c r="I118" s="338"/>
      <c r="J118" s="338"/>
      <c r="K118" s="334"/>
    </row>
    <row r="119" spans="2:11" ht="18.75" customHeight="1">
      <c r="B119" s="339"/>
      <c r="C119" s="303"/>
      <c r="D119" s="303"/>
      <c r="E119" s="303"/>
      <c r="F119" s="340"/>
      <c r="G119" s="303"/>
      <c r="H119" s="303"/>
      <c r="I119" s="303"/>
      <c r="J119" s="303"/>
      <c r="K119" s="339"/>
    </row>
    <row r="120" spans="2:11" ht="18.75" customHeight="1">
      <c r="B120" s="314"/>
      <c r="C120" s="314"/>
      <c r="D120" s="314"/>
      <c r="E120" s="314"/>
      <c r="F120" s="314"/>
      <c r="G120" s="314"/>
      <c r="H120" s="314"/>
      <c r="I120" s="314"/>
      <c r="J120" s="314"/>
      <c r="K120" s="314"/>
    </row>
    <row r="121" spans="2:11" ht="7.5" customHeight="1">
      <c r="B121" s="341"/>
      <c r="C121" s="342"/>
      <c r="D121" s="342"/>
      <c r="E121" s="342"/>
      <c r="F121" s="342"/>
      <c r="G121" s="342"/>
      <c r="H121" s="342"/>
      <c r="I121" s="342"/>
      <c r="J121" s="342"/>
      <c r="K121" s="343"/>
    </row>
    <row r="122" spans="2:11" ht="45" customHeight="1">
      <c r="B122" s="344"/>
      <c r="C122" s="297" t="s">
        <v>6869</v>
      </c>
      <c r="D122" s="297"/>
      <c r="E122" s="297"/>
      <c r="F122" s="297"/>
      <c r="G122" s="297"/>
      <c r="H122" s="297"/>
      <c r="I122" s="297"/>
      <c r="J122" s="297"/>
      <c r="K122" s="345"/>
    </row>
    <row r="123" spans="2:11" ht="17.25" customHeight="1">
      <c r="B123" s="346"/>
      <c r="C123" s="321" t="s">
        <v>6815</v>
      </c>
      <c r="D123" s="321"/>
      <c r="E123" s="321"/>
      <c r="F123" s="321" t="s">
        <v>6816</v>
      </c>
      <c r="G123" s="322"/>
      <c r="H123" s="321" t="s">
        <v>60</v>
      </c>
      <c r="I123" s="321" t="s">
        <v>63</v>
      </c>
      <c r="J123" s="321" t="s">
        <v>6817</v>
      </c>
      <c r="K123" s="347"/>
    </row>
    <row r="124" spans="2:11" ht="17.25" customHeight="1">
      <c r="B124" s="346"/>
      <c r="C124" s="323" t="s">
        <v>6818</v>
      </c>
      <c r="D124" s="323"/>
      <c r="E124" s="323"/>
      <c r="F124" s="324" t="s">
        <v>6819</v>
      </c>
      <c r="G124" s="325"/>
      <c r="H124" s="323"/>
      <c r="I124" s="323"/>
      <c r="J124" s="323" t="s">
        <v>6820</v>
      </c>
      <c r="K124" s="347"/>
    </row>
    <row r="125" spans="2:11" ht="5.25" customHeight="1">
      <c r="B125" s="348"/>
      <c r="C125" s="326"/>
      <c r="D125" s="326"/>
      <c r="E125" s="326"/>
      <c r="F125" s="326"/>
      <c r="G125" s="306"/>
      <c r="H125" s="326"/>
      <c r="I125" s="326"/>
      <c r="J125" s="326"/>
      <c r="K125" s="349"/>
    </row>
    <row r="126" spans="2:11" ht="15" customHeight="1">
      <c r="B126" s="348"/>
      <c r="C126" s="306" t="s">
        <v>6824</v>
      </c>
      <c r="D126" s="326"/>
      <c r="E126" s="326"/>
      <c r="F126" s="328" t="s">
        <v>6821</v>
      </c>
      <c r="G126" s="306"/>
      <c r="H126" s="306" t="s">
        <v>6861</v>
      </c>
      <c r="I126" s="306" t="s">
        <v>6823</v>
      </c>
      <c r="J126" s="306">
        <v>120</v>
      </c>
      <c r="K126" s="350"/>
    </row>
    <row r="127" spans="2:11" ht="15" customHeight="1">
      <c r="B127" s="348"/>
      <c r="C127" s="306" t="s">
        <v>6870</v>
      </c>
      <c r="D127" s="306"/>
      <c r="E127" s="306"/>
      <c r="F127" s="328" t="s">
        <v>6821</v>
      </c>
      <c r="G127" s="306"/>
      <c r="H127" s="306" t="s">
        <v>6871</v>
      </c>
      <c r="I127" s="306" t="s">
        <v>6823</v>
      </c>
      <c r="J127" s="306" t="s">
        <v>6872</v>
      </c>
      <c r="K127" s="350"/>
    </row>
    <row r="128" spans="2:11" ht="15" customHeight="1">
      <c r="B128" s="348"/>
      <c r="C128" s="306" t="s">
        <v>6769</v>
      </c>
      <c r="D128" s="306"/>
      <c r="E128" s="306"/>
      <c r="F128" s="328" t="s">
        <v>6821</v>
      </c>
      <c r="G128" s="306"/>
      <c r="H128" s="306" t="s">
        <v>6873</v>
      </c>
      <c r="I128" s="306" t="s">
        <v>6823</v>
      </c>
      <c r="J128" s="306" t="s">
        <v>6872</v>
      </c>
      <c r="K128" s="350"/>
    </row>
    <row r="129" spans="2:11" ht="15" customHeight="1">
      <c r="B129" s="348"/>
      <c r="C129" s="306" t="s">
        <v>6832</v>
      </c>
      <c r="D129" s="306"/>
      <c r="E129" s="306"/>
      <c r="F129" s="328" t="s">
        <v>6827</v>
      </c>
      <c r="G129" s="306"/>
      <c r="H129" s="306" t="s">
        <v>6833</v>
      </c>
      <c r="I129" s="306" t="s">
        <v>6823</v>
      </c>
      <c r="J129" s="306">
        <v>15</v>
      </c>
      <c r="K129" s="350"/>
    </row>
    <row r="130" spans="2:11" ht="15" customHeight="1">
      <c r="B130" s="348"/>
      <c r="C130" s="330" t="s">
        <v>6834</v>
      </c>
      <c r="D130" s="330"/>
      <c r="E130" s="330"/>
      <c r="F130" s="331" t="s">
        <v>6827</v>
      </c>
      <c r="G130" s="330"/>
      <c r="H130" s="330" t="s">
        <v>6835</v>
      </c>
      <c r="I130" s="330" t="s">
        <v>6823</v>
      </c>
      <c r="J130" s="330">
        <v>15</v>
      </c>
      <c r="K130" s="350"/>
    </row>
    <row r="131" spans="2:11" ht="15" customHeight="1">
      <c r="B131" s="348"/>
      <c r="C131" s="330" t="s">
        <v>6836</v>
      </c>
      <c r="D131" s="330"/>
      <c r="E131" s="330"/>
      <c r="F131" s="331" t="s">
        <v>6827</v>
      </c>
      <c r="G131" s="330"/>
      <c r="H131" s="330" t="s">
        <v>6837</v>
      </c>
      <c r="I131" s="330" t="s">
        <v>6823</v>
      </c>
      <c r="J131" s="330">
        <v>20</v>
      </c>
      <c r="K131" s="350"/>
    </row>
    <row r="132" spans="2:11" ht="15" customHeight="1">
      <c r="B132" s="348"/>
      <c r="C132" s="330" t="s">
        <v>6838</v>
      </c>
      <c r="D132" s="330"/>
      <c r="E132" s="330"/>
      <c r="F132" s="331" t="s">
        <v>6827</v>
      </c>
      <c r="G132" s="330"/>
      <c r="H132" s="330" t="s">
        <v>6839</v>
      </c>
      <c r="I132" s="330" t="s">
        <v>6823</v>
      </c>
      <c r="J132" s="330">
        <v>20</v>
      </c>
      <c r="K132" s="350"/>
    </row>
    <row r="133" spans="2:11" ht="15" customHeight="1">
      <c r="B133" s="348"/>
      <c r="C133" s="306" t="s">
        <v>6826</v>
      </c>
      <c r="D133" s="306"/>
      <c r="E133" s="306"/>
      <c r="F133" s="328" t="s">
        <v>6827</v>
      </c>
      <c r="G133" s="306"/>
      <c r="H133" s="306" t="s">
        <v>6861</v>
      </c>
      <c r="I133" s="306" t="s">
        <v>6823</v>
      </c>
      <c r="J133" s="306">
        <v>50</v>
      </c>
      <c r="K133" s="350"/>
    </row>
    <row r="134" spans="2:11" ht="15" customHeight="1">
      <c r="B134" s="348"/>
      <c r="C134" s="306" t="s">
        <v>6840</v>
      </c>
      <c r="D134" s="306"/>
      <c r="E134" s="306"/>
      <c r="F134" s="328" t="s">
        <v>6827</v>
      </c>
      <c r="G134" s="306"/>
      <c r="H134" s="306" t="s">
        <v>6861</v>
      </c>
      <c r="I134" s="306" t="s">
        <v>6823</v>
      </c>
      <c r="J134" s="306">
        <v>50</v>
      </c>
      <c r="K134" s="350"/>
    </row>
    <row r="135" spans="2:11" ht="15" customHeight="1">
      <c r="B135" s="348"/>
      <c r="C135" s="306" t="s">
        <v>6846</v>
      </c>
      <c r="D135" s="306"/>
      <c r="E135" s="306"/>
      <c r="F135" s="328" t="s">
        <v>6827</v>
      </c>
      <c r="G135" s="306"/>
      <c r="H135" s="306" t="s">
        <v>6861</v>
      </c>
      <c r="I135" s="306" t="s">
        <v>6823</v>
      </c>
      <c r="J135" s="306">
        <v>50</v>
      </c>
      <c r="K135" s="350"/>
    </row>
    <row r="136" spans="2:11" ht="15" customHeight="1">
      <c r="B136" s="348"/>
      <c r="C136" s="306" t="s">
        <v>6848</v>
      </c>
      <c r="D136" s="306"/>
      <c r="E136" s="306"/>
      <c r="F136" s="328" t="s">
        <v>6827</v>
      </c>
      <c r="G136" s="306"/>
      <c r="H136" s="306" t="s">
        <v>6861</v>
      </c>
      <c r="I136" s="306" t="s">
        <v>6823</v>
      </c>
      <c r="J136" s="306">
        <v>50</v>
      </c>
      <c r="K136" s="350"/>
    </row>
    <row r="137" spans="2:11" ht="15" customHeight="1">
      <c r="B137" s="348"/>
      <c r="C137" s="306" t="s">
        <v>6849</v>
      </c>
      <c r="D137" s="306"/>
      <c r="E137" s="306"/>
      <c r="F137" s="328" t="s">
        <v>6827</v>
      </c>
      <c r="G137" s="306"/>
      <c r="H137" s="306" t="s">
        <v>6874</v>
      </c>
      <c r="I137" s="306" t="s">
        <v>6823</v>
      </c>
      <c r="J137" s="306">
        <v>255</v>
      </c>
      <c r="K137" s="350"/>
    </row>
    <row r="138" spans="2:11" ht="15" customHeight="1">
      <c r="B138" s="348"/>
      <c r="C138" s="306" t="s">
        <v>6851</v>
      </c>
      <c r="D138" s="306"/>
      <c r="E138" s="306"/>
      <c r="F138" s="328" t="s">
        <v>6821</v>
      </c>
      <c r="G138" s="306"/>
      <c r="H138" s="306" t="s">
        <v>6875</v>
      </c>
      <c r="I138" s="306" t="s">
        <v>6853</v>
      </c>
      <c r="J138" s="306"/>
      <c r="K138" s="350"/>
    </row>
    <row r="139" spans="2:11" ht="15" customHeight="1">
      <c r="B139" s="348"/>
      <c r="C139" s="306" t="s">
        <v>6854</v>
      </c>
      <c r="D139" s="306"/>
      <c r="E139" s="306"/>
      <c r="F139" s="328" t="s">
        <v>6821</v>
      </c>
      <c r="G139" s="306"/>
      <c r="H139" s="306" t="s">
        <v>6876</v>
      </c>
      <c r="I139" s="306" t="s">
        <v>6856</v>
      </c>
      <c r="J139" s="306"/>
      <c r="K139" s="350"/>
    </row>
    <row r="140" spans="2:11" ht="15" customHeight="1">
      <c r="B140" s="348"/>
      <c r="C140" s="306" t="s">
        <v>6857</v>
      </c>
      <c r="D140" s="306"/>
      <c r="E140" s="306"/>
      <c r="F140" s="328" t="s">
        <v>6821</v>
      </c>
      <c r="G140" s="306"/>
      <c r="H140" s="306" t="s">
        <v>6857</v>
      </c>
      <c r="I140" s="306" t="s">
        <v>6856</v>
      </c>
      <c r="J140" s="306"/>
      <c r="K140" s="350"/>
    </row>
    <row r="141" spans="2:11" ht="15" customHeight="1">
      <c r="B141" s="348"/>
      <c r="C141" s="306" t="s">
        <v>44</v>
      </c>
      <c r="D141" s="306"/>
      <c r="E141" s="306"/>
      <c r="F141" s="328" t="s">
        <v>6821</v>
      </c>
      <c r="G141" s="306"/>
      <c r="H141" s="306" t="s">
        <v>6877</v>
      </c>
      <c r="I141" s="306" t="s">
        <v>6856</v>
      </c>
      <c r="J141" s="306"/>
      <c r="K141" s="350"/>
    </row>
    <row r="142" spans="2:11" ht="15" customHeight="1">
      <c r="B142" s="348"/>
      <c r="C142" s="306" t="s">
        <v>6878</v>
      </c>
      <c r="D142" s="306"/>
      <c r="E142" s="306"/>
      <c r="F142" s="328" t="s">
        <v>6821</v>
      </c>
      <c r="G142" s="306"/>
      <c r="H142" s="306" t="s">
        <v>6879</v>
      </c>
      <c r="I142" s="306" t="s">
        <v>6856</v>
      </c>
      <c r="J142" s="306"/>
      <c r="K142" s="350"/>
    </row>
    <row r="143" spans="2:11" ht="15" customHeight="1">
      <c r="B143" s="351"/>
      <c r="C143" s="352"/>
      <c r="D143" s="352"/>
      <c r="E143" s="352"/>
      <c r="F143" s="352"/>
      <c r="G143" s="352"/>
      <c r="H143" s="352"/>
      <c r="I143" s="352"/>
      <c r="J143" s="352"/>
      <c r="K143" s="353"/>
    </row>
    <row r="144" spans="2:11" ht="18.75" customHeight="1">
      <c r="B144" s="303"/>
      <c r="C144" s="303"/>
      <c r="D144" s="303"/>
      <c r="E144" s="303"/>
      <c r="F144" s="340"/>
      <c r="G144" s="303"/>
      <c r="H144" s="303"/>
      <c r="I144" s="303"/>
      <c r="J144" s="303"/>
      <c r="K144" s="303"/>
    </row>
    <row r="145" spans="2:11" ht="18.75" customHeight="1">
      <c r="B145" s="314"/>
      <c r="C145" s="314"/>
      <c r="D145" s="314"/>
      <c r="E145" s="314"/>
      <c r="F145" s="314"/>
      <c r="G145" s="314"/>
      <c r="H145" s="314"/>
      <c r="I145" s="314"/>
      <c r="J145" s="314"/>
      <c r="K145" s="314"/>
    </row>
    <row r="146" spans="2:11" ht="7.5" customHeight="1">
      <c r="B146" s="315"/>
      <c r="C146" s="316"/>
      <c r="D146" s="316"/>
      <c r="E146" s="316"/>
      <c r="F146" s="316"/>
      <c r="G146" s="316"/>
      <c r="H146" s="316"/>
      <c r="I146" s="316"/>
      <c r="J146" s="316"/>
      <c r="K146" s="317"/>
    </row>
    <row r="147" spans="2:11" ht="45" customHeight="1">
      <c r="B147" s="318"/>
      <c r="C147" s="319" t="s">
        <v>6880</v>
      </c>
      <c r="D147" s="319"/>
      <c r="E147" s="319"/>
      <c r="F147" s="319"/>
      <c r="G147" s="319"/>
      <c r="H147" s="319"/>
      <c r="I147" s="319"/>
      <c r="J147" s="319"/>
      <c r="K147" s="320"/>
    </row>
    <row r="148" spans="2:11" ht="17.25" customHeight="1">
      <c r="B148" s="318"/>
      <c r="C148" s="321" t="s">
        <v>6815</v>
      </c>
      <c r="D148" s="321"/>
      <c r="E148" s="321"/>
      <c r="F148" s="321" t="s">
        <v>6816</v>
      </c>
      <c r="G148" s="322"/>
      <c r="H148" s="321" t="s">
        <v>60</v>
      </c>
      <c r="I148" s="321" t="s">
        <v>63</v>
      </c>
      <c r="J148" s="321" t="s">
        <v>6817</v>
      </c>
      <c r="K148" s="320"/>
    </row>
    <row r="149" spans="2:11" ht="17.25" customHeight="1">
      <c r="B149" s="318"/>
      <c r="C149" s="323" t="s">
        <v>6818</v>
      </c>
      <c r="D149" s="323"/>
      <c r="E149" s="323"/>
      <c r="F149" s="324" t="s">
        <v>6819</v>
      </c>
      <c r="G149" s="325"/>
      <c r="H149" s="323"/>
      <c r="I149" s="323"/>
      <c r="J149" s="323" t="s">
        <v>6820</v>
      </c>
      <c r="K149" s="320"/>
    </row>
    <row r="150" spans="2:11" ht="5.25" customHeight="1">
      <c r="B150" s="329"/>
      <c r="C150" s="326"/>
      <c r="D150" s="326"/>
      <c r="E150" s="326"/>
      <c r="F150" s="326"/>
      <c r="G150" s="327"/>
      <c r="H150" s="326"/>
      <c r="I150" s="326"/>
      <c r="J150" s="326"/>
      <c r="K150" s="350"/>
    </row>
    <row r="151" spans="2:11" ht="15" customHeight="1">
      <c r="B151" s="329"/>
      <c r="C151" s="354" t="s">
        <v>6824</v>
      </c>
      <c r="D151" s="306"/>
      <c r="E151" s="306"/>
      <c r="F151" s="355" t="s">
        <v>6821</v>
      </c>
      <c r="G151" s="306"/>
      <c r="H151" s="354" t="s">
        <v>6861</v>
      </c>
      <c r="I151" s="354" t="s">
        <v>6823</v>
      </c>
      <c r="J151" s="354">
        <v>120</v>
      </c>
      <c r="K151" s="350"/>
    </row>
    <row r="152" spans="2:11" ht="15" customHeight="1">
      <c r="B152" s="329"/>
      <c r="C152" s="354" t="s">
        <v>6870</v>
      </c>
      <c r="D152" s="306"/>
      <c r="E152" s="306"/>
      <c r="F152" s="355" t="s">
        <v>6821</v>
      </c>
      <c r="G152" s="306"/>
      <c r="H152" s="354" t="s">
        <v>6881</v>
      </c>
      <c r="I152" s="354" t="s">
        <v>6823</v>
      </c>
      <c r="J152" s="354" t="s">
        <v>6872</v>
      </c>
      <c r="K152" s="350"/>
    </row>
    <row r="153" spans="2:11" ht="15" customHeight="1">
      <c r="B153" s="329"/>
      <c r="C153" s="354" t="s">
        <v>6769</v>
      </c>
      <c r="D153" s="306"/>
      <c r="E153" s="306"/>
      <c r="F153" s="355" t="s">
        <v>6821</v>
      </c>
      <c r="G153" s="306"/>
      <c r="H153" s="354" t="s">
        <v>6882</v>
      </c>
      <c r="I153" s="354" t="s">
        <v>6823</v>
      </c>
      <c r="J153" s="354" t="s">
        <v>6872</v>
      </c>
      <c r="K153" s="350"/>
    </row>
    <row r="154" spans="2:11" ht="15" customHeight="1">
      <c r="B154" s="329"/>
      <c r="C154" s="354" t="s">
        <v>6826</v>
      </c>
      <c r="D154" s="306"/>
      <c r="E154" s="306"/>
      <c r="F154" s="355" t="s">
        <v>6827</v>
      </c>
      <c r="G154" s="306"/>
      <c r="H154" s="354" t="s">
        <v>6861</v>
      </c>
      <c r="I154" s="354" t="s">
        <v>6823</v>
      </c>
      <c r="J154" s="354">
        <v>50</v>
      </c>
      <c r="K154" s="350"/>
    </row>
    <row r="155" spans="2:11" ht="15" customHeight="1">
      <c r="B155" s="329"/>
      <c r="C155" s="354" t="s">
        <v>6829</v>
      </c>
      <c r="D155" s="306"/>
      <c r="E155" s="306"/>
      <c r="F155" s="355" t="s">
        <v>6821</v>
      </c>
      <c r="G155" s="306"/>
      <c r="H155" s="354" t="s">
        <v>6861</v>
      </c>
      <c r="I155" s="354" t="s">
        <v>6831</v>
      </c>
      <c r="J155" s="354"/>
      <c r="K155" s="350"/>
    </row>
    <row r="156" spans="2:11" ht="15" customHeight="1">
      <c r="B156" s="329"/>
      <c r="C156" s="354" t="s">
        <v>6840</v>
      </c>
      <c r="D156" s="306"/>
      <c r="E156" s="306"/>
      <c r="F156" s="355" t="s">
        <v>6827</v>
      </c>
      <c r="G156" s="306"/>
      <c r="H156" s="354" t="s">
        <v>6861</v>
      </c>
      <c r="I156" s="354" t="s">
        <v>6823</v>
      </c>
      <c r="J156" s="354">
        <v>50</v>
      </c>
      <c r="K156" s="350"/>
    </row>
    <row r="157" spans="2:11" ht="15" customHeight="1">
      <c r="B157" s="329"/>
      <c r="C157" s="354" t="s">
        <v>6848</v>
      </c>
      <c r="D157" s="306"/>
      <c r="E157" s="306"/>
      <c r="F157" s="355" t="s">
        <v>6827</v>
      </c>
      <c r="G157" s="306"/>
      <c r="H157" s="354" t="s">
        <v>6861</v>
      </c>
      <c r="I157" s="354" t="s">
        <v>6823</v>
      </c>
      <c r="J157" s="354">
        <v>50</v>
      </c>
      <c r="K157" s="350"/>
    </row>
    <row r="158" spans="2:11" ht="15" customHeight="1">
      <c r="B158" s="329"/>
      <c r="C158" s="354" t="s">
        <v>6846</v>
      </c>
      <c r="D158" s="306"/>
      <c r="E158" s="306"/>
      <c r="F158" s="355" t="s">
        <v>6827</v>
      </c>
      <c r="G158" s="306"/>
      <c r="H158" s="354" t="s">
        <v>6861</v>
      </c>
      <c r="I158" s="354" t="s">
        <v>6823</v>
      </c>
      <c r="J158" s="354">
        <v>50</v>
      </c>
      <c r="K158" s="350"/>
    </row>
    <row r="159" spans="2:11" ht="15" customHeight="1">
      <c r="B159" s="329"/>
      <c r="C159" s="354" t="s">
        <v>136</v>
      </c>
      <c r="D159" s="306"/>
      <c r="E159" s="306"/>
      <c r="F159" s="355" t="s">
        <v>6821</v>
      </c>
      <c r="G159" s="306"/>
      <c r="H159" s="354" t="s">
        <v>6883</v>
      </c>
      <c r="I159" s="354" t="s">
        <v>6823</v>
      </c>
      <c r="J159" s="354" t="s">
        <v>6884</v>
      </c>
      <c r="K159" s="350"/>
    </row>
    <row r="160" spans="2:11" ht="15" customHeight="1">
      <c r="B160" s="329"/>
      <c r="C160" s="354" t="s">
        <v>6885</v>
      </c>
      <c r="D160" s="306"/>
      <c r="E160" s="306"/>
      <c r="F160" s="355" t="s">
        <v>6821</v>
      </c>
      <c r="G160" s="306"/>
      <c r="H160" s="354" t="s">
        <v>6886</v>
      </c>
      <c r="I160" s="354" t="s">
        <v>6856</v>
      </c>
      <c r="J160" s="354"/>
      <c r="K160" s="350"/>
    </row>
    <row r="161" spans="2:11" ht="15" customHeight="1">
      <c r="B161" s="356"/>
      <c r="C161" s="338"/>
      <c r="D161" s="338"/>
      <c r="E161" s="338"/>
      <c r="F161" s="338"/>
      <c r="G161" s="338"/>
      <c r="H161" s="338"/>
      <c r="I161" s="338"/>
      <c r="J161" s="338"/>
      <c r="K161" s="357"/>
    </row>
    <row r="162" spans="2:11" ht="18.75" customHeight="1">
      <c r="B162" s="303"/>
      <c r="C162" s="306"/>
      <c r="D162" s="306"/>
      <c r="E162" s="306"/>
      <c r="F162" s="328"/>
      <c r="G162" s="306"/>
      <c r="H162" s="306"/>
      <c r="I162" s="306"/>
      <c r="J162" s="306"/>
      <c r="K162" s="303"/>
    </row>
    <row r="163" spans="2:11" ht="18.75" customHeight="1">
      <c r="B163" s="314"/>
      <c r="C163" s="314"/>
      <c r="D163" s="314"/>
      <c r="E163" s="314"/>
      <c r="F163" s="314"/>
      <c r="G163" s="314"/>
      <c r="H163" s="314"/>
      <c r="I163" s="314"/>
      <c r="J163" s="314"/>
      <c r="K163" s="314"/>
    </row>
    <row r="164" spans="2:11" ht="7.5" customHeight="1">
      <c r="B164" s="293"/>
      <c r="C164" s="294"/>
      <c r="D164" s="294"/>
      <c r="E164" s="294"/>
      <c r="F164" s="294"/>
      <c r="G164" s="294"/>
      <c r="H164" s="294"/>
      <c r="I164" s="294"/>
      <c r="J164" s="294"/>
      <c r="K164" s="295"/>
    </row>
    <row r="165" spans="2:11" ht="45" customHeight="1">
      <c r="B165" s="296"/>
      <c r="C165" s="297" t="s">
        <v>6887</v>
      </c>
      <c r="D165" s="297"/>
      <c r="E165" s="297"/>
      <c r="F165" s="297"/>
      <c r="G165" s="297"/>
      <c r="H165" s="297"/>
      <c r="I165" s="297"/>
      <c r="J165" s="297"/>
      <c r="K165" s="298"/>
    </row>
    <row r="166" spans="2:11" ht="17.25" customHeight="1">
      <c r="B166" s="296"/>
      <c r="C166" s="321" t="s">
        <v>6815</v>
      </c>
      <c r="D166" s="321"/>
      <c r="E166" s="321"/>
      <c r="F166" s="321" t="s">
        <v>6816</v>
      </c>
      <c r="G166" s="358"/>
      <c r="H166" s="359" t="s">
        <v>60</v>
      </c>
      <c r="I166" s="359" t="s">
        <v>63</v>
      </c>
      <c r="J166" s="321" t="s">
        <v>6817</v>
      </c>
      <c r="K166" s="298"/>
    </row>
    <row r="167" spans="2:11" ht="17.25" customHeight="1">
      <c r="B167" s="299"/>
      <c r="C167" s="323" t="s">
        <v>6818</v>
      </c>
      <c r="D167" s="323"/>
      <c r="E167" s="323"/>
      <c r="F167" s="324" t="s">
        <v>6819</v>
      </c>
      <c r="G167" s="360"/>
      <c r="H167" s="361"/>
      <c r="I167" s="361"/>
      <c r="J167" s="323" t="s">
        <v>6820</v>
      </c>
      <c r="K167" s="301"/>
    </row>
    <row r="168" spans="2:11" ht="5.25" customHeight="1">
      <c r="B168" s="329"/>
      <c r="C168" s="326"/>
      <c r="D168" s="326"/>
      <c r="E168" s="326"/>
      <c r="F168" s="326"/>
      <c r="G168" s="327"/>
      <c r="H168" s="326"/>
      <c r="I168" s="326"/>
      <c r="J168" s="326"/>
      <c r="K168" s="350"/>
    </row>
    <row r="169" spans="2:11" ht="15" customHeight="1">
      <c r="B169" s="329"/>
      <c r="C169" s="306" t="s">
        <v>6824</v>
      </c>
      <c r="D169" s="306"/>
      <c r="E169" s="306"/>
      <c r="F169" s="328" t="s">
        <v>6821</v>
      </c>
      <c r="G169" s="306"/>
      <c r="H169" s="306" t="s">
        <v>6861</v>
      </c>
      <c r="I169" s="306" t="s">
        <v>6823</v>
      </c>
      <c r="J169" s="306">
        <v>120</v>
      </c>
      <c r="K169" s="350"/>
    </row>
    <row r="170" spans="2:11" ht="15" customHeight="1">
      <c r="B170" s="329"/>
      <c r="C170" s="306" t="s">
        <v>6870</v>
      </c>
      <c r="D170" s="306"/>
      <c r="E170" s="306"/>
      <c r="F170" s="328" t="s">
        <v>6821</v>
      </c>
      <c r="G170" s="306"/>
      <c r="H170" s="306" t="s">
        <v>6871</v>
      </c>
      <c r="I170" s="306" t="s">
        <v>6823</v>
      </c>
      <c r="J170" s="306" t="s">
        <v>6872</v>
      </c>
      <c r="K170" s="350"/>
    </row>
    <row r="171" spans="2:11" ht="15" customHeight="1">
      <c r="B171" s="329"/>
      <c r="C171" s="306" t="s">
        <v>6769</v>
      </c>
      <c r="D171" s="306"/>
      <c r="E171" s="306"/>
      <c r="F171" s="328" t="s">
        <v>6821</v>
      </c>
      <c r="G171" s="306"/>
      <c r="H171" s="306" t="s">
        <v>6888</v>
      </c>
      <c r="I171" s="306" t="s">
        <v>6823</v>
      </c>
      <c r="J171" s="306" t="s">
        <v>6872</v>
      </c>
      <c r="K171" s="350"/>
    </row>
    <row r="172" spans="2:11" ht="15" customHeight="1">
      <c r="B172" s="329"/>
      <c r="C172" s="306" t="s">
        <v>6826</v>
      </c>
      <c r="D172" s="306"/>
      <c r="E172" s="306"/>
      <c r="F172" s="328" t="s">
        <v>6827</v>
      </c>
      <c r="G172" s="306"/>
      <c r="H172" s="306" t="s">
        <v>6888</v>
      </c>
      <c r="I172" s="306" t="s">
        <v>6823</v>
      </c>
      <c r="J172" s="306">
        <v>50</v>
      </c>
      <c r="K172" s="350"/>
    </row>
    <row r="173" spans="2:11" ht="15" customHeight="1">
      <c r="B173" s="329"/>
      <c r="C173" s="306" t="s">
        <v>6829</v>
      </c>
      <c r="D173" s="306"/>
      <c r="E173" s="306"/>
      <c r="F173" s="328" t="s">
        <v>6821</v>
      </c>
      <c r="G173" s="306"/>
      <c r="H173" s="306" t="s">
        <v>6888</v>
      </c>
      <c r="I173" s="306" t="s">
        <v>6831</v>
      </c>
      <c r="J173" s="306"/>
      <c r="K173" s="350"/>
    </row>
    <row r="174" spans="2:11" ht="15" customHeight="1">
      <c r="B174" s="329"/>
      <c r="C174" s="306" t="s">
        <v>6840</v>
      </c>
      <c r="D174" s="306"/>
      <c r="E174" s="306"/>
      <c r="F174" s="328" t="s">
        <v>6827</v>
      </c>
      <c r="G174" s="306"/>
      <c r="H174" s="306" t="s">
        <v>6888</v>
      </c>
      <c r="I174" s="306" t="s">
        <v>6823</v>
      </c>
      <c r="J174" s="306">
        <v>50</v>
      </c>
      <c r="K174" s="350"/>
    </row>
    <row r="175" spans="2:11" ht="15" customHeight="1">
      <c r="B175" s="329"/>
      <c r="C175" s="306" t="s">
        <v>6848</v>
      </c>
      <c r="D175" s="306"/>
      <c r="E175" s="306"/>
      <c r="F175" s="328" t="s">
        <v>6827</v>
      </c>
      <c r="G175" s="306"/>
      <c r="H175" s="306" t="s">
        <v>6888</v>
      </c>
      <c r="I175" s="306" t="s">
        <v>6823</v>
      </c>
      <c r="J175" s="306">
        <v>50</v>
      </c>
      <c r="K175" s="350"/>
    </row>
    <row r="176" spans="2:11" ht="15" customHeight="1">
      <c r="B176" s="329"/>
      <c r="C176" s="306" t="s">
        <v>6846</v>
      </c>
      <c r="D176" s="306"/>
      <c r="E176" s="306"/>
      <c r="F176" s="328" t="s">
        <v>6827</v>
      </c>
      <c r="G176" s="306"/>
      <c r="H176" s="306" t="s">
        <v>6888</v>
      </c>
      <c r="I176" s="306" t="s">
        <v>6823</v>
      </c>
      <c r="J176" s="306">
        <v>50</v>
      </c>
      <c r="K176" s="350"/>
    </row>
    <row r="177" spans="2:11" ht="15" customHeight="1">
      <c r="B177" s="329"/>
      <c r="C177" s="306" t="s">
        <v>186</v>
      </c>
      <c r="D177" s="306"/>
      <c r="E177" s="306"/>
      <c r="F177" s="328" t="s">
        <v>6821</v>
      </c>
      <c r="G177" s="306"/>
      <c r="H177" s="306" t="s">
        <v>6889</v>
      </c>
      <c r="I177" s="306" t="s">
        <v>6890</v>
      </c>
      <c r="J177" s="306"/>
      <c r="K177" s="350"/>
    </row>
    <row r="178" spans="2:11" ht="15" customHeight="1">
      <c r="B178" s="329"/>
      <c r="C178" s="306" t="s">
        <v>63</v>
      </c>
      <c r="D178" s="306"/>
      <c r="E178" s="306"/>
      <c r="F178" s="328" t="s">
        <v>6821</v>
      </c>
      <c r="G178" s="306"/>
      <c r="H178" s="306" t="s">
        <v>6891</v>
      </c>
      <c r="I178" s="306" t="s">
        <v>6892</v>
      </c>
      <c r="J178" s="306">
        <v>1</v>
      </c>
      <c r="K178" s="350"/>
    </row>
    <row r="179" spans="2:11" ht="15" customHeight="1">
      <c r="B179" s="329"/>
      <c r="C179" s="306" t="s">
        <v>59</v>
      </c>
      <c r="D179" s="306"/>
      <c r="E179" s="306"/>
      <c r="F179" s="328" t="s">
        <v>6821</v>
      </c>
      <c r="G179" s="306"/>
      <c r="H179" s="306" t="s">
        <v>6893</v>
      </c>
      <c r="I179" s="306" t="s">
        <v>6823</v>
      </c>
      <c r="J179" s="306">
        <v>20</v>
      </c>
      <c r="K179" s="350"/>
    </row>
    <row r="180" spans="2:11" ht="15" customHeight="1">
      <c r="B180" s="329"/>
      <c r="C180" s="306" t="s">
        <v>60</v>
      </c>
      <c r="D180" s="306"/>
      <c r="E180" s="306"/>
      <c r="F180" s="328" t="s">
        <v>6821</v>
      </c>
      <c r="G180" s="306"/>
      <c r="H180" s="306" t="s">
        <v>6894</v>
      </c>
      <c r="I180" s="306" t="s">
        <v>6823</v>
      </c>
      <c r="J180" s="306">
        <v>255</v>
      </c>
      <c r="K180" s="350"/>
    </row>
    <row r="181" spans="2:11" ht="15" customHeight="1">
      <c r="B181" s="329"/>
      <c r="C181" s="306" t="s">
        <v>187</v>
      </c>
      <c r="D181" s="306"/>
      <c r="E181" s="306"/>
      <c r="F181" s="328" t="s">
        <v>6821</v>
      </c>
      <c r="G181" s="306"/>
      <c r="H181" s="306" t="s">
        <v>6785</v>
      </c>
      <c r="I181" s="306" t="s">
        <v>6823</v>
      </c>
      <c r="J181" s="306">
        <v>10</v>
      </c>
      <c r="K181" s="350"/>
    </row>
    <row r="182" spans="2:11" ht="15" customHeight="1">
      <c r="B182" s="329"/>
      <c r="C182" s="306" t="s">
        <v>188</v>
      </c>
      <c r="D182" s="306"/>
      <c r="E182" s="306"/>
      <c r="F182" s="328" t="s">
        <v>6821</v>
      </c>
      <c r="G182" s="306"/>
      <c r="H182" s="306" t="s">
        <v>6895</v>
      </c>
      <c r="I182" s="306" t="s">
        <v>6856</v>
      </c>
      <c r="J182" s="306"/>
      <c r="K182" s="350"/>
    </row>
    <row r="183" spans="2:11" ht="15" customHeight="1">
      <c r="B183" s="329"/>
      <c r="C183" s="306" t="s">
        <v>6896</v>
      </c>
      <c r="D183" s="306"/>
      <c r="E183" s="306"/>
      <c r="F183" s="328" t="s">
        <v>6821</v>
      </c>
      <c r="G183" s="306"/>
      <c r="H183" s="306" t="s">
        <v>6897</v>
      </c>
      <c r="I183" s="306" t="s">
        <v>6856</v>
      </c>
      <c r="J183" s="306"/>
      <c r="K183" s="350"/>
    </row>
    <row r="184" spans="2:11" ht="15" customHeight="1">
      <c r="B184" s="329"/>
      <c r="C184" s="306" t="s">
        <v>6885</v>
      </c>
      <c r="D184" s="306"/>
      <c r="E184" s="306"/>
      <c r="F184" s="328" t="s">
        <v>6821</v>
      </c>
      <c r="G184" s="306"/>
      <c r="H184" s="306" t="s">
        <v>6898</v>
      </c>
      <c r="I184" s="306" t="s">
        <v>6856</v>
      </c>
      <c r="J184" s="306"/>
      <c r="K184" s="350"/>
    </row>
    <row r="185" spans="2:11" ht="15" customHeight="1">
      <c r="B185" s="329"/>
      <c r="C185" s="306" t="s">
        <v>191</v>
      </c>
      <c r="D185" s="306"/>
      <c r="E185" s="306"/>
      <c r="F185" s="328" t="s">
        <v>6827</v>
      </c>
      <c r="G185" s="306"/>
      <c r="H185" s="306" t="s">
        <v>6899</v>
      </c>
      <c r="I185" s="306" t="s">
        <v>6823</v>
      </c>
      <c r="J185" s="306">
        <v>50</v>
      </c>
      <c r="K185" s="350"/>
    </row>
    <row r="186" spans="2:11" ht="15" customHeight="1">
      <c r="B186" s="329"/>
      <c r="C186" s="306" t="s">
        <v>6900</v>
      </c>
      <c r="D186" s="306"/>
      <c r="E186" s="306"/>
      <c r="F186" s="328" t="s">
        <v>6827</v>
      </c>
      <c r="G186" s="306"/>
      <c r="H186" s="306" t="s">
        <v>6901</v>
      </c>
      <c r="I186" s="306" t="s">
        <v>6902</v>
      </c>
      <c r="J186" s="306"/>
      <c r="K186" s="350"/>
    </row>
    <row r="187" spans="2:11" ht="15" customHeight="1">
      <c r="B187" s="329"/>
      <c r="C187" s="306" t="s">
        <v>6903</v>
      </c>
      <c r="D187" s="306"/>
      <c r="E187" s="306"/>
      <c r="F187" s="328" t="s">
        <v>6827</v>
      </c>
      <c r="G187" s="306"/>
      <c r="H187" s="306" t="s">
        <v>6904</v>
      </c>
      <c r="I187" s="306" t="s">
        <v>6902</v>
      </c>
      <c r="J187" s="306"/>
      <c r="K187" s="350"/>
    </row>
    <row r="188" spans="2:11" ht="15" customHeight="1">
      <c r="B188" s="329"/>
      <c r="C188" s="306" t="s">
        <v>6905</v>
      </c>
      <c r="D188" s="306"/>
      <c r="E188" s="306"/>
      <c r="F188" s="328" t="s">
        <v>6827</v>
      </c>
      <c r="G188" s="306"/>
      <c r="H188" s="306" t="s">
        <v>6906</v>
      </c>
      <c r="I188" s="306" t="s">
        <v>6902</v>
      </c>
      <c r="J188" s="306"/>
      <c r="K188" s="350"/>
    </row>
    <row r="189" spans="2:11" ht="15" customHeight="1">
      <c r="B189" s="329"/>
      <c r="C189" s="362" t="s">
        <v>6907</v>
      </c>
      <c r="D189" s="306"/>
      <c r="E189" s="306"/>
      <c r="F189" s="328" t="s">
        <v>6827</v>
      </c>
      <c r="G189" s="306"/>
      <c r="H189" s="306" t="s">
        <v>6908</v>
      </c>
      <c r="I189" s="306" t="s">
        <v>6909</v>
      </c>
      <c r="J189" s="363" t="s">
        <v>6910</v>
      </c>
      <c r="K189" s="350"/>
    </row>
    <row r="190" spans="2:11" ht="15" customHeight="1">
      <c r="B190" s="329"/>
      <c r="C190" s="313" t="s">
        <v>48</v>
      </c>
      <c r="D190" s="306"/>
      <c r="E190" s="306"/>
      <c r="F190" s="328" t="s">
        <v>6821</v>
      </c>
      <c r="G190" s="306"/>
      <c r="H190" s="303" t="s">
        <v>6911</v>
      </c>
      <c r="I190" s="306" t="s">
        <v>6912</v>
      </c>
      <c r="J190" s="306"/>
      <c r="K190" s="350"/>
    </row>
    <row r="191" spans="2:11" ht="15" customHeight="1">
      <c r="B191" s="329"/>
      <c r="C191" s="313" t="s">
        <v>6913</v>
      </c>
      <c r="D191" s="306"/>
      <c r="E191" s="306"/>
      <c r="F191" s="328" t="s">
        <v>6821</v>
      </c>
      <c r="G191" s="306"/>
      <c r="H191" s="306" t="s">
        <v>6914</v>
      </c>
      <c r="I191" s="306" t="s">
        <v>6856</v>
      </c>
      <c r="J191" s="306"/>
      <c r="K191" s="350"/>
    </row>
    <row r="192" spans="2:11" ht="15" customHeight="1">
      <c r="B192" s="329"/>
      <c r="C192" s="313" t="s">
        <v>6915</v>
      </c>
      <c r="D192" s="306"/>
      <c r="E192" s="306"/>
      <c r="F192" s="328" t="s">
        <v>6821</v>
      </c>
      <c r="G192" s="306"/>
      <c r="H192" s="306" t="s">
        <v>6916</v>
      </c>
      <c r="I192" s="306" t="s">
        <v>6856</v>
      </c>
      <c r="J192" s="306"/>
      <c r="K192" s="350"/>
    </row>
    <row r="193" spans="2:11" ht="15" customHeight="1">
      <c r="B193" s="329"/>
      <c r="C193" s="313" t="s">
        <v>6917</v>
      </c>
      <c r="D193" s="306"/>
      <c r="E193" s="306"/>
      <c r="F193" s="328" t="s">
        <v>6827</v>
      </c>
      <c r="G193" s="306"/>
      <c r="H193" s="306" t="s">
        <v>6918</v>
      </c>
      <c r="I193" s="306" t="s">
        <v>6856</v>
      </c>
      <c r="J193" s="306"/>
      <c r="K193" s="350"/>
    </row>
    <row r="194" spans="2:11" ht="15" customHeight="1">
      <c r="B194" s="356"/>
      <c r="C194" s="364"/>
      <c r="D194" s="338"/>
      <c r="E194" s="338"/>
      <c r="F194" s="338"/>
      <c r="G194" s="338"/>
      <c r="H194" s="338"/>
      <c r="I194" s="338"/>
      <c r="J194" s="338"/>
      <c r="K194" s="357"/>
    </row>
    <row r="195" spans="2:11" ht="18.75" customHeight="1">
      <c r="B195" s="303"/>
      <c r="C195" s="306"/>
      <c r="D195" s="306"/>
      <c r="E195" s="306"/>
      <c r="F195" s="328"/>
      <c r="G195" s="306"/>
      <c r="H195" s="306"/>
      <c r="I195" s="306"/>
      <c r="J195" s="306"/>
      <c r="K195" s="303"/>
    </row>
    <row r="196" spans="2:11" ht="18.75" customHeight="1">
      <c r="B196" s="303"/>
      <c r="C196" s="306"/>
      <c r="D196" s="306"/>
      <c r="E196" s="306"/>
      <c r="F196" s="328"/>
      <c r="G196" s="306"/>
      <c r="H196" s="306"/>
      <c r="I196" s="306"/>
      <c r="J196" s="306"/>
      <c r="K196" s="303"/>
    </row>
    <row r="197" spans="2:11" ht="18.75" customHeight="1">
      <c r="B197" s="314"/>
      <c r="C197" s="314"/>
      <c r="D197" s="314"/>
      <c r="E197" s="314"/>
      <c r="F197" s="314"/>
      <c r="G197" s="314"/>
      <c r="H197" s="314"/>
      <c r="I197" s="314"/>
      <c r="J197" s="314"/>
      <c r="K197" s="314"/>
    </row>
    <row r="198" spans="2:11" ht="13.5">
      <c r="B198" s="293"/>
      <c r="C198" s="294"/>
      <c r="D198" s="294"/>
      <c r="E198" s="294"/>
      <c r="F198" s="294"/>
      <c r="G198" s="294"/>
      <c r="H198" s="294"/>
      <c r="I198" s="294"/>
      <c r="J198" s="294"/>
      <c r="K198" s="295"/>
    </row>
    <row r="199" spans="2:11" ht="21">
      <c r="B199" s="296"/>
      <c r="C199" s="297" t="s">
        <v>6919</v>
      </c>
      <c r="D199" s="297"/>
      <c r="E199" s="297"/>
      <c r="F199" s="297"/>
      <c r="G199" s="297"/>
      <c r="H199" s="297"/>
      <c r="I199" s="297"/>
      <c r="J199" s="297"/>
      <c r="K199" s="298"/>
    </row>
    <row r="200" spans="2:11" ht="25.5" customHeight="1">
      <c r="B200" s="296"/>
      <c r="C200" s="365" t="s">
        <v>6920</v>
      </c>
      <c r="D200" s="365"/>
      <c r="E200" s="365"/>
      <c r="F200" s="365" t="s">
        <v>6921</v>
      </c>
      <c r="G200" s="366"/>
      <c r="H200" s="365" t="s">
        <v>6922</v>
      </c>
      <c r="I200" s="365"/>
      <c r="J200" s="365"/>
      <c r="K200" s="298"/>
    </row>
    <row r="201" spans="2:11" ht="5.25" customHeight="1">
      <c r="B201" s="329"/>
      <c r="C201" s="326"/>
      <c r="D201" s="326"/>
      <c r="E201" s="326"/>
      <c r="F201" s="326"/>
      <c r="G201" s="306"/>
      <c r="H201" s="326"/>
      <c r="I201" s="326"/>
      <c r="J201" s="326"/>
      <c r="K201" s="350"/>
    </row>
    <row r="202" spans="2:11" ht="15" customHeight="1">
      <c r="B202" s="329"/>
      <c r="C202" s="306" t="s">
        <v>6912</v>
      </c>
      <c r="D202" s="306"/>
      <c r="E202" s="306"/>
      <c r="F202" s="328" t="s">
        <v>49</v>
      </c>
      <c r="G202" s="306"/>
      <c r="H202" s="306" t="s">
        <v>6923</v>
      </c>
      <c r="I202" s="306"/>
      <c r="J202" s="306"/>
      <c r="K202" s="350"/>
    </row>
    <row r="203" spans="2:11" ht="15" customHeight="1">
      <c r="B203" s="329"/>
      <c r="C203" s="335"/>
      <c r="D203" s="306"/>
      <c r="E203" s="306"/>
      <c r="F203" s="328" t="s">
        <v>50</v>
      </c>
      <c r="G203" s="306"/>
      <c r="H203" s="306" t="s">
        <v>6924</v>
      </c>
      <c r="I203" s="306"/>
      <c r="J203" s="306"/>
      <c r="K203" s="350"/>
    </row>
    <row r="204" spans="2:11" ht="15" customHeight="1">
      <c r="B204" s="329"/>
      <c r="C204" s="335"/>
      <c r="D204" s="306"/>
      <c r="E204" s="306"/>
      <c r="F204" s="328" t="s">
        <v>53</v>
      </c>
      <c r="G204" s="306"/>
      <c r="H204" s="306" t="s">
        <v>6925</v>
      </c>
      <c r="I204" s="306"/>
      <c r="J204" s="306"/>
      <c r="K204" s="350"/>
    </row>
    <row r="205" spans="2:11" ht="15" customHeight="1">
      <c r="B205" s="329"/>
      <c r="C205" s="306"/>
      <c r="D205" s="306"/>
      <c r="E205" s="306"/>
      <c r="F205" s="328" t="s">
        <v>51</v>
      </c>
      <c r="G205" s="306"/>
      <c r="H205" s="306" t="s">
        <v>6926</v>
      </c>
      <c r="I205" s="306"/>
      <c r="J205" s="306"/>
      <c r="K205" s="350"/>
    </row>
    <row r="206" spans="2:11" ht="15" customHeight="1">
      <c r="B206" s="329"/>
      <c r="C206" s="306"/>
      <c r="D206" s="306"/>
      <c r="E206" s="306"/>
      <c r="F206" s="328" t="s">
        <v>52</v>
      </c>
      <c r="G206" s="306"/>
      <c r="H206" s="306" t="s">
        <v>6927</v>
      </c>
      <c r="I206" s="306"/>
      <c r="J206" s="306"/>
      <c r="K206" s="350"/>
    </row>
    <row r="207" spans="2:11" ht="15" customHeight="1">
      <c r="B207" s="329"/>
      <c r="C207" s="306"/>
      <c r="D207" s="306"/>
      <c r="E207" s="306"/>
      <c r="F207" s="328"/>
      <c r="G207" s="306"/>
      <c r="H207" s="306"/>
      <c r="I207" s="306"/>
      <c r="J207" s="306"/>
      <c r="K207" s="350"/>
    </row>
    <row r="208" spans="2:11" ht="15" customHeight="1">
      <c r="B208" s="329"/>
      <c r="C208" s="306" t="s">
        <v>6868</v>
      </c>
      <c r="D208" s="306"/>
      <c r="E208" s="306"/>
      <c r="F208" s="328" t="s">
        <v>87</v>
      </c>
      <c r="G208" s="306"/>
      <c r="H208" s="306" t="s">
        <v>6928</v>
      </c>
      <c r="I208" s="306"/>
      <c r="J208" s="306"/>
      <c r="K208" s="350"/>
    </row>
    <row r="209" spans="2:11" ht="15" customHeight="1">
      <c r="B209" s="329"/>
      <c r="C209" s="335"/>
      <c r="D209" s="306"/>
      <c r="E209" s="306"/>
      <c r="F209" s="328" t="s">
        <v>6765</v>
      </c>
      <c r="G209" s="306"/>
      <c r="H209" s="306" t="s">
        <v>6766</v>
      </c>
      <c r="I209" s="306"/>
      <c r="J209" s="306"/>
      <c r="K209" s="350"/>
    </row>
    <row r="210" spans="2:11" ht="15" customHeight="1">
      <c r="B210" s="329"/>
      <c r="C210" s="306"/>
      <c r="D210" s="306"/>
      <c r="E210" s="306"/>
      <c r="F210" s="328" t="s">
        <v>6763</v>
      </c>
      <c r="G210" s="306"/>
      <c r="H210" s="306" t="s">
        <v>6929</v>
      </c>
      <c r="I210" s="306"/>
      <c r="J210" s="306"/>
      <c r="K210" s="350"/>
    </row>
    <row r="211" spans="2:11" ht="15" customHeight="1">
      <c r="B211" s="367"/>
      <c r="C211" s="335"/>
      <c r="D211" s="335"/>
      <c r="E211" s="335"/>
      <c r="F211" s="328" t="s">
        <v>6767</v>
      </c>
      <c r="G211" s="313"/>
      <c r="H211" s="354" t="s">
        <v>6768</v>
      </c>
      <c r="I211" s="354"/>
      <c r="J211" s="354"/>
      <c r="K211" s="368"/>
    </row>
    <row r="212" spans="2:11" ht="15" customHeight="1">
      <c r="B212" s="367"/>
      <c r="C212" s="335"/>
      <c r="D212" s="335"/>
      <c r="E212" s="335"/>
      <c r="F212" s="328" t="s">
        <v>3671</v>
      </c>
      <c r="G212" s="313"/>
      <c r="H212" s="354" t="s">
        <v>4381</v>
      </c>
      <c r="I212" s="354"/>
      <c r="J212" s="354"/>
      <c r="K212" s="368"/>
    </row>
    <row r="213" spans="2:11" ht="15" customHeight="1">
      <c r="B213" s="367"/>
      <c r="C213" s="335"/>
      <c r="D213" s="335"/>
      <c r="E213" s="335"/>
      <c r="F213" s="369"/>
      <c r="G213" s="313"/>
      <c r="H213" s="370"/>
      <c r="I213" s="370"/>
      <c r="J213" s="370"/>
      <c r="K213" s="368"/>
    </row>
    <row r="214" spans="2:11" ht="15" customHeight="1">
      <c r="B214" s="367"/>
      <c r="C214" s="306" t="s">
        <v>6892</v>
      </c>
      <c r="D214" s="335"/>
      <c r="E214" s="335"/>
      <c r="F214" s="328">
        <v>1</v>
      </c>
      <c r="G214" s="313"/>
      <c r="H214" s="354" t="s">
        <v>6930</v>
      </c>
      <c r="I214" s="354"/>
      <c r="J214" s="354"/>
      <c r="K214" s="368"/>
    </row>
    <row r="215" spans="2:11" ht="15" customHeight="1">
      <c r="B215" s="367"/>
      <c r="C215" s="335"/>
      <c r="D215" s="335"/>
      <c r="E215" s="335"/>
      <c r="F215" s="328">
        <v>2</v>
      </c>
      <c r="G215" s="313"/>
      <c r="H215" s="354" t="s">
        <v>6931</v>
      </c>
      <c r="I215" s="354"/>
      <c r="J215" s="354"/>
      <c r="K215" s="368"/>
    </row>
    <row r="216" spans="2:11" ht="15" customHeight="1">
      <c r="B216" s="367"/>
      <c r="C216" s="335"/>
      <c r="D216" s="335"/>
      <c r="E216" s="335"/>
      <c r="F216" s="328">
        <v>3</v>
      </c>
      <c r="G216" s="313"/>
      <c r="H216" s="354" t="s">
        <v>6932</v>
      </c>
      <c r="I216" s="354"/>
      <c r="J216" s="354"/>
      <c r="K216" s="368"/>
    </row>
    <row r="217" spans="2:11" ht="15" customHeight="1">
      <c r="B217" s="367"/>
      <c r="C217" s="335"/>
      <c r="D217" s="335"/>
      <c r="E217" s="335"/>
      <c r="F217" s="328">
        <v>4</v>
      </c>
      <c r="G217" s="313"/>
      <c r="H217" s="354" t="s">
        <v>6933</v>
      </c>
      <c r="I217" s="354"/>
      <c r="J217" s="354"/>
      <c r="K217" s="368"/>
    </row>
    <row r="218" spans="2:11" ht="12.75" customHeight="1">
      <c r="B218" s="371"/>
      <c r="C218" s="372"/>
      <c r="D218" s="372"/>
      <c r="E218" s="372"/>
      <c r="F218" s="372"/>
      <c r="G218" s="372"/>
      <c r="H218" s="372"/>
      <c r="I218" s="372"/>
      <c r="J218" s="372"/>
      <c r="K218" s="373"/>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284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89</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128</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24</v>
      </c>
      <c r="I12" s="134" t="s">
        <v>25</v>
      </c>
      <c r="J12" s="136" t="str">
        <f>'Rekapitulace stavby'!AN8</f>
        <v>3. 11. 2017</v>
      </c>
      <c r="M12" s="44"/>
    </row>
    <row r="13" spans="2:13" s="1" customFormat="1" ht="21.8" customHeight="1">
      <c r="B13" s="44"/>
      <c r="D13" s="137" t="s">
        <v>27</v>
      </c>
      <c r="F13" s="138" t="s">
        <v>28</v>
      </c>
      <c r="I13" s="139" t="s">
        <v>29</v>
      </c>
      <c r="J13" s="140" t="s">
        <v>30</v>
      </c>
      <c r="M13" s="44"/>
    </row>
    <row r="14" spans="2:13" s="1" customFormat="1" ht="12" customHeight="1">
      <c r="B14" s="44"/>
      <c r="D14" s="130" t="s">
        <v>31</v>
      </c>
      <c r="I14" s="134" t="s">
        <v>32</v>
      </c>
      <c r="J14" s="135" t="s">
        <v>33</v>
      </c>
      <c r="M14" s="44"/>
    </row>
    <row r="15" spans="2:13" s="1" customFormat="1" ht="18" customHeight="1">
      <c r="B15" s="44"/>
      <c r="E15" s="17" t="s">
        <v>130</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131</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132</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ROUND(K125,2)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ROUND((SUM(BE125:BE2842)),2)</f>
        <v>0</v>
      </c>
      <c r="I35" s="150">
        <v>0.21</v>
      </c>
      <c r="J35" s="132"/>
      <c r="K35" s="145">
        <f>ROUND(((SUM(BE125:BE2842))*I35),2)</f>
        <v>0</v>
      </c>
      <c r="M35" s="44"/>
    </row>
    <row r="36" spans="2:13" s="1" customFormat="1" ht="14.4" customHeight="1">
      <c r="B36" s="44"/>
      <c r="E36" s="130" t="s">
        <v>50</v>
      </c>
      <c r="F36" s="145">
        <f>ROUND((SUM(BF125:BF2842)),2)</f>
        <v>0</v>
      </c>
      <c r="I36" s="150">
        <v>0.15</v>
      </c>
      <c r="J36" s="132"/>
      <c r="K36" s="145">
        <f>ROUND(((SUM(BF125:BF2842))*I36),2)</f>
        <v>0</v>
      </c>
      <c r="M36" s="44"/>
    </row>
    <row r="37" spans="2:13" s="1" customFormat="1" ht="14.4" customHeight="1" hidden="1">
      <c r="B37" s="44"/>
      <c r="E37" s="130" t="s">
        <v>51</v>
      </c>
      <c r="F37" s="145">
        <f>ROUND((SUM(BG125:BG2842)),2)</f>
        <v>0</v>
      </c>
      <c r="I37" s="150">
        <v>0.21</v>
      </c>
      <c r="J37" s="132"/>
      <c r="K37" s="145">
        <f>0</f>
        <v>0</v>
      </c>
      <c r="M37" s="44"/>
    </row>
    <row r="38" spans="2:13" s="1" customFormat="1" ht="14.4" customHeight="1" hidden="1">
      <c r="B38" s="44"/>
      <c r="E38" s="130" t="s">
        <v>52</v>
      </c>
      <c r="F38" s="145">
        <f>ROUND((SUM(BH125:BH2842)),2)</f>
        <v>0</v>
      </c>
      <c r="I38" s="150">
        <v>0.15</v>
      </c>
      <c r="J38" s="132"/>
      <c r="K38" s="145">
        <f>0</f>
        <v>0</v>
      </c>
      <c r="M38" s="44"/>
    </row>
    <row r="39" spans="2:13" s="1" customFormat="1" ht="14.4" customHeight="1" hidden="1">
      <c r="B39" s="44"/>
      <c r="E39" s="130" t="s">
        <v>53</v>
      </c>
      <c r="F39" s="145">
        <f>ROUND((SUM(BI125:BI2842)),2)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2017-11-3-1a - D.1.1 Architektonicko stavební řešení</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Olomouc</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v Olomouci</v>
      </c>
      <c r="G56" s="40"/>
      <c r="H56" s="40"/>
      <c r="I56" s="134" t="s">
        <v>38</v>
      </c>
      <c r="J56" s="166" t="str">
        <f>E21</f>
        <v>Mg,Ing arch L. Blažek,Ing v. 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Q125</f>
        <v>0</v>
      </c>
      <c r="J61" s="172">
        <f>R125</f>
        <v>0</v>
      </c>
      <c r="K61" s="98">
        <f>K125</f>
        <v>0</v>
      </c>
      <c r="L61" s="40"/>
      <c r="M61" s="44"/>
      <c r="AU61" s="17" t="s">
        <v>140</v>
      </c>
    </row>
    <row r="62" spans="2:13" s="7" customFormat="1" ht="24.95" customHeight="1">
      <c r="B62" s="173"/>
      <c r="C62" s="174"/>
      <c r="D62" s="175" t="s">
        <v>141</v>
      </c>
      <c r="E62" s="176"/>
      <c r="F62" s="176"/>
      <c r="G62" s="176"/>
      <c r="H62" s="176"/>
      <c r="I62" s="177">
        <f>Q126</f>
        <v>0</v>
      </c>
      <c r="J62" s="177">
        <f>R126</f>
        <v>0</v>
      </c>
      <c r="K62" s="178">
        <f>K126</f>
        <v>0</v>
      </c>
      <c r="L62" s="174"/>
      <c r="M62" s="179"/>
    </row>
    <row r="63" spans="2:13" s="8" customFormat="1" ht="19.9" customHeight="1">
      <c r="B63" s="180"/>
      <c r="C63" s="181"/>
      <c r="D63" s="182" t="s">
        <v>142</v>
      </c>
      <c r="E63" s="183"/>
      <c r="F63" s="183"/>
      <c r="G63" s="183"/>
      <c r="H63" s="183"/>
      <c r="I63" s="184">
        <f>Q127</f>
        <v>0</v>
      </c>
      <c r="J63" s="184">
        <f>R127</f>
        <v>0</v>
      </c>
      <c r="K63" s="185">
        <f>K127</f>
        <v>0</v>
      </c>
      <c r="L63" s="181"/>
      <c r="M63" s="186"/>
    </row>
    <row r="64" spans="2:13" s="8" customFormat="1" ht="19.9" customHeight="1">
      <c r="B64" s="180"/>
      <c r="C64" s="181"/>
      <c r="D64" s="182" t="s">
        <v>143</v>
      </c>
      <c r="E64" s="183"/>
      <c r="F64" s="183"/>
      <c r="G64" s="183"/>
      <c r="H64" s="183"/>
      <c r="I64" s="184">
        <f>Q188</f>
        <v>0</v>
      </c>
      <c r="J64" s="184">
        <f>R188</f>
        <v>0</v>
      </c>
      <c r="K64" s="185">
        <f>K188</f>
        <v>0</v>
      </c>
      <c r="L64" s="181"/>
      <c r="M64" s="186"/>
    </row>
    <row r="65" spans="2:13" s="8" customFormat="1" ht="14.85" customHeight="1">
      <c r="B65" s="180"/>
      <c r="C65" s="181"/>
      <c r="D65" s="182" t="s">
        <v>144</v>
      </c>
      <c r="E65" s="183"/>
      <c r="F65" s="183"/>
      <c r="G65" s="183"/>
      <c r="H65" s="183"/>
      <c r="I65" s="184">
        <f>Q190</f>
        <v>0</v>
      </c>
      <c r="J65" s="184">
        <f>R190</f>
        <v>0</v>
      </c>
      <c r="K65" s="185">
        <f>K190</f>
        <v>0</v>
      </c>
      <c r="L65" s="181"/>
      <c r="M65" s="186"/>
    </row>
    <row r="66" spans="2:13" s="8" customFormat="1" ht="14.85" customHeight="1">
      <c r="B66" s="180"/>
      <c r="C66" s="181"/>
      <c r="D66" s="182" t="s">
        <v>145</v>
      </c>
      <c r="E66" s="183"/>
      <c r="F66" s="183"/>
      <c r="G66" s="183"/>
      <c r="H66" s="183"/>
      <c r="I66" s="184">
        <f>Q201</f>
        <v>0</v>
      </c>
      <c r="J66" s="184">
        <f>R201</f>
        <v>0</v>
      </c>
      <c r="K66" s="185">
        <f>K201</f>
        <v>0</v>
      </c>
      <c r="L66" s="181"/>
      <c r="M66" s="186"/>
    </row>
    <row r="67" spans="2:13" s="8" customFormat="1" ht="19.9" customHeight="1">
      <c r="B67" s="180"/>
      <c r="C67" s="181"/>
      <c r="D67" s="182" t="s">
        <v>146</v>
      </c>
      <c r="E67" s="183"/>
      <c r="F67" s="183"/>
      <c r="G67" s="183"/>
      <c r="H67" s="183"/>
      <c r="I67" s="184">
        <f>Q210</f>
        <v>0</v>
      </c>
      <c r="J67" s="184">
        <f>R210</f>
        <v>0</v>
      </c>
      <c r="K67" s="185">
        <f>K210</f>
        <v>0</v>
      </c>
      <c r="L67" s="181"/>
      <c r="M67" s="186"/>
    </row>
    <row r="68" spans="2:13" s="8" customFormat="1" ht="14.85" customHeight="1">
      <c r="B68" s="180"/>
      <c r="C68" s="181"/>
      <c r="D68" s="182" t="s">
        <v>147</v>
      </c>
      <c r="E68" s="183"/>
      <c r="F68" s="183"/>
      <c r="G68" s="183"/>
      <c r="H68" s="183"/>
      <c r="I68" s="184">
        <f>Q243</f>
        <v>0</v>
      </c>
      <c r="J68" s="184">
        <f>R243</f>
        <v>0</v>
      </c>
      <c r="K68" s="185">
        <f>K243</f>
        <v>0</v>
      </c>
      <c r="L68" s="181"/>
      <c r="M68" s="186"/>
    </row>
    <row r="69" spans="2:13" s="8" customFormat="1" ht="14.85" customHeight="1">
      <c r="B69" s="180"/>
      <c r="C69" s="181"/>
      <c r="D69" s="182" t="s">
        <v>148</v>
      </c>
      <c r="E69" s="183"/>
      <c r="F69" s="183"/>
      <c r="G69" s="183"/>
      <c r="H69" s="183"/>
      <c r="I69" s="184">
        <f>Q413</f>
        <v>0</v>
      </c>
      <c r="J69" s="184">
        <f>R413</f>
        <v>0</v>
      </c>
      <c r="K69" s="185">
        <f>K413</f>
        <v>0</v>
      </c>
      <c r="L69" s="181"/>
      <c r="M69" s="186"/>
    </row>
    <row r="70" spans="2:13" s="8" customFormat="1" ht="19.9" customHeight="1">
      <c r="B70" s="180"/>
      <c r="C70" s="181"/>
      <c r="D70" s="182" t="s">
        <v>149</v>
      </c>
      <c r="E70" s="183"/>
      <c r="F70" s="183"/>
      <c r="G70" s="183"/>
      <c r="H70" s="183"/>
      <c r="I70" s="184">
        <f>Q511</f>
        <v>0</v>
      </c>
      <c r="J70" s="184">
        <f>R511</f>
        <v>0</v>
      </c>
      <c r="K70" s="185">
        <f>K511</f>
        <v>0</v>
      </c>
      <c r="L70" s="181"/>
      <c r="M70" s="186"/>
    </row>
    <row r="71" spans="2:13" s="8" customFormat="1" ht="19.9" customHeight="1">
      <c r="B71" s="180"/>
      <c r="C71" s="181"/>
      <c r="D71" s="182" t="s">
        <v>150</v>
      </c>
      <c r="E71" s="183"/>
      <c r="F71" s="183"/>
      <c r="G71" s="183"/>
      <c r="H71" s="183"/>
      <c r="I71" s="184">
        <f>Q546</f>
        <v>0</v>
      </c>
      <c r="J71" s="184">
        <f>R546</f>
        <v>0</v>
      </c>
      <c r="K71" s="185">
        <f>K546</f>
        <v>0</v>
      </c>
      <c r="L71" s="181"/>
      <c r="M71" s="186"/>
    </row>
    <row r="72" spans="2:13" s="8" customFormat="1" ht="14.85" customHeight="1">
      <c r="B72" s="180"/>
      <c r="C72" s="181"/>
      <c r="D72" s="182" t="s">
        <v>151</v>
      </c>
      <c r="E72" s="183"/>
      <c r="F72" s="183"/>
      <c r="G72" s="183"/>
      <c r="H72" s="183"/>
      <c r="I72" s="184">
        <f>Q547</f>
        <v>0</v>
      </c>
      <c r="J72" s="184">
        <f>R547</f>
        <v>0</v>
      </c>
      <c r="K72" s="185">
        <f>K547</f>
        <v>0</v>
      </c>
      <c r="L72" s="181"/>
      <c r="M72" s="186"/>
    </row>
    <row r="73" spans="2:13" s="8" customFormat="1" ht="14.85" customHeight="1">
      <c r="B73" s="180"/>
      <c r="C73" s="181"/>
      <c r="D73" s="182" t="s">
        <v>152</v>
      </c>
      <c r="E73" s="183"/>
      <c r="F73" s="183"/>
      <c r="G73" s="183"/>
      <c r="H73" s="183"/>
      <c r="I73" s="184">
        <f>Q657</f>
        <v>0</v>
      </c>
      <c r="J73" s="184">
        <f>R657</f>
        <v>0</v>
      </c>
      <c r="K73" s="185">
        <f>K657</f>
        <v>0</v>
      </c>
      <c r="L73" s="181"/>
      <c r="M73" s="186"/>
    </row>
    <row r="74" spans="2:13" s="8" customFormat="1" ht="19.9" customHeight="1">
      <c r="B74" s="180"/>
      <c r="C74" s="181"/>
      <c r="D74" s="182" t="s">
        <v>153</v>
      </c>
      <c r="E74" s="183"/>
      <c r="F74" s="183"/>
      <c r="G74" s="183"/>
      <c r="H74" s="183"/>
      <c r="I74" s="184">
        <f>Q696</f>
        <v>0</v>
      </c>
      <c r="J74" s="184">
        <f>R696</f>
        <v>0</v>
      </c>
      <c r="K74" s="185">
        <f>K696</f>
        <v>0</v>
      </c>
      <c r="L74" s="181"/>
      <c r="M74" s="186"/>
    </row>
    <row r="75" spans="2:13" s="8" customFormat="1" ht="19.9" customHeight="1">
      <c r="B75" s="180"/>
      <c r="C75" s="181"/>
      <c r="D75" s="182" t="s">
        <v>154</v>
      </c>
      <c r="E75" s="183"/>
      <c r="F75" s="183"/>
      <c r="G75" s="183"/>
      <c r="H75" s="183"/>
      <c r="I75" s="184">
        <f>Q727</f>
        <v>0</v>
      </c>
      <c r="J75" s="184">
        <f>R727</f>
        <v>0</v>
      </c>
      <c r="K75" s="185">
        <f>K727</f>
        <v>0</v>
      </c>
      <c r="L75" s="181"/>
      <c r="M75" s="186"/>
    </row>
    <row r="76" spans="2:13" s="8" customFormat="1" ht="14.85" customHeight="1">
      <c r="B76" s="180"/>
      <c r="C76" s="181"/>
      <c r="D76" s="182" t="s">
        <v>155</v>
      </c>
      <c r="E76" s="183"/>
      <c r="F76" s="183"/>
      <c r="G76" s="183"/>
      <c r="H76" s="183"/>
      <c r="I76" s="184">
        <f>Q748</f>
        <v>0</v>
      </c>
      <c r="J76" s="184">
        <f>R748</f>
        <v>0</v>
      </c>
      <c r="K76" s="185">
        <f>K748</f>
        <v>0</v>
      </c>
      <c r="L76" s="181"/>
      <c r="M76" s="186"/>
    </row>
    <row r="77" spans="2:13" s="8" customFormat="1" ht="14.85" customHeight="1">
      <c r="B77" s="180"/>
      <c r="C77" s="181"/>
      <c r="D77" s="182" t="s">
        <v>156</v>
      </c>
      <c r="E77" s="183"/>
      <c r="F77" s="183"/>
      <c r="G77" s="183"/>
      <c r="H77" s="183"/>
      <c r="I77" s="184">
        <f>Q851</f>
        <v>0</v>
      </c>
      <c r="J77" s="184">
        <f>R851</f>
        <v>0</v>
      </c>
      <c r="K77" s="185">
        <f>K851</f>
        <v>0</v>
      </c>
      <c r="L77" s="181"/>
      <c r="M77" s="186"/>
    </row>
    <row r="78" spans="2:13" s="8" customFormat="1" ht="14.85" customHeight="1">
      <c r="B78" s="180"/>
      <c r="C78" s="181"/>
      <c r="D78" s="182" t="s">
        <v>157</v>
      </c>
      <c r="E78" s="183"/>
      <c r="F78" s="183"/>
      <c r="G78" s="183"/>
      <c r="H78" s="183"/>
      <c r="I78" s="184">
        <f>Q906</f>
        <v>0</v>
      </c>
      <c r="J78" s="184">
        <f>R906</f>
        <v>0</v>
      </c>
      <c r="K78" s="185">
        <f>K906</f>
        <v>0</v>
      </c>
      <c r="L78" s="181"/>
      <c r="M78" s="186"/>
    </row>
    <row r="79" spans="2:13" s="8" customFormat="1" ht="19.9" customHeight="1">
      <c r="B79" s="180"/>
      <c r="C79" s="181"/>
      <c r="D79" s="182" t="s">
        <v>158</v>
      </c>
      <c r="E79" s="183"/>
      <c r="F79" s="183"/>
      <c r="G79" s="183"/>
      <c r="H79" s="183"/>
      <c r="I79" s="184">
        <f>Q994</f>
        <v>0</v>
      </c>
      <c r="J79" s="184">
        <f>R994</f>
        <v>0</v>
      </c>
      <c r="K79" s="185">
        <f>K994</f>
        <v>0</v>
      </c>
      <c r="L79" s="181"/>
      <c r="M79" s="186"/>
    </row>
    <row r="80" spans="2:13" s="8" customFormat="1" ht="19.9" customHeight="1">
      <c r="B80" s="180"/>
      <c r="C80" s="181"/>
      <c r="D80" s="182" t="s">
        <v>159</v>
      </c>
      <c r="E80" s="183"/>
      <c r="F80" s="183"/>
      <c r="G80" s="183"/>
      <c r="H80" s="183"/>
      <c r="I80" s="184">
        <f>Q1023</f>
        <v>0</v>
      </c>
      <c r="J80" s="184">
        <f>R1023</f>
        <v>0</v>
      </c>
      <c r="K80" s="185">
        <f>K1023</f>
        <v>0</v>
      </c>
      <c r="L80" s="181"/>
      <c r="M80" s="186"/>
    </row>
    <row r="81" spans="2:13" s="8" customFormat="1" ht="19.9" customHeight="1">
      <c r="B81" s="180"/>
      <c r="C81" s="181"/>
      <c r="D81" s="182" t="s">
        <v>160</v>
      </c>
      <c r="E81" s="183"/>
      <c r="F81" s="183"/>
      <c r="G81" s="183"/>
      <c r="H81" s="183"/>
      <c r="I81" s="184">
        <f>Q1081</f>
        <v>0</v>
      </c>
      <c r="J81" s="184">
        <f>R1081</f>
        <v>0</v>
      </c>
      <c r="K81" s="185">
        <f>K1081</f>
        <v>0</v>
      </c>
      <c r="L81" s="181"/>
      <c r="M81" s="186"/>
    </row>
    <row r="82" spans="2:13" s="8" customFormat="1" ht="19.9" customHeight="1">
      <c r="B82" s="180"/>
      <c r="C82" s="181"/>
      <c r="D82" s="182" t="s">
        <v>161</v>
      </c>
      <c r="E82" s="183"/>
      <c r="F82" s="183"/>
      <c r="G82" s="183"/>
      <c r="H82" s="183"/>
      <c r="I82" s="184">
        <f>Q1520</f>
        <v>0</v>
      </c>
      <c r="J82" s="184">
        <f>R1520</f>
        <v>0</v>
      </c>
      <c r="K82" s="185">
        <f>K1520</f>
        <v>0</v>
      </c>
      <c r="L82" s="181"/>
      <c r="M82" s="186"/>
    </row>
    <row r="83" spans="2:13" s="8" customFormat="1" ht="14.85" customHeight="1">
      <c r="B83" s="180"/>
      <c r="C83" s="181"/>
      <c r="D83" s="182" t="s">
        <v>162</v>
      </c>
      <c r="E83" s="183"/>
      <c r="F83" s="183"/>
      <c r="G83" s="183"/>
      <c r="H83" s="183"/>
      <c r="I83" s="184">
        <f>Q1544</f>
        <v>0</v>
      </c>
      <c r="J83" s="184">
        <f>R1544</f>
        <v>0</v>
      </c>
      <c r="K83" s="185">
        <f>K1544</f>
        <v>0</v>
      </c>
      <c r="L83" s="181"/>
      <c r="M83" s="186"/>
    </row>
    <row r="84" spans="2:13" s="7" customFormat="1" ht="24.95" customHeight="1">
      <c r="B84" s="173"/>
      <c r="C84" s="174"/>
      <c r="D84" s="175" t="s">
        <v>163</v>
      </c>
      <c r="E84" s="176"/>
      <c r="F84" s="176"/>
      <c r="G84" s="176"/>
      <c r="H84" s="176"/>
      <c r="I84" s="177">
        <f>Q1546</f>
        <v>0</v>
      </c>
      <c r="J84" s="177">
        <f>R1546</f>
        <v>0</v>
      </c>
      <c r="K84" s="178">
        <f>K1546</f>
        <v>0</v>
      </c>
      <c r="L84" s="174"/>
      <c r="M84" s="179"/>
    </row>
    <row r="85" spans="2:13" s="8" customFormat="1" ht="19.9" customHeight="1">
      <c r="B85" s="180"/>
      <c r="C85" s="181"/>
      <c r="D85" s="182" t="s">
        <v>164</v>
      </c>
      <c r="E85" s="183"/>
      <c r="F85" s="183"/>
      <c r="G85" s="183"/>
      <c r="H85" s="183"/>
      <c r="I85" s="184">
        <f>Q1547</f>
        <v>0</v>
      </c>
      <c r="J85" s="184">
        <f>R1547</f>
        <v>0</v>
      </c>
      <c r="K85" s="185">
        <f>K1547</f>
        <v>0</v>
      </c>
      <c r="L85" s="181"/>
      <c r="M85" s="186"/>
    </row>
    <row r="86" spans="2:13" s="8" customFormat="1" ht="19.9" customHeight="1">
      <c r="B86" s="180"/>
      <c r="C86" s="181"/>
      <c r="D86" s="182" t="s">
        <v>165</v>
      </c>
      <c r="E86" s="183"/>
      <c r="F86" s="183"/>
      <c r="G86" s="183"/>
      <c r="H86" s="183"/>
      <c r="I86" s="184">
        <f>Q1567</f>
        <v>0</v>
      </c>
      <c r="J86" s="184">
        <f>R1567</f>
        <v>0</v>
      </c>
      <c r="K86" s="185">
        <f>K1567</f>
        <v>0</v>
      </c>
      <c r="L86" s="181"/>
      <c r="M86" s="186"/>
    </row>
    <row r="87" spans="2:13" s="8" customFormat="1" ht="19.9" customHeight="1">
      <c r="B87" s="180"/>
      <c r="C87" s="181"/>
      <c r="D87" s="182" t="s">
        <v>166</v>
      </c>
      <c r="E87" s="183"/>
      <c r="F87" s="183"/>
      <c r="G87" s="183"/>
      <c r="H87" s="183"/>
      <c r="I87" s="184">
        <f>Q1600</f>
        <v>0</v>
      </c>
      <c r="J87" s="184">
        <f>R1600</f>
        <v>0</v>
      </c>
      <c r="K87" s="185">
        <f>K1600</f>
        <v>0</v>
      </c>
      <c r="L87" s="181"/>
      <c r="M87" s="186"/>
    </row>
    <row r="88" spans="2:13" s="8" customFormat="1" ht="19.9" customHeight="1">
      <c r="B88" s="180"/>
      <c r="C88" s="181"/>
      <c r="D88" s="182" t="s">
        <v>167</v>
      </c>
      <c r="E88" s="183"/>
      <c r="F88" s="183"/>
      <c r="G88" s="183"/>
      <c r="H88" s="183"/>
      <c r="I88" s="184">
        <f>Q1602</f>
        <v>0</v>
      </c>
      <c r="J88" s="184">
        <f>R1602</f>
        <v>0</v>
      </c>
      <c r="K88" s="185">
        <f>K1602</f>
        <v>0</v>
      </c>
      <c r="L88" s="181"/>
      <c r="M88" s="186"/>
    </row>
    <row r="89" spans="2:13" s="8" customFormat="1" ht="19.9" customHeight="1">
      <c r="B89" s="180"/>
      <c r="C89" s="181"/>
      <c r="D89" s="182" t="s">
        <v>168</v>
      </c>
      <c r="E89" s="183"/>
      <c r="F89" s="183"/>
      <c r="G89" s="183"/>
      <c r="H89" s="183"/>
      <c r="I89" s="184">
        <f>Q1712</f>
        <v>0</v>
      </c>
      <c r="J89" s="184">
        <f>R1712</f>
        <v>0</v>
      </c>
      <c r="K89" s="185">
        <f>K1712</f>
        <v>0</v>
      </c>
      <c r="L89" s="181"/>
      <c r="M89" s="186"/>
    </row>
    <row r="90" spans="2:13" s="8" customFormat="1" ht="19.9" customHeight="1">
      <c r="B90" s="180"/>
      <c r="C90" s="181"/>
      <c r="D90" s="182" t="s">
        <v>169</v>
      </c>
      <c r="E90" s="183"/>
      <c r="F90" s="183"/>
      <c r="G90" s="183"/>
      <c r="H90" s="183"/>
      <c r="I90" s="184">
        <f>Q1778</f>
        <v>0</v>
      </c>
      <c r="J90" s="184">
        <f>R1778</f>
        <v>0</v>
      </c>
      <c r="K90" s="185">
        <f>K1778</f>
        <v>0</v>
      </c>
      <c r="L90" s="181"/>
      <c r="M90" s="186"/>
    </row>
    <row r="91" spans="2:13" s="8" customFormat="1" ht="19.9" customHeight="1">
      <c r="B91" s="180"/>
      <c r="C91" s="181"/>
      <c r="D91" s="182" t="s">
        <v>170</v>
      </c>
      <c r="E91" s="183"/>
      <c r="F91" s="183"/>
      <c r="G91" s="183"/>
      <c r="H91" s="183"/>
      <c r="I91" s="184">
        <f>Q1876</f>
        <v>0</v>
      </c>
      <c r="J91" s="184">
        <f>R1876</f>
        <v>0</v>
      </c>
      <c r="K91" s="185">
        <f>K1876</f>
        <v>0</v>
      </c>
      <c r="L91" s="181"/>
      <c r="M91" s="186"/>
    </row>
    <row r="92" spans="2:13" s="8" customFormat="1" ht="19.9" customHeight="1">
      <c r="B92" s="180"/>
      <c r="C92" s="181"/>
      <c r="D92" s="182" t="s">
        <v>171</v>
      </c>
      <c r="E92" s="183"/>
      <c r="F92" s="183"/>
      <c r="G92" s="183"/>
      <c r="H92" s="183"/>
      <c r="I92" s="184">
        <f>Q1905</f>
        <v>0</v>
      </c>
      <c r="J92" s="184">
        <f>R1905</f>
        <v>0</v>
      </c>
      <c r="K92" s="185">
        <f>K1905</f>
        <v>0</v>
      </c>
      <c r="L92" s="181"/>
      <c r="M92" s="186"/>
    </row>
    <row r="93" spans="2:13" s="8" customFormat="1" ht="19.9" customHeight="1">
      <c r="B93" s="180"/>
      <c r="C93" s="181"/>
      <c r="D93" s="182" t="s">
        <v>172</v>
      </c>
      <c r="E93" s="183"/>
      <c r="F93" s="183"/>
      <c r="G93" s="183"/>
      <c r="H93" s="183"/>
      <c r="I93" s="184">
        <f>Q2081</f>
        <v>0</v>
      </c>
      <c r="J93" s="184">
        <f>R2081</f>
        <v>0</v>
      </c>
      <c r="K93" s="185">
        <f>K2081</f>
        <v>0</v>
      </c>
      <c r="L93" s="181"/>
      <c r="M93" s="186"/>
    </row>
    <row r="94" spans="2:13" s="8" customFormat="1" ht="19.9" customHeight="1">
      <c r="B94" s="180"/>
      <c r="C94" s="181"/>
      <c r="D94" s="182" t="s">
        <v>173</v>
      </c>
      <c r="E94" s="183"/>
      <c r="F94" s="183"/>
      <c r="G94" s="183"/>
      <c r="H94" s="183"/>
      <c r="I94" s="184">
        <f>Q2201</f>
        <v>0</v>
      </c>
      <c r="J94" s="184">
        <f>R2201</f>
        <v>0</v>
      </c>
      <c r="K94" s="185">
        <f>K2201</f>
        <v>0</v>
      </c>
      <c r="L94" s="181"/>
      <c r="M94" s="186"/>
    </row>
    <row r="95" spans="2:13" s="8" customFormat="1" ht="19.9" customHeight="1">
      <c r="B95" s="180"/>
      <c r="C95" s="181"/>
      <c r="D95" s="182" t="s">
        <v>174</v>
      </c>
      <c r="E95" s="183"/>
      <c r="F95" s="183"/>
      <c r="G95" s="183"/>
      <c r="H95" s="183"/>
      <c r="I95" s="184">
        <f>Q2263</f>
        <v>0</v>
      </c>
      <c r="J95" s="184">
        <f>R2263</f>
        <v>0</v>
      </c>
      <c r="K95" s="185">
        <f>K2263</f>
        <v>0</v>
      </c>
      <c r="L95" s="181"/>
      <c r="M95" s="186"/>
    </row>
    <row r="96" spans="2:13" s="8" customFormat="1" ht="19.9" customHeight="1">
      <c r="B96" s="180"/>
      <c r="C96" s="181"/>
      <c r="D96" s="182" t="s">
        <v>175</v>
      </c>
      <c r="E96" s="183"/>
      <c r="F96" s="183"/>
      <c r="G96" s="183"/>
      <c r="H96" s="183"/>
      <c r="I96" s="184">
        <f>Q2330</f>
        <v>0</v>
      </c>
      <c r="J96" s="184">
        <f>R2330</f>
        <v>0</v>
      </c>
      <c r="K96" s="185">
        <f>K2330</f>
        <v>0</v>
      </c>
      <c r="L96" s="181"/>
      <c r="M96" s="186"/>
    </row>
    <row r="97" spans="2:13" s="8" customFormat="1" ht="19.9" customHeight="1">
      <c r="B97" s="180"/>
      <c r="C97" s="181"/>
      <c r="D97" s="182" t="s">
        <v>176</v>
      </c>
      <c r="E97" s="183"/>
      <c r="F97" s="183"/>
      <c r="G97" s="183"/>
      <c r="H97" s="183"/>
      <c r="I97" s="184">
        <f>Q2335</f>
        <v>0</v>
      </c>
      <c r="J97" s="184">
        <f>R2335</f>
        <v>0</v>
      </c>
      <c r="K97" s="185">
        <f>K2335</f>
        <v>0</v>
      </c>
      <c r="L97" s="181"/>
      <c r="M97" s="186"/>
    </row>
    <row r="98" spans="2:13" s="8" customFormat="1" ht="19.9" customHeight="1">
      <c r="B98" s="180"/>
      <c r="C98" s="181"/>
      <c r="D98" s="182" t="s">
        <v>177</v>
      </c>
      <c r="E98" s="183"/>
      <c r="F98" s="183"/>
      <c r="G98" s="183"/>
      <c r="H98" s="183"/>
      <c r="I98" s="184">
        <f>Q2356</f>
        <v>0</v>
      </c>
      <c r="J98" s="184">
        <f>R2356</f>
        <v>0</v>
      </c>
      <c r="K98" s="185">
        <f>K2356</f>
        <v>0</v>
      </c>
      <c r="L98" s="181"/>
      <c r="M98" s="186"/>
    </row>
    <row r="99" spans="2:13" s="8" customFormat="1" ht="19.9" customHeight="1">
      <c r="B99" s="180"/>
      <c r="C99" s="181"/>
      <c r="D99" s="182" t="s">
        <v>178</v>
      </c>
      <c r="E99" s="183"/>
      <c r="F99" s="183"/>
      <c r="G99" s="183"/>
      <c r="H99" s="183"/>
      <c r="I99" s="184">
        <f>Q2631</f>
        <v>0</v>
      </c>
      <c r="J99" s="184">
        <f>R2631</f>
        <v>0</v>
      </c>
      <c r="K99" s="185">
        <f>K2631</f>
        <v>0</v>
      </c>
      <c r="L99" s="181"/>
      <c r="M99" s="186"/>
    </row>
    <row r="100" spans="2:13" s="8" customFormat="1" ht="19.9" customHeight="1">
      <c r="B100" s="180"/>
      <c r="C100" s="181"/>
      <c r="D100" s="182" t="s">
        <v>179</v>
      </c>
      <c r="E100" s="183"/>
      <c r="F100" s="183"/>
      <c r="G100" s="183"/>
      <c r="H100" s="183"/>
      <c r="I100" s="184">
        <f>Q2657</f>
        <v>0</v>
      </c>
      <c r="J100" s="184">
        <f>R2657</f>
        <v>0</v>
      </c>
      <c r="K100" s="185">
        <f>K2657</f>
        <v>0</v>
      </c>
      <c r="L100" s="181"/>
      <c r="M100" s="186"/>
    </row>
    <row r="101" spans="2:13" s="8" customFormat="1" ht="19.9" customHeight="1">
      <c r="B101" s="180"/>
      <c r="C101" s="181"/>
      <c r="D101" s="182" t="s">
        <v>180</v>
      </c>
      <c r="E101" s="183"/>
      <c r="F101" s="183"/>
      <c r="G101" s="183"/>
      <c r="H101" s="183"/>
      <c r="I101" s="184">
        <f>Q2671</f>
        <v>0</v>
      </c>
      <c r="J101" s="184">
        <f>R2671</f>
        <v>0</v>
      </c>
      <c r="K101" s="185">
        <f>K2671</f>
        <v>0</v>
      </c>
      <c r="L101" s="181"/>
      <c r="M101" s="186"/>
    </row>
    <row r="102" spans="2:13" s="7" customFormat="1" ht="24.95" customHeight="1">
      <c r="B102" s="173"/>
      <c r="C102" s="174"/>
      <c r="D102" s="175" t="s">
        <v>181</v>
      </c>
      <c r="E102" s="176"/>
      <c r="F102" s="176"/>
      <c r="G102" s="176"/>
      <c r="H102" s="176"/>
      <c r="I102" s="177">
        <f>Q2766</f>
        <v>0</v>
      </c>
      <c r="J102" s="177">
        <f>R2766</f>
        <v>0</v>
      </c>
      <c r="K102" s="178">
        <f>K2766</f>
        <v>0</v>
      </c>
      <c r="L102" s="174"/>
      <c r="M102" s="179"/>
    </row>
    <row r="103" spans="2:13" s="8" customFormat="1" ht="19.9" customHeight="1">
      <c r="B103" s="180"/>
      <c r="C103" s="181"/>
      <c r="D103" s="182" t="s">
        <v>182</v>
      </c>
      <c r="E103" s="183"/>
      <c r="F103" s="183"/>
      <c r="G103" s="183"/>
      <c r="H103" s="183"/>
      <c r="I103" s="184">
        <f>Q2767</f>
        <v>0</v>
      </c>
      <c r="J103" s="184">
        <f>R2767</f>
        <v>0</v>
      </c>
      <c r="K103" s="185">
        <f>K2767</f>
        <v>0</v>
      </c>
      <c r="L103" s="181"/>
      <c r="M103" s="186"/>
    </row>
    <row r="104" spans="2:13" s="8" customFormat="1" ht="19.9" customHeight="1">
      <c r="B104" s="180"/>
      <c r="C104" s="181"/>
      <c r="D104" s="182" t="s">
        <v>183</v>
      </c>
      <c r="E104" s="183"/>
      <c r="F104" s="183"/>
      <c r="G104" s="183"/>
      <c r="H104" s="183"/>
      <c r="I104" s="184">
        <f>Q2773</f>
        <v>0</v>
      </c>
      <c r="J104" s="184">
        <f>R2773</f>
        <v>0</v>
      </c>
      <c r="K104" s="185">
        <f>K2773</f>
        <v>0</v>
      </c>
      <c r="L104" s="181"/>
      <c r="M104" s="186"/>
    </row>
    <row r="105" spans="2:13" s="8" customFormat="1" ht="19.9" customHeight="1">
      <c r="B105" s="180"/>
      <c r="C105" s="181"/>
      <c r="D105" s="182" t="s">
        <v>184</v>
      </c>
      <c r="E105" s="183"/>
      <c r="F105" s="183"/>
      <c r="G105" s="183"/>
      <c r="H105" s="183"/>
      <c r="I105" s="184">
        <f>Q2799</f>
        <v>0</v>
      </c>
      <c r="J105" s="184">
        <f>R2799</f>
        <v>0</v>
      </c>
      <c r="K105" s="185">
        <f>K2799</f>
        <v>0</v>
      </c>
      <c r="L105" s="181"/>
      <c r="M105" s="186"/>
    </row>
    <row r="106" spans="2:13" s="1" customFormat="1" ht="21.8" customHeight="1">
      <c r="B106" s="39"/>
      <c r="C106" s="40"/>
      <c r="D106" s="40"/>
      <c r="E106" s="40"/>
      <c r="F106" s="40"/>
      <c r="G106" s="40"/>
      <c r="H106" s="40"/>
      <c r="I106" s="132"/>
      <c r="J106" s="132"/>
      <c r="K106" s="40"/>
      <c r="L106" s="40"/>
      <c r="M106" s="44"/>
    </row>
    <row r="107" spans="2:13" s="1" customFormat="1" ht="6.95" customHeight="1">
      <c r="B107" s="58"/>
      <c r="C107" s="59"/>
      <c r="D107" s="59"/>
      <c r="E107" s="59"/>
      <c r="F107" s="59"/>
      <c r="G107" s="59"/>
      <c r="H107" s="59"/>
      <c r="I107" s="161"/>
      <c r="J107" s="161"/>
      <c r="K107" s="59"/>
      <c r="L107" s="59"/>
      <c r="M107" s="44"/>
    </row>
    <row r="111" spans="2:13" s="1" customFormat="1" ht="6.95" customHeight="1">
      <c r="B111" s="60"/>
      <c r="C111" s="61"/>
      <c r="D111" s="61"/>
      <c r="E111" s="61"/>
      <c r="F111" s="61"/>
      <c r="G111" s="61"/>
      <c r="H111" s="61"/>
      <c r="I111" s="164"/>
      <c r="J111" s="164"/>
      <c r="K111" s="61"/>
      <c r="L111" s="61"/>
      <c r="M111" s="44"/>
    </row>
    <row r="112" spans="2:13" s="1" customFormat="1" ht="24.95" customHeight="1">
      <c r="B112" s="39"/>
      <c r="C112" s="23" t="s">
        <v>185</v>
      </c>
      <c r="D112" s="40"/>
      <c r="E112" s="40"/>
      <c r="F112" s="40"/>
      <c r="G112" s="40"/>
      <c r="H112" s="40"/>
      <c r="I112" s="132"/>
      <c r="J112" s="132"/>
      <c r="K112" s="40"/>
      <c r="L112" s="40"/>
      <c r="M112" s="44"/>
    </row>
    <row r="113" spans="2:13" s="1" customFormat="1" ht="6.95" customHeight="1">
      <c r="B113" s="39"/>
      <c r="C113" s="40"/>
      <c r="D113" s="40"/>
      <c r="E113" s="40"/>
      <c r="F113" s="40"/>
      <c r="G113" s="40"/>
      <c r="H113" s="40"/>
      <c r="I113" s="132"/>
      <c r="J113" s="132"/>
      <c r="K113" s="40"/>
      <c r="L113" s="40"/>
      <c r="M113" s="44"/>
    </row>
    <row r="114" spans="2:13" s="1" customFormat="1" ht="12" customHeight="1">
      <c r="B114" s="39"/>
      <c r="C114" s="32" t="s">
        <v>17</v>
      </c>
      <c r="D114" s="40"/>
      <c r="E114" s="40"/>
      <c r="F114" s="40"/>
      <c r="G114" s="40"/>
      <c r="H114" s="40"/>
      <c r="I114" s="132"/>
      <c r="J114" s="132"/>
      <c r="K114" s="40"/>
      <c r="L114" s="40"/>
      <c r="M114" s="44"/>
    </row>
    <row r="115" spans="2:13" s="1" customFormat="1" ht="16.5" customHeight="1">
      <c r="B115" s="39"/>
      <c r="C115" s="40"/>
      <c r="D115" s="40"/>
      <c r="E115" s="165" t="str">
        <f>E7</f>
        <v>Rekonstrukce objektu Kateřinská 17 pro CMT UP v Olomouci</v>
      </c>
      <c r="F115" s="32"/>
      <c r="G115" s="32"/>
      <c r="H115" s="32"/>
      <c r="I115" s="132"/>
      <c r="J115" s="132"/>
      <c r="K115" s="40"/>
      <c r="L115" s="40"/>
      <c r="M115" s="44"/>
    </row>
    <row r="116" spans="2:13" s="1" customFormat="1" ht="12" customHeight="1">
      <c r="B116" s="39"/>
      <c r="C116" s="32" t="s">
        <v>127</v>
      </c>
      <c r="D116" s="40"/>
      <c r="E116" s="40"/>
      <c r="F116" s="40"/>
      <c r="G116" s="40"/>
      <c r="H116" s="40"/>
      <c r="I116" s="132"/>
      <c r="J116" s="132"/>
      <c r="K116" s="40"/>
      <c r="L116" s="40"/>
      <c r="M116" s="44"/>
    </row>
    <row r="117" spans="2:13" s="1" customFormat="1" ht="16.5" customHeight="1">
      <c r="B117" s="39"/>
      <c r="C117" s="40"/>
      <c r="D117" s="40"/>
      <c r="E117" s="65" t="str">
        <f>E9</f>
        <v>2017-11-3-1a - D.1.1 Architektonicko stavební řešení</v>
      </c>
      <c r="F117" s="40"/>
      <c r="G117" s="40"/>
      <c r="H117" s="40"/>
      <c r="I117" s="132"/>
      <c r="J117" s="132"/>
      <c r="K117" s="40"/>
      <c r="L117" s="40"/>
      <c r="M117" s="44"/>
    </row>
    <row r="118" spans="2:13" s="1" customFormat="1" ht="6.95" customHeight="1">
      <c r="B118" s="39"/>
      <c r="C118" s="40"/>
      <c r="D118" s="40"/>
      <c r="E118" s="40"/>
      <c r="F118" s="40"/>
      <c r="G118" s="40"/>
      <c r="H118" s="40"/>
      <c r="I118" s="132"/>
      <c r="J118" s="132"/>
      <c r="K118" s="40"/>
      <c r="L118" s="40"/>
      <c r="M118" s="44"/>
    </row>
    <row r="119" spans="2:13" s="1" customFormat="1" ht="12" customHeight="1">
      <c r="B119" s="39"/>
      <c r="C119" s="32" t="s">
        <v>23</v>
      </c>
      <c r="D119" s="40"/>
      <c r="E119" s="40"/>
      <c r="F119" s="27" t="str">
        <f>F12</f>
        <v>Olomouc</v>
      </c>
      <c r="G119" s="40"/>
      <c r="H119" s="40"/>
      <c r="I119" s="134" t="s">
        <v>25</v>
      </c>
      <c r="J119" s="136" t="str">
        <f>IF(J12="","",J12)</f>
        <v>3. 11. 2017</v>
      </c>
      <c r="K119" s="40"/>
      <c r="L119" s="40"/>
      <c r="M119" s="44"/>
    </row>
    <row r="120" spans="2:13" s="1" customFormat="1" ht="6.95" customHeight="1">
      <c r="B120" s="39"/>
      <c r="C120" s="40"/>
      <c r="D120" s="40"/>
      <c r="E120" s="40"/>
      <c r="F120" s="40"/>
      <c r="G120" s="40"/>
      <c r="H120" s="40"/>
      <c r="I120" s="132"/>
      <c r="J120" s="132"/>
      <c r="K120" s="40"/>
      <c r="L120" s="40"/>
      <c r="M120" s="44"/>
    </row>
    <row r="121" spans="2:13" s="1" customFormat="1" ht="24.9" customHeight="1">
      <c r="B121" s="39"/>
      <c r="C121" s="32" t="s">
        <v>31</v>
      </c>
      <c r="D121" s="40"/>
      <c r="E121" s="40"/>
      <c r="F121" s="27" t="str">
        <f>E15</f>
        <v>Universita Palackého v Olomouci</v>
      </c>
      <c r="G121" s="40"/>
      <c r="H121" s="40"/>
      <c r="I121" s="134" t="s">
        <v>38</v>
      </c>
      <c r="J121" s="166" t="str">
        <f>E21</f>
        <v>Mg,Ing arch L. Blažek,Ing v. Petr</v>
      </c>
      <c r="K121" s="40"/>
      <c r="L121" s="40"/>
      <c r="M121" s="44"/>
    </row>
    <row r="122" spans="2:13" s="1" customFormat="1" ht="13.65" customHeight="1">
      <c r="B122" s="39"/>
      <c r="C122" s="32" t="s">
        <v>36</v>
      </c>
      <c r="D122" s="40"/>
      <c r="E122" s="40"/>
      <c r="F122" s="27" t="str">
        <f>IF(E18="","",E18)</f>
        <v>Vyplň údaj</v>
      </c>
      <c r="G122" s="40"/>
      <c r="H122" s="40"/>
      <c r="I122" s="134" t="s">
        <v>40</v>
      </c>
      <c r="J122" s="166" t="str">
        <f>E24</f>
        <v xml:space="preserve"> </v>
      </c>
      <c r="K122" s="40"/>
      <c r="L122" s="40"/>
      <c r="M122" s="44"/>
    </row>
    <row r="123" spans="2:13" s="1" customFormat="1" ht="10.3" customHeight="1">
      <c r="B123" s="39"/>
      <c r="C123" s="40"/>
      <c r="D123" s="40"/>
      <c r="E123" s="40"/>
      <c r="F123" s="40"/>
      <c r="G123" s="40"/>
      <c r="H123" s="40"/>
      <c r="I123" s="132"/>
      <c r="J123" s="132"/>
      <c r="K123" s="40"/>
      <c r="L123" s="40"/>
      <c r="M123" s="44"/>
    </row>
    <row r="124" spans="2:24" s="9" customFormat="1" ht="29.25" customHeight="1">
      <c r="B124" s="187"/>
      <c r="C124" s="188" t="s">
        <v>186</v>
      </c>
      <c r="D124" s="189" t="s">
        <v>63</v>
      </c>
      <c r="E124" s="189" t="s">
        <v>59</v>
      </c>
      <c r="F124" s="189" t="s">
        <v>60</v>
      </c>
      <c r="G124" s="189" t="s">
        <v>187</v>
      </c>
      <c r="H124" s="189" t="s">
        <v>188</v>
      </c>
      <c r="I124" s="190" t="s">
        <v>189</v>
      </c>
      <c r="J124" s="190" t="s">
        <v>190</v>
      </c>
      <c r="K124" s="191" t="s">
        <v>139</v>
      </c>
      <c r="L124" s="192" t="s">
        <v>191</v>
      </c>
      <c r="M124" s="193"/>
      <c r="N124" s="88" t="s">
        <v>33</v>
      </c>
      <c r="O124" s="89" t="s">
        <v>48</v>
      </c>
      <c r="P124" s="89" t="s">
        <v>192</v>
      </c>
      <c r="Q124" s="89" t="s">
        <v>193</v>
      </c>
      <c r="R124" s="89" t="s">
        <v>194</v>
      </c>
      <c r="S124" s="89" t="s">
        <v>195</v>
      </c>
      <c r="T124" s="89" t="s">
        <v>196</v>
      </c>
      <c r="U124" s="89" t="s">
        <v>197</v>
      </c>
      <c r="V124" s="89" t="s">
        <v>198</v>
      </c>
      <c r="W124" s="89" t="s">
        <v>199</v>
      </c>
      <c r="X124" s="90" t="s">
        <v>200</v>
      </c>
    </row>
    <row r="125" spans="2:63" s="1" customFormat="1" ht="22.8" customHeight="1">
      <c r="B125" s="39"/>
      <c r="C125" s="95" t="s">
        <v>201</v>
      </c>
      <c r="D125" s="40"/>
      <c r="E125" s="40"/>
      <c r="F125" s="40"/>
      <c r="G125" s="40"/>
      <c r="H125" s="40"/>
      <c r="I125" s="132"/>
      <c r="J125" s="132"/>
      <c r="K125" s="194">
        <f>BK125</f>
        <v>0</v>
      </c>
      <c r="L125" s="40"/>
      <c r="M125" s="44"/>
      <c r="N125" s="91"/>
      <c r="O125" s="92"/>
      <c r="P125" s="92"/>
      <c r="Q125" s="195">
        <f>Q126+Q1546+Q2766</f>
        <v>0</v>
      </c>
      <c r="R125" s="195">
        <f>R126+R1546+R2766</f>
        <v>0</v>
      </c>
      <c r="S125" s="92"/>
      <c r="T125" s="196">
        <f>T126+T1546+T2766</f>
        <v>0</v>
      </c>
      <c r="U125" s="92"/>
      <c r="V125" s="196">
        <f>V126+V1546+V2766</f>
        <v>1270.21686168</v>
      </c>
      <c r="W125" s="92"/>
      <c r="X125" s="197">
        <f>X126+X1546+X2766</f>
        <v>911.9142559999999</v>
      </c>
      <c r="AT125" s="17" t="s">
        <v>79</v>
      </c>
      <c r="AU125" s="17" t="s">
        <v>140</v>
      </c>
      <c r="BK125" s="198">
        <f>BK126+BK1546+BK2766</f>
        <v>0</v>
      </c>
    </row>
    <row r="126" spans="2:63" s="10" customFormat="1" ht="25.9" customHeight="1">
      <c r="B126" s="199"/>
      <c r="C126" s="200"/>
      <c r="D126" s="201" t="s">
        <v>79</v>
      </c>
      <c r="E126" s="202" t="s">
        <v>202</v>
      </c>
      <c r="F126" s="202" t="s">
        <v>203</v>
      </c>
      <c r="G126" s="200"/>
      <c r="H126" s="200"/>
      <c r="I126" s="203"/>
      <c r="J126" s="203"/>
      <c r="K126" s="204">
        <f>BK126</f>
        <v>0</v>
      </c>
      <c r="L126" s="200"/>
      <c r="M126" s="205"/>
      <c r="N126" s="206"/>
      <c r="O126" s="207"/>
      <c r="P126" s="207"/>
      <c r="Q126" s="208">
        <f>Q127+Q188+Q210+Q511+Q546+Q696+Q727+Q994+Q1023+Q1081+Q1520</f>
        <v>0</v>
      </c>
      <c r="R126" s="208">
        <f>R127+R188+R210+R511+R546+R696+R727+R994+R1023+R1081+R1520</f>
        <v>0</v>
      </c>
      <c r="S126" s="207"/>
      <c r="T126" s="209">
        <f>T127+T188+T210+T511+T546+T696+T727+T994+T1023+T1081+T1520</f>
        <v>0</v>
      </c>
      <c r="U126" s="207"/>
      <c r="V126" s="209">
        <f>V127+V188+V210+V511+V546+V696+V727+V994+V1023+V1081+V1520</f>
        <v>1128.50990674</v>
      </c>
      <c r="W126" s="207"/>
      <c r="X126" s="210">
        <f>X127+X188+X210+X511+X546+X696+X727+X994+X1023+X1081+X1520</f>
        <v>856.8468229999999</v>
      </c>
      <c r="AR126" s="211" t="s">
        <v>88</v>
      </c>
      <c r="AT126" s="212" t="s">
        <v>79</v>
      </c>
      <c r="AU126" s="212" t="s">
        <v>80</v>
      </c>
      <c r="AY126" s="211" t="s">
        <v>204</v>
      </c>
      <c r="BK126" s="213">
        <f>BK127+BK188+BK210+BK511+BK546+BK696+BK727+BK994+BK1023+BK1081+BK1520</f>
        <v>0</v>
      </c>
    </row>
    <row r="127" spans="2:63" s="10" customFormat="1" ht="22.8" customHeight="1">
      <c r="B127" s="199"/>
      <c r="C127" s="200"/>
      <c r="D127" s="201" t="s">
        <v>79</v>
      </c>
      <c r="E127" s="214" t="s">
        <v>88</v>
      </c>
      <c r="F127" s="214" t="s">
        <v>205</v>
      </c>
      <c r="G127" s="200"/>
      <c r="H127" s="200"/>
      <c r="I127" s="203"/>
      <c r="J127" s="203"/>
      <c r="K127" s="215">
        <f>BK127</f>
        <v>0</v>
      </c>
      <c r="L127" s="200"/>
      <c r="M127" s="205"/>
      <c r="N127" s="206"/>
      <c r="O127" s="207"/>
      <c r="P127" s="207"/>
      <c r="Q127" s="208">
        <f>SUM(Q128:Q187)</f>
        <v>0</v>
      </c>
      <c r="R127" s="208">
        <f>SUM(R128:R187)</f>
        <v>0</v>
      </c>
      <c r="S127" s="207"/>
      <c r="T127" s="209">
        <f>SUM(T128:T187)</f>
        <v>0</v>
      </c>
      <c r="U127" s="207"/>
      <c r="V127" s="209">
        <f>SUM(V128:V187)</f>
        <v>23.341</v>
      </c>
      <c r="W127" s="207"/>
      <c r="X127" s="210">
        <f>SUM(X128:X187)</f>
        <v>127.74249999999999</v>
      </c>
      <c r="AR127" s="211" t="s">
        <v>88</v>
      </c>
      <c r="AT127" s="212" t="s">
        <v>79</v>
      </c>
      <c r="AU127" s="212" t="s">
        <v>88</v>
      </c>
      <c r="AY127" s="211" t="s">
        <v>204</v>
      </c>
      <c r="BK127" s="213">
        <f>SUM(BK128:BK187)</f>
        <v>0</v>
      </c>
    </row>
    <row r="128" spans="2:65" s="1" customFormat="1" ht="33.75" customHeight="1">
      <c r="B128" s="39"/>
      <c r="C128" s="216" t="s">
        <v>88</v>
      </c>
      <c r="D128" s="216" t="s">
        <v>206</v>
      </c>
      <c r="E128" s="217" t="s">
        <v>207</v>
      </c>
      <c r="F128" s="218" t="s">
        <v>208</v>
      </c>
      <c r="G128" s="219" t="s">
        <v>209</v>
      </c>
      <c r="H128" s="220">
        <v>240.5</v>
      </c>
      <c r="I128" s="221"/>
      <c r="J128" s="221"/>
      <c r="K128" s="222">
        <f>ROUND(P128*H128,2)</f>
        <v>0</v>
      </c>
      <c r="L128" s="218" t="s">
        <v>210</v>
      </c>
      <c r="M128" s="44"/>
      <c r="N128" s="223" t="s">
        <v>33</v>
      </c>
      <c r="O128" s="224" t="s">
        <v>49</v>
      </c>
      <c r="P128" s="225">
        <f>I128+J128</f>
        <v>0</v>
      </c>
      <c r="Q128" s="225">
        <f>ROUND(I128*H128,2)</f>
        <v>0</v>
      </c>
      <c r="R128" s="225">
        <f>ROUND(J128*H128,2)</f>
        <v>0</v>
      </c>
      <c r="S128" s="80"/>
      <c r="T128" s="226">
        <f>S128*H128</f>
        <v>0</v>
      </c>
      <c r="U128" s="226">
        <v>0</v>
      </c>
      <c r="V128" s="226">
        <f>U128*H128</f>
        <v>0</v>
      </c>
      <c r="W128" s="226">
        <v>0.255</v>
      </c>
      <c r="X128" s="227">
        <f>W128*H128</f>
        <v>61.3275</v>
      </c>
      <c r="AR128" s="17" t="s">
        <v>211</v>
      </c>
      <c r="AT128" s="17" t="s">
        <v>206</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211</v>
      </c>
      <c r="BM128" s="17" t="s">
        <v>212</v>
      </c>
    </row>
    <row r="129" spans="2:51" s="11" customFormat="1" ht="12">
      <c r="B129" s="229"/>
      <c r="C129" s="230"/>
      <c r="D129" s="231" t="s">
        <v>213</v>
      </c>
      <c r="E129" s="232" t="s">
        <v>33</v>
      </c>
      <c r="F129" s="233" t="s">
        <v>214</v>
      </c>
      <c r="G129" s="230"/>
      <c r="H129" s="232" t="s">
        <v>33</v>
      </c>
      <c r="I129" s="234"/>
      <c r="J129" s="234"/>
      <c r="K129" s="230"/>
      <c r="L129" s="230"/>
      <c r="M129" s="235"/>
      <c r="N129" s="236"/>
      <c r="O129" s="237"/>
      <c r="P129" s="237"/>
      <c r="Q129" s="237"/>
      <c r="R129" s="237"/>
      <c r="S129" s="237"/>
      <c r="T129" s="237"/>
      <c r="U129" s="237"/>
      <c r="V129" s="237"/>
      <c r="W129" s="237"/>
      <c r="X129" s="238"/>
      <c r="AT129" s="239" t="s">
        <v>213</v>
      </c>
      <c r="AU129" s="239" t="s">
        <v>90</v>
      </c>
      <c r="AV129" s="11" t="s">
        <v>88</v>
      </c>
      <c r="AW129" s="11" t="s">
        <v>5</v>
      </c>
      <c r="AX129" s="11" t="s">
        <v>80</v>
      </c>
      <c r="AY129" s="239" t="s">
        <v>204</v>
      </c>
    </row>
    <row r="130" spans="2:51" s="12" customFormat="1" ht="12">
      <c r="B130" s="240"/>
      <c r="C130" s="241"/>
      <c r="D130" s="231" t="s">
        <v>213</v>
      </c>
      <c r="E130" s="242" t="s">
        <v>33</v>
      </c>
      <c r="F130" s="243" t="s">
        <v>215</v>
      </c>
      <c r="G130" s="241"/>
      <c r="H130" s="244">
        <v>120.5</v>
      </c>
      <c r="I130" s="245"/>
      <c r="J130" s="245"/>
      <c r="K130" s="241"/>
      <c r="L130" s="241"/>
      <c r="M130" s="246"/>
      <c r="N130" s="247"/>
      <c r="O130" s="248"/>
      <c r="P130" s="248"/>
      <c r="Q130" s="248"/>
      <c r="R130" s="248"/>
      <c r="S130" s="248"/>
      <c r="T130" s="248"/>
      <c r="U130" s="248"/>
      <c r="V130" s="248"/>
      <c r="W130" s="248"/>
      <c r="X130" s="249"/>
      <c r="AT130" s="250" t="s">
        <v>213</v>
      </c>
      <c r="AU130" s="250" t="s">
        <v>90</v>
      </c>
      <c r="AV130" s="12" t="s">
        <v>90</v>
      </c>
      <c r="AW130" s="12" t="s">
        <v>5</v>
      </c>
      <c r="AX130" s="12" t="s">
        <v>80</v>
      </c>
      <c r="AY130" s="250" t="s">
        <v>204</v>
      </c>
    </row>
    <row r="131" spans="2:51" s="11" customFormat="1" ht="12">
      <c r="B131" s="229"/>
      <c r="C131" s="230"/>
      <c r="D131" s="231" t="s">
        <v>213</v>
      </c>
      <c r="E131" s="232" t="s">
        <v>33</v>
      </c>
      <c r="F131" s="233" t="s">
        <v>216</v>
      </c>
      <c r="G131" s="230"/>
      <c r="H131" s="232" t="s">
        <v>33</v>
      </c>
      <c r="I131" s="234"/>
      <c r="J131" s="234"/>
      <c r="K131" s="230"/>
      <c r="L131" s="230"/>
      <c r="M131" s="235"/>
      <c r="N131" s="236"/>
      <c r="O131" s="237"/>
      <c r="P131" s="237"/>
      <c r="Q131" s="237"/>
      <c r="R131" s="237"/>
      <c r="S131" s="237"/>
      <c r="T131" s="237"/>
      <c r="U131" s="237"/>
      <c r="V131" s="237"/>
      <c r="W131" s="237"/>
      <c r="X131" s="238"/>
      <c r="AT131" s="239" t="s">
        <v>213</v>
      </c>
      <c r="AU131" s="239" t="s">
        <v>90</v>
      </c>
      <c r="AV131" s="11" t="s">
        <v>88</v>
      </c>
      <c r="AW131" s="11" t="s">
        <v>5</v>
      </c>
      <c r="AX131" s="11" t="s">
        <v>80</v>
      </c>
      <c r="AY131" s="239" t="s">
        <v>204</v>
      </c>
    </row>
    <row r="132" spans="2:51" s="12" customFormat="1" ht="12">
      <c r="B132" s="240"/>
      <c r="C132" s="241"/>
      <c r="D132" s="231" t="s">
        <v>213</v>
      </c>
      <c r="E132" s="242" t="s">
        <v>33</v>
      </c>
      <c r="F132" s="243" t="s">
        <v>217</v>
      </c>
      <c r="G132" s="241"/>
      <c r="H132" s="244">
        <v>120</v>
      </c>
      <c r="I132" s="245"/>
      <c r="J132" s="245"/>
      <c r="K132" s="241"/>
      <c r="L132" s="241"/>
      <c r="M132" s="246"/>
      <c r="N132" s="247"/>
      <c r="O132" s="248"/>
      <c r="P132" s="248"/>
      <c r="Q132" s="248"/>
      <c r="R132" s="248"/>
      <c r="S132" s="248"/>
      <c r="T132" s="248"/>
      <c r="U132" s="248"/>
      <c r="V132" s="248"/>
      <c r="W132" s="248"/>
      <c r="X132" s="249"/>
      <c r="AT132" s="250" t="s">
        <v>213</v>
      </c>
      <c r="AU132" s="250" t="s">
        <v>90</v>
      </c>
      <c r="AV132" s="12" t="s">
        <v>90</v>
      </c>
      <c r="AW132" s="12" t="s">
        <v>5</v>
      </c>
      <c r="AX132" s="12" t="s">
        <v>80</v>
      </c>
      <c r="AY132" s="250" t="s">
        <v>204</v>
      </c>
    </row>
    <row r="133" spans="2:51" s="13" customFormat="1" ht="12">
      <c r="B133" s="251"/>
      <c r="C133" s="252"/>
      <c r="D133" s="231" t="s">
        <v>213</v>
      </c>
      <c r="E133" s="253" t="s">
        <v>33</v>
      </c>
      <c r="F133" s="254" t="s">
        <v>218</v>
      </c>
      <c r="G133" s="252"/>
      <c r="H133" s="255">
        <v>240.5</v>
      </c>
      <c r="I133" s="256"/>
      <c r="J133" s="256"/>
      <c r="K133" s="252"/>
      <c r="L133" s="252"/>
      <c r="M133" s="257"/>
      <c r="N133" s="258"/>
      <c r="O133" s="259"/>
      <c r="P133" s="259"/>
      <c r="Q133" s="259"/>
      <c r="R133" s="259"/>
      <c r="S133" s="259"/>
      <c r="T133" s="259"/>
      <c r="U133" s="259"/>
      <c r="V133" s="259"/>
      <c r="W133" s="259"/>
      <c r="X133" s="260"/>
      <c r="AT133" s="261" t="s">
        <v>213</v>
      </c>
      <c r="AU133" s="261" t="s">
        <v>90</v>
      </c>
      <c r="AV133" s="13" t="s">
        <v>211</v>
      </c>
      <c r="AW133" s="13" t="s">
        <v>5</v>
      </c>
      <c r="AX133" s="13" t="s">
        <v>88</v>
      </c>
      <c r="AY133" s="261" t="s">
        <v>204</v>
      </c>
    </row>
    <row r="134" spans="2:65" s="1" customFormat="1" ht="22.5" customHeight="1">
      <c r="B134" s="39"/>
      <c r="C134" s="216" t="s">
        <v>90</v>
      </c>
      <c r="D134" s="216" t="s">
        <v>206</v>
      </c>
      <c r="E134" s="217" t="s">
        <v>219</v>
      </c>
      <c r="F134" s="218" t="s">
        <v>220</v>
      </c>
      <c r="G134" s="219" t="s">
        <v>209</v>
      </c>
      <c r="H134" s="220">
        <v>240.5</v>
      </c>
      <c r="I134" s="221"/>
      <c r="J134" s="221"/>
      <c r="K134" s="222">
        <f>ROUND(P134*H134,2)</f>
        <v>0</v>
      </c>
      <c r="L134" s="218" t="s">
        <v>210</v>
      </c>
      <c r="M134" s="44"/>
      <c r="N134" s="223" t="s">
        <v>33</v>
      </c>
      <c r="O134" s="224" t="s">
        <v>49</v>
      </c>
      <c r="P134" s="225">
        <f>I134+J134</f>
        <v>0</v>
      </c>
      <c r="Q134" s="225">
        <f>ROUND(I134*H134,2)</f>
        <v>0</v>
      </c>
      <c r="R134" s="225">
        <f>ROUND(J134*H134,2)</f>
        <v>0</v>
      </c>
      <c r="S134" s="80"/>
      <c r="T134" s="226">
        <f>S134*H134</f>
        <v>0</v>
      </c>
      <c r="U134" s="226">
        <v>0</v>
      </c>
      <c r="V134" s="226">
        <f>U134*H134</f>
        <v>0</v>
      </c>
      <c r="W134" s="226">
        <v>0.235</v>
      </c>
      <c r="X134" s="227">
        <f>W134*H134</f>
        <v>56.5175</v>
      </c>
      <c r="AR134" s="17" t="s">
        <v>211</v>
      </c>
      <c r="AT134" s="17" t="s">
        <v>206</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211</v>
      </c>
      <c r="BM134" s="17" t="s">
        <v>221</v>
      </c>
    </row>
    <row r="135" spans="2:51" s="11" customFormat="1" ht="12">
      <c r="B135" s="229"/>
      <c r="C135" s="230"/>
      <c r="D135" s="231" t="s">
        <v>213</v>
      </c>
      <c r="E135" s="232" t="s">
        <v>33</v>
      </c>
      <c r="F135" s="233" t="s">
        <v>222</v>
      </c>
      <c r="G135" s="230"/>
      <c r="H135" s="232" t="s">
        <v>33</v>
      </c>
      <c r="I135" s="234"/>
      <c r="J135" s="234"/>
      <c r="K135" s="230"/>
      <c r="L135" s="230"/>
      <c r="M135" s="235"/>
      <c r="N135" s="236"/>
      <c r="O135" s="237"/>
      <c r="P135" s="237"/>
      <c r="Q135" s="237"/>
      <c r="R135" s="237"/>
      <c r="S135" s="237"/>
      <c r="T135" s="237"/>
      <c r="U135" s="237"/>
      <c r="V135" s="237"/>
      <c r="W135" s="237"/>
      <c r="X135" s="238"/>
      <c r="AT135" s="239" t="s">
        <v>213</v>
      </c>
      <c r="AU135" s="239" t="s">
        <v>90</v>
      </c>
      <c r="AV135" s="11" t="s">
        <v>88</v>
      </c>
      <c r="AW135" s="11" t="s">
        <v>5</v>
      </c>
      <c r="AX135" s="11" t="s">
        <v>80</v>
      </c>
      <c r="AY135" s="239" t="s">
        <v>204</v>
      </c>
    </row>
    <row r="136" spans="2:51" s="12" customFormat="1" ht="12">
      <c r="B136" s="240"/>
      <c r="C136" s="241"/>
      <c r="D136" s="231" t="s">
        <v>213</v>
      </c>
      <c r="E136" s="242" t="s">
        <v>33</v>
      </c>
      <c r="F136" s="243" t="s">
        <v>223</v>
      </c>
      <c r="G136" s="241"/>
      <c r="H136" s="244">
        <v>240.5</v>
      </c>
      <c r="I136" s="245"/>
      <c r="J136" s="245"/>
      <c r="K136" s="241"/>
      <c r="L136" s="241"/>
      <c r="M136" s="246"/>
      <c r="N136" s="247"/>
      <c r="O136" s="248"/>
      <c r="P136" s="248"/>
      <c r="Q136" s="248"/>
      <c r="R136" s="248"/>
      <c r="S136" s="248"/>
      <c r="T136" s="248"/>
      <c r="U136" s="248"/>
      <c r="V136" s="248"/>
      <c r="W136" s="248"/>
      <c r="X136" s="249"/>
      <c r="AT136" s="250" t="s">
        <v>213</v>
      </c>
      <c r="AU136" s="250" t="s">
        <v>90</v>
      </c>
      <c r="AV136" s="12" t="s">
        <v>90</v>
      </c>
      <c r="AW136" s="12" t="s">
        <v>5</v>
      </c>
      <c r="AX136" s="12" t="s">
        <v>80</v>
      </c>
      <c r="AY136" s="250" t="s">
        <v>204</v>
      </c>
    </row>
    <row r="137" spans="2:51" s="13" customFormat="1" ht="12">
      <c r="B137" s="251"/>
      <c r="C137" s="252"/>
      <c r="D137" s="231" t="s">
        <v>213</v>
      </c>
      <c r="E137" s="253" t="s">
        <v>33</v>
      </c>
      <c r="F137" s="254" t="s">
        <v>218</v>
      </c>
      <c r="G137" s="252"/>
      <c r="H137" s="255">
        <v>240.5</v>
      </c>
      <c r="I137" s="256"/>
      <c r="J137" s="256"/>
      <c r="K137" s="252"/>
      <c r="L137" s="252"/>
      <c r="M137" s="257"/>
      <c r="N137" s="258"/>
      <c r="O137" s="259"/>
      <c r="P137" s="259"/>
      <c r="Q137" s="259"/>
      <c r="R137" s="259"/>
      <c r="S137" s="259"/>
      <c r="T137" s="259"/>
      <c r="U137" s="259"/>
      <c r="V137" s="259"/>
      <c r="W137" s="259"/>
      <c r="X137" s="260"/>
      <c r="AT137" s="261" t="s">
        <v>213</v>
      </c>
      <c r="AU137" s="261" t="s">
        <v>90</v>
      </c>
      <c r="AV137" s="13" t="s">
        <v>211</v>
      </c>
      <c r="AW137" s="13" t="s">
        <v>5</v>
      </c>
      <c r="AX137" s="13" t="s">
        <v>88</v>
      </c>
      <c r="AY137" s="261" t="s">
        <v>204</v>
      </c>
    </row>
    <row r="138" spans="2:65" s="1" customFormat="1" ht="22.5" customHeight="1">
      <c r="B138" s="39"/>
      <c r="C138" s="216" t="s">
        <v>224</v>
      </c>
      <c r="D138" s="216" t="s">
        <v>206</v>
      </c>
      <c r="E138" s="217" t="s">
        <v>225</v>
      </c>
      <c r="F138" s="218" t="s">
        <v>226</v>
      </c>
      <c r="G138" s="219" t="s">
        <v>209</v>
      </c>
      <c r="H138" s="220">
        <v>53.5</v>
      </c>
      <c r="I138" s="221"/>
      <c r="J138" s="221"/>
      <c r="K138" s="222">
        <f>ROUND(P138*H138,2)</f>
        <v>0</v>
      </c>
      <c r="L138" s="218" t="s">
        <v>210</v>
      </c>
      <c r="M138" s="44"/>
      <c r="N138" s="223" t="s">
        <v>33</v>
      </c>
      <c r="O138" s="224" t="s">
        <v>49</v>
      </c>
      <c r="P138" s="225">
        <f>I138+J138</f>
        <v>0</v>
      </c>
      <c r="Q138" s="225">
        <f>ROUND(I138*H138,2)</f>
        <v>0</v>
      </c>
      <c r="R138" s="225">
        <f>ROUND(J138*H138,2)</f>
        <v>0</v>
      </c>
      <c r="S138" s="80"/>
      <c r="T138" s="226">
        <f>S138*H138</f>
        <v>0</v>
      </c>
      <c r="U138" s="226">
        <v>0</v>
      </c>
      <c r="V138" s="226">
        <f>U138*H138</f>
        <v>0</v>
      </c>
      <c r="W138" s="226">
        <v>0.185</v>
      </c>
      <c r="X138" s="227">
        <f>W138*H138</f>
        <v>9.897499999999999</v>
      </c>
      <c r="AR138" s="17" t="s">
        <v>211</v>
      </c>
      <c r="AT138" s="17" t="s">
        <v>206</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211</v>
      </c>
      <c r="BM138" s="17" t="s">
        <v>227</v>
      </c>
    </row>
    <row r="139" spans="2:51" s="11" customFormat="1" ht="12">
      <c r="B139" s="229"/>
      <c r="C139" s="230"/>
      <c r="D139" s="231" t="s">
        <v>213</v>
      </c>
      <c r="E139" s="232" t="s">
        <v>33</v>
      </c>
      <c r="F139" s="233" t="s">
        <v>228</v>
      </c>
      <c r="G139" s="230"/>
      <c r="H139" s="232" t="s">
        <v>33</v>
      </c>
      <c r="I139" s="234"/>
      <c r="J139" s="234"/>
      <c r="K139" s="230"/>
      <c r="L139" s="230"/>
      <c r="M139" s="235"/>
      <c r="N139" s="236"/>
      <c r="O139" s="237"/>
      <c r="P139" s="237"/>
      <c r="Q139" s="237"/>
      <c r="R139" s="237"/>
      <c r="S139" s="237"/>
      <c r="T139" s="237"/>
      <c r="U139" s="237"/>
      <c r="V139" s="237"/>
      <c r="W139" s="237"/>
      <c r="X139" s="238"/>
      <c r="AT139" s="239" t="s">
        <v>213</v>
      </c>
      <c r="AU139" s="239" t="s">
        <v>90</v>
      </c>
      <c r="AV139" s="11" t="s">
        <v>88</v>
      </c>
      <c r="AW139" s="11" t="s">
        <v>5</v>
      </c>
      <c r="AX139" s="11" t="s">
        <v>80</v>
      </c>
      <c r="AY139" s="239" t="s">
        <v>204</v>
      </c>
    </row>
    <row r="140" spans="2:51" s="12" customFormat="1" ht="12">
      <c r="B140" s="240"/>
      <c r="C140" s="241"/>
      <c r="D140" s="231" t="s">
        <v>213</v>
      </c>
      <c r="E140" s="242" t="s">
        <v>33</v>
      </c>
      <c r="F140" s="243" t="s">
        <v>229</v>
      </c>
      <c r="G140" s="241"/>
      <c r="H140" s="244">
        <v>53.5</v>
      </c>
      <c r="I140" s="245"/>
      <c r="J140" s="245"/>
      <c r="K140" s="241"/>
      <c r="L140" s="241"/>
      <c r="M140" s="246"/>
      <c r="N140" s="247"/>
      <c r="O140" s="248"/>
      <c r="P140" s="248"/>
      <c r="Q140" s="248"/>
      <c r="R140" s="248"/>
      <c r="S140" s="248"/>
      <c r="T140" s="248"/>
      <c r="U140" s="248"/>
      <c r="V140" s="248"/>
      <c r="W140" s="248"/>
      <c r="X140" s="249"/>
      <c r="AT140" s="250" t="s">
        <v>213</v>
      </c>
      <c r="AU140" s="250" t="s">
        <v>90</v>
      </c>
      <c r="AV140" s="12" t="s">
        <v>90</v>
      </c>
      <c r="AW140" s="12" t="s">
        <v>5</v>
      </c>
      <c r="AX140" s="12" t="s">
        <v>80</v>
      </c>
      <c r="AY140" s="250" t="s">
        <v>204</v>
      </c>
    </row>
    <row r="141" spans="2:51" s="13" customFormat="1" ht="12">
      <c r="B141" s="251"/>
      <c r="C141" s="252"/>
      <c r="D141" s="231" t="s">
        <v>213</v>
      </c>
      <c r="E141" s="253" t="s">
        <v>33</v>
      </c>
      <c r="F141" s="254" t="s">
        <v>218</v>
      </c>
      <c r="G141" s="252"/>
      <c r="H141" s="255">
        <v>53.5</v>
      </c>
      <c r="I141" s="256"/>
      <c r="J141" s="256"/>
      <c r="K141" s="252"/>
      <c r="L141" s="252"/>
      <c r="M141" s="257"/>
      <c r="N141" s="258"/>
      <c r="O141" s="259"/>
      <c r="P141" s="259"/>
      <c r="Q141" s="259"/>
      <c r="R141" s="259"/>
      <c r="S141" s="259"/>
      <c r="T141" s="259"/>
      <c r="U141" s="259"/>
      <c r="V141" s="259"/>
      <c r="W141" s="259"/>
      <c r="X141" s="260"/>
      <c r="AT141" s="261" t="s">
        <v>213</v>
      </c>
      <c r="AU141" s="261" t="s">
        <v>90</v>
      </c>
      <c r="AV141" s="13" t="s">
        <v>211</v>
      </c>
      <c r="AW141" s="13" t="s">
        <v>5</v>
      </c>
      <c r="AX141" s="13" t="s">
        <v>88</v>
      </c>
      <c r="AY141" s="261" t="s">
        <v>204</v>
      </c>
    </row>
    <row r="142" spans="2:65" s="1" customFormat="1" ht="22.5" customHeight="1">
      <c r="B142" s="39"/>
      <c r="C142" s="216" t="s">
        <v>211</v>
      </c>
      <c r="D142" s="216" t="s">
        <v>206</v>
      </c>
      <c r="E142" s="217" t="s">
        <v>230</v>
      </c>
      <c r="F142" s="218" t="s">
        <v>231</v>
      </c>
      <c r="G142" s="219" t="s">
        <v>232</v>
      </c>
      <c r="H142" s="220">
        <v>5.4</v>
      </c>
      <c r="I142" s="221"/>
      <c r="J142" s="221"/>
      <c r="K142" s="222">
        <f>ROUND(P142*H142,2)</f>
        <v>0</v>
      </c>
      <c r="L142" s="218" t="s">
        <v>210</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211</v>
      </c>
      <c r="AT142" s="17" t="s">
        <v>206</v>
      </c>
      <c r="AU142" s="17" t="s">
        <v>90</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211</v>
      </c>
      <c r="BM142" s="17" t="s">
        <v>233</v>
      </c>
    </row>
    <row r="143" spans="2:51" s="11" customFormat="1" ht="12">
      <c r="B143" s="229"/>
      <c r="C143" s="230"/>
      <c r="D143" s="231" t="s">
        <v>213</v>
      </c>
      <c r="E143" s="232" t="s">
        <v>33</v>
      </c>
      <c r="F143" s="233" t="s">
        <v>234</v>
      </c>
      <c r="G143" s="230"/>
      <c r="H143" s="232" t="s">
        <v>33</v>
      </c>
      <c r="I143" s="234"/>
      <c r="J143" s="234"/>
      <c r="K143" s="230"/>
      <c r="L143" s="230"/>
      <c r="M143" s="235"/>
      <c r="N143" s="236"/>
      <c r="O143" s="237"/>
      <c r="P143" s="237"/>
      <c r="Q143" s="237"/>
      <c r="R143" s="237"/>
      <c r="S143" s="237"/>
      <c r="T143" s="237"/>
      <c r="U143" s="237"/>
      <c r="V143" s="237"/>
      <c r="W143" s="237"/>
      <c r="X143" s="238"/>
      <c r="AT143" s="239" t="s">
        <v>213</v>
      </c>
      <c r="AU143" s="239" t="s">
        <v>90</v>
      </c>
      <c r="AV143" s="11" t="s">
        <v>88</v>
      </c>
      <c r="AW143" s="11" t="s">
        <v>5</v>
      </c>
      <c r="AX143" s="11" t="s">
        <v>80</v>
      </c>
      <c r="AY143" s="239" t="s">
        <v>204</v>
      </c>
    </row>
    <row r="144" spans="2:51" s="12" customFormat="1" ht="12">
      <c r="B144" s="240"/>
      <c r="C144" s="241"/>
      <c r="D144" s="231" t="s">
        <v>213</v>
      </c>
      <c r="E144" s="242" t="s">
        <v>33</v>
      </c>
      <c r="F144" s="243" t="s">
        <v>235</v>
      </c>
      <c r="G144" s="241"/>
      <c r="H144" s="244">
        <v>5.4</v>
      </c>
      <c r="I144" s="245"/>
      <c r="J144" s="245"/>
      <c r="K144" s="241"/>
      <c r="L144" s="241"/>
      <c r="M144" s="246"/>
      <c r="N144" s="247"/>
      <c r="O144" s="248"/>
      <c r="P144" s="248"/>
      <c r="Q144" s="248"/>
      <c r="R144" s="248"/>
      <c r="S144" s="248"/>
      <c r="T144" s="248"/>
      <c r="U144" s="248"/>
      <c r="V144" s="248"/>
      <c r="W144" s="248"/>
      <c r="X144" s="249"/>
      <c r="AT144" s="250" t="s">
        <v>213</v>
      </c>
      <c r="AU144" s="250" t="s">
        <v>90</v>
      </c>
      <c r="AV144" s="12" t="s">
        <v>90</v>
      </c>
      <c r="AW144" s="12" t="s">
        <v>5</v>
      </c>
      <c r="AX144" s="12" t="s">
        <v>80</v>
      </c>
      <c r="AY144" s="250" t="s">
        <v>204</v>
      </c>
    </row>
    <row r="145" spans="2:51" s="13" customFormat="1" ht="12">
      <c r="B145" s="251"/>
      <c r="C145" s="252"/>
      <c r="D145" s="231" t="s">
        <v>213</v>
      </c>
      <c r="E145" s="253" t="s">
        <v>33</v>
      </c>
      <c r="F145" s="254" t="s">
        <v>218</v>
      </c>
      <c r="G145" s="252"/>
      <c r="H145" s="255">
        <v>5.4</v>
      </c>
      <c r="I145" s="256"/>
      <c r="J145" s="256"/>
      <c r="K145" s="252"/>
      <c r="L145" s="252"/>
      <c r="M145" s="257"/>
      <c r="N145" s="258"/>
      <c r="O145" s="259"/>
      <c r="P145" s="259"/>
      <c r="Q145" s="259"/>
      <c r="R145" s="259"/>
      <c r="S145" s="259"/>
      <c r="T145" s="259"/>
      <c r="U145" s="259"/>
      <c r="V145" s="259"/>
      <c r="W145" s="259"/>
      <c r="X145" s="260"/>
      <c r="AT145" s="261" t="s">
        <v>213</v>
      </c>
      <c r="AU145" s="261" t="s">
        <v>90</v>
      </c>
      <c r="AV145" s="13" t="s">
        <v>211</v>
      </c>
      <c r="AW145" s="13" t="s">
        <v>5</v>
      </c>
      <c r="AX145" s="13" t="s">
        <v>88</v>
      </c>
      <c r="AY145" s="261" t="s">
        <v>204</v>
      </c>
    </row>
    <row r="146" spans="2:65" s="1" customFormat="1" ht="16.5" customHeight="1">
      <c r="B146" s="39"/>
      <c r="C146" s="216" t="s">
        <v>236</v>
      </c>
      <c r="D146" s="216" t="s">
        <v>206</v>
      </c>
      <c r="E146" s="217" t="s">
        <v>237</v>
      </c>
      <c r="F146" s="218" t="s">
        <v>238</v>
      </c>
      <c r="G146" s="219" t="s">
        <v>232</v>
      </c>
      <c r="H146" s="220">
        <v>24.731</v>
      </c>
      <c r="I146" s="221"/>
      <c r="J146" s="221"/>
      <c r="K146" s="222">
        <f>ROUND(P146*H146,2)</f>
        <v>0</v>
      </c>
      <c r="L146" s="218" t="s">
        <v>239</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211</v>
      </c>
      <c r="AT146" s="17" t="s">
        <v>206</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211</v>
      </c>
      <c r="BM146" s="17" t="s">
        <v>240</v>
      </c>
    </row>
    <row r="147" spans="2:51" s="11" customFormat="1" ht="12">
      <c r="B147" s="229"/>
      <c r="C147" s="230"/>
      <c r="D147" s="231" t="s">
        <v>213</v>
      </c>
      <c r="E147" s="232" t="s">
        <v>33</v>
      </c>
      <c r="F147" s="233" t="s">
        <v>241</v>
      </c>
      <c r="G147" s="230"/>
      <c r="H147" s="232" t="s">
        <v>33</v>
      </c>
      <c r="I147" s="234"/>
      <c r="J147" s="234"/>
      <c r="K147" s="230"/>
      <c r="L147" s="230"/>
      <c r="M147" s="235"/>
      <c r="N147" s="236"/>
      <c r="O147" s="237"/>
      <c r="P147" s="237"/>
      <c r="Q147" s="237"/>
      <c r="R147" s="237"/>
      <c r="S147" s="237"/>
      <c r="T147" s="237"/>
      <c r="U147" s="237"/>
      <c r="V147" s="237"/>
      <c r="W147" s="237"/>
      <c r="X147" s="238"/>
      <c r="AT147" s="239" t="s">
        <v>213</v>
      </c>
      <c r="AU147" s="239" t="s">
        <v>90</v>
      </c>
      <c r="AV147" s="11" t="s">
        <v>88</v>
      </c>
      <c r="AW147" s="11" t="s">
        <v>5</v>
      </c>
      <c r="AX147" s="11" t="s">
        <v>80</v>
      </c>
      <c r="AY147" s="239" t="s">
        <v>204</v>
      </c>
    </row>
    <row r="148" spans="2:51" s="12" customFormat="1" ht="12">
      <c r="B148" s="240"/>
      <c r="C148" s="241"/>
      <c r="D148" s="231" t="s">
        <v>213</v>
      </c>
      <c r="E148" s="242" t="s">
        <v>33</v>
      </c>
      <c r="F148" s="243" t="s">
        <v>242</v>
      </c>
      <c r="G148" s="241"/>
      <c r="H148" s="244">
        <v>15.741</v>
      </c>
      <c r="I148" s="245"/>
      <c r="J148" s="245"/>
      <c r="K148" s="241"/>
      <c r="L148" s="241"/>
      <c r="M148" s="246"/>
      <c r="N148" s="247"/>
      <c r="O148" s="248"/>
      <c r="P148" s="248"/>
      <c r="Q148" s="248"/>
      <c r="R148" s="248"/>
      <c r="S148" s="248"/>
      <c r="T148" s="248"/>
      <c r="U148" s="248"/>
      <c r="V148" s="248"/>
      <c r="W148" s="248"/>
      <c r="X148" s="249"/>
      <c r="AT148" s="250" t="s">
        <v>213</v>
      </c>
      <c r="AU148" s="250" t="s">
        <v>90</v>
      </c>
      <c r="AV148" s="12" t="s">
        <v>90</v>
      </c>
      <c r="AW148" s="12" t="s">
        <v>5</v>
      </c>
      <c r="AX148" s="12" t="s">
        <v>80</v>
      </c>
      <c r="AY148" s="250" t="s">
        <v>204</v>
      </c>
    </row>
    <row r="149" spans="2:51" s="14" customFormat="1" ht="12">
      <c r="B149" s="262"/>
      <c r="C149" s="263"/>
      <c r="D149" s="231" t="s">
        <v>213</v>
      </c>
      <c r="E149" s="264" t="s">
        <v>33</v>
      </c>
      <c r="F149" s="265" t="s">
        <v>243</v>
      </c>
      <c r="G149" s="263"/>
      <c r="H149" s="266">
        <v>15.741</v>
      </c>
      <c r="I149" s="267"/>
      <c r="J149" s="267"/>
      <c r="K149" s="263"/>
      <c r="L149" s="263"/>
      <c r="M149" s="268"/>
      <c r="N149" s="269"/>
      <c r="O149" s="270"/>
      <c r="P149" s="270"/>
      <c r="Q149" s="270"/>
      <c r="R149" s="270"/>
      <c r="S149" s="270"/>
      <c r="T149" s="270"/>
      <c r="U149" s="270"/>
      <c r="V149" s="270"/>
      <c r="W149" s="270"/>
      <c r="X149" s="271"/>
      <c r="AT149" s="272" t="s">
        <v>213</v>
      </c>
      <c r="AU149" s="272" t="s">
        <v>90</v>
      </c>
      <c r="AV149" s="14" t="s">
        <v>224</v>
      </c>
      <c r="AW149" s="14" t="s">
        <v>5</v>
      </c>
      <c r="AX149" s="14" t="s">
        <v>80</v>
      </c>
      <c r="AY149" s="272" t="s">
        <v>204</v>
      </c>
    </row>
    <row r="150" spans="2:51" s="11" customFormat="1" ht="12">
      <c r="B150" s="229"/>
      <c r="C150" s="230"/>
      <c r="D150" s="231" t="s">
        <v>213</v>
      </c>
      <c r="E150" s="232" t="s">
        <v>33</v>
      </c>
      <c r="F150" s="233" t="s">
        <v>244</v>
      </c>
      <c r="G150" s="230"/>
      <c r="H150" s="232" t="s">
        <v>33</v>
      </c>
      <c r="I150" s="234"/>
      <c r="J150" s="234"/>
      <c r="K150" s="230"/>
      <c r="L150" s="230"/>
      <c r="M150" s="235"/>
      <c r="N150" s="236"/>
      <c r="O150" s="237"/>
      <c r="P150" s="237"/>
      <c r="Q150" s="237"/>
      <c r="R150" s="237"/>
      <c r="S150" s="237"/>
      <c r="T150" s="237"/>
      <c r="U150" s="237"/>
      <c r="V150" s="237"/>
      <c r="W150" s="237"/>
      <c r="X150" s="238"/>
      <c r="AT150" s="239" t="s">
        <v>213</v>
      </c>
      <c r="AU150" s="239" t="s">
        <v>90</v>
      </c>
      <c r="AV150" s="11" t="s">
        <v>88</v>
      </c>
      <c r="AW150" s="11" t="s">
        <v>5</v>
      </c>
      <c r="AX150" s="11" t="s">
        <v>80</v>
      </c>
      <c r="AY150" s="239" t="s">
        <v>204</v>
      </c>
    </row>
    <row r="151" spans="2:51" s="11" customFormat="1" ht="12">
      <c r="B151" s="229"/>
      <c r="C151" s="230"/>
      <c r="D151" s="231" t="s">
        <v>213</v>
      </c>
      <c r="E151" s="232" t="s">
        <v>33</v>
      </c>
      <c r="F151" s="233" t="s">
        <v>245</v>
      </c>
      <c r="G151" s="230"/>
      <c r="H151" s="232" t="s">
        <v>33</v>
      </c>
      <c r="I151" s="234"/>
      <c r="J151" s="234"/>
      <c r="K151" s="230"/>
      <c r="L151" s="230"/>
      <c r="M151" s="235"/>
      <c r="N151" s="236"/>
      <c r="O151" s="237"/>
      <c r="P151" s="237"/>
      <c r="Q151" s="237"/>
      <c r="R151" s="237"/>
      <c r="S151" s="237"/>
      <c r="T151" s="237"/>
      <c r="U151" s="237"/>
      <c r="V151" s="237"/>
      <c r="W151" s="237"/>
      <c r="X151" s="238"/>
      <c r="AT151" s="239" t="s">
        <v>213</v>
      </c>
      <c r="AU151" s="239" t="s">
        <v>90</v>
      </c>
      <c r="AV151" s="11" t="s">
        <v>88</v>
      </c>
      <c r="AW151" s="11" t="s">
        <v>5</v>
      </c>
      <c r="AX151" s="11" t="s">
        <v>80</v>
      </c>
      <c r="AY151" s="239" t="s">
        <v>204</v>
      </c>
    </row>
    <row r="152" spans="2:51" s="12" customFormat="1" ht="12">
      <c r="B152" s="240"/>
      <c r="C152" s="241"/>
      <c r="D152" s="231" t="s">
        <v>213</v>
      </c>
      <c r="E152" s="242" t="s">
        <v>33</v>
      </c>
      <c r="F152" s="243" t="s">
        <v>246</v>
      </c>
      <c r="G152" s="241"/>
      <c r="H152" s="244">
        <v>8.99</v>
      </c>
      <c r="I152" s="245"/>
      <c r="J152" s="245"/>
      <c r="K152" s="241"/>
      <c r="L152" s="241"/>
      <c r="M152" s="246"/>
      <c r="N152" s="247"/>
      <c r="O152" s="248"/>
      <c r="P152" s="248"/>
      <c r="Q152" s="248"/>
      <c r="R152" s="248"/>
      <c r="S152" s="248"/>
      <c r="T152" s="248"/>
      <c r="U152" s="248"/>
      <c r="V152" s="248"/>
      <c r="W152" s="248"/>
      <c r="X152" s="249"/>
      <c r="AT152" s="250" t="s">
        <v>213</v>
      </c>
      <c r="AU152" s="250" t="s">
        <v>90</v>
      </c>
      <c r="AV152" s="12" t="s">
        <v>90</v>
      </c>
      <c r="AW152" s="12" t="s">
        <v>5</v>
      </c>
      <c r="AX152" s="12" t="s">
        <v>80</v>
      </c>
      <c r="AY152" s="250" t="s">
        <v>204</v>
      </c>
    </row>
    <row r="153" spans="2:51" s="14" customFormat="1" ht="12">
      <c r="B153" s="262"/>
      <c r="C153" s="263"/>
      <c r="D153" s="231" t="s">
        <v>213</v>
      </c>
      <c r="E153" s="264" t="s">
        <v>33</v>
      </c>
      <c r="F153" s="265" t="s">
        <v>243</v>
      </c>
      <c r="G153" s="263"/>
      <c r="H153" s="266">
        <v>8.99</v>
      </c>
      <c r="I153" s="267"/>
      <c r="J153" s="267"/>
      <c r="K153" s="263"/>
      <c r="L153" s="263"/>
      <c r="M153" s="268"/>
      <c r="N153" s="269"/>
      <c r="O153" s="270"/>
      <c r="P153" s="270"/>
      <c r="Q153" s="270"/>
      <c r="R153" s="270"/>
      <c r="S153" s="270"/>
      <c r="T153" s="270"/>
      <c r="U153" s="270"/>
      <c r="V153" s="270"/>
      <c r="W153" s="270"/>
      <c r="X153" s="271"/>
      <c r="AT153" s="272" t="s">
        <v>213</v>
      </c>
      <c r="AU153" s="272" t="s">
        <v>90</v>
      </c>
      <c r="AV153" s="14" t="s">
        <v>224</v>
      </c>
      <c r="AW153" s="14" t="s">
        <v>5</v>
      </c>
      <c r="AX153" s="14" t="s">
        <v>80</v>
      </c>
      <c r="AY153" s="272" t="s">
        <v>204</v>
      </c>
    </row>
    <row r="154" spans="2:51" s="13" customFormat="1" ht="12">
      <c r="B154" s="251"/>
      <c r="C154" s="252"/>
      <c r="D154" s="231" t="s">
        <v>213</v>
      </c>
      <c r="E154" s="253" t="s">
        <v>33</v>
      </c>
      <c r="F154" s="254" t="s">
        <v>218</v>
      </c>
      <c r="G154" s="252"/>
      <c r="H154" s="255">
        <v>24.731</v>
      </c>
      <c r="I154" s="256"/>
      <c r="J154" s="256"/>
      <c r="K154" s="252"/>
      <c r="L154" s="252"/>
      <c r="M154" s="257"/>
      <c r="N154" s="258"/>
      <c r="O154" s="259"/>
      <c r="P154" s="259"/>
      <c r="Q154" s="259"/>
      <c r="R154" s="259"/>
      <c r="S154" s="259"/>
      <c r="T154" s="259"/>
      <c r="U154" s="259"/>
      <c r="V154" s="259"/>
      <c r="W154" s="259"/>
      <c r="X154" s="260"/>
      <c r="AT154" s="261" t="s">
        <v>213</v>
      </c>
      <c r="AU154" s="261" t="s">
        <v>90</v>
      </c>
      <c r="AV154" s="13" t="s">
        <v>211</v>
      </c>
      <c r="AW154" s="13" t="s">
        <v>5</v>
      </c>
      <c r="AX154" s="13" t="s">
        <v>88</v>
      </c>
      <c r="AY154" s="261" t="s">
        <v>204</v>
      </c>
    </row>
    <row r="155" spans="2:65" s="1" customFormat="1" ht="16.5" customHeight="1">
      <c r="B155" s="39"/>
      <c r="C155" s="216" t="s">
        <v>247</v>
      </c>
      <c r="D155" s="216" t="s">
        <v>206</v>
      </c>
      <c r="E155" s="217" t="s">
        <v>248</v>
      </c>
      <c r="F155" s="218" t="s">
        <v>249</v>
      </c>
      <c r="G155" s="219" t="s">
        <v>232</v>
      </c>
      <c r="H155" s="220">
        <v>24.731</v>
      </c>
      <c r="I155" s="221"/>
      <c r="J155" s="221"/>
      <c r="K155" s="222">
        <f>ROUND(P155*H155,2)</f>
        <v>0</v>
      </c>
      <c r="L155" s="218" t="s">
        <v>239</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211</v>
      </c>
      <c r="AT155" s="17" t="s">
        <v>206</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211</v>
      </c>
      <c r="BM155" s="17" t="s">
        <v>250</v>
      </c>
    </row>
    <row r="156" spans="2:51" s="11" customFormat="1" ht="12">
      <c r="B156" s="229"/>
      <c r="C156" s="230"/>
      <c r="D156" s="231" t="s">
        <v>213</v>
      </c>
      <c r="E156" s="232" t="s">
        <v>33</v>
      </c>
      <c r="F156" s="233" t="s">
        <v>251</v>
      </c>
      <c r="G156" s="230"/>
      <c r="H156" s="232" t="s">
        <v>33</v>
      </c>
      <c r="I156" s="234"/>
      <c r="J156" s="234"/>
      <c r="K156" s="230"/>
      <c r="L156" s="230"/>
      <c r="M156" s="235"/>
      <c r="N156" s="236"/>
      <c r="O156" s="237"/>
      <c r="P156" s="237"/>
      <c r="Q156" s="237"/>
      <c r="R156" s="237"/>
      <c r="S156" s="237"/>
      <c r="T156" s="237"/>
      <c r="U156" s="237"/>
      <c r="V156" s="237"/>
      <c r="W156" s="237"/>
      <c r="X156" s="238"/>
      <c r="AT156" s="239" t="s">
        <v>213</v>
      </c>
      <c r="AU156" s="239" t="s">
        <v>90</v>
      </c>
      <c r="AV156" s="11" t="s">
        <v>88</v>
      </c>
      <c r="AW156" s="11" t="s">
        <v>5</v>
      </c>
      <c r="AX156" s="11" t="s">
        <v>80</v>
      </c>
      <c r="AY156" s="239" t="s">
        <v>204</v>
      </c>
    </row>
    <row r="157" spans="2:51" s="12" customFormat="1" ht="12">
      <c r="B157" s="240"/>
      <c r="C157" s="241"/>
      <c r="D157" s="231" t="s">
        <v>213</v>
      </c>
      <c r="E157" s="242" t="s">
        <v>33</v>
      </c>
      <c r="F157" s="243" t="s">
        <v>252</v>
      </c>
      <c r="G157" s="241"/>
      <c r="H157" s="244">
        <v>24.731</v>
      </c>
      <c r="I157" s="245"/>
      <c r="J157" s="245"/>
      <c r="K157" s="241"/>
      <c r="L157" s="241"/>
      <c r="M157" s="246"/>
      <c r="N157" s="247"/>
      <c r="O157" s="248"/>
      <c r="P157" s="248"/>
      <c r="Q157" s="248"/>
      <c r="R157" s="248"/>
      <c r="S157" s="248"/>
      <c r="T157" s="248"/>
      <c r="U157" s="248"/>
      <c r="V157" s="248"/>
      <c r="W157" s="248"/>
      <c r="X157" s="249"/>
      <c r="AT157" s="250" t="s">
        <v>213</v>
      </c>
      <c r="AU157" s="250" t="s">
        <v>90</v>
      </c>
      <c r="AV157" s="12" t="s">
        <v>90</v>
      </c>
      <c r="AW157" s="12" t="s">
        <v>5</v>
      </c>
      <c r="AX157" s="12" t="s">
        <v>80</v>
      </c>
      <c r="AY157" s="250" t="s">
        <v>204</v>
      </c>
    </row>
    <row r="158" spans="2:51" s="13" customFormat="1" ht="12">
      <c r="B158" s="251"/>
      <c r="C158" s="252"/>
      <c r="D158" s="231" t="s">
        <v>213</v>
      </c>
      <c r="E158" s="253" t="s">
        <v>33</v>
      </c>
      <c r="F158" s="254" t="s">
        <v>218</v>
      </c>
      <c r="G158" s="252"/>
      <c r="H158" s="255">
        <v>24.731</v>
      </c>
      <c r="I158" s="256"/>
      <c r="J158" s="256"/>
      <c r="K158" s="252"/>
      <c r="L158" s="252"/>
      <c r="M158" s="257"/>
      <c r="N158" s="258"/>
      <c r="O158" s="259"/>
      <c r="P158" s="259"/>
      <c r="Q158" s="259"/>
      <c r="R158" s="259"/>
      <c r="S158" s="259"/>
      <c r="T158" s="259"/>
      <c r="U158" s="259"/>
      <c r="V158" s="259"/>
      <c r="W158" s="259"/>
      <c r="X158" s="260"/>
      <c r="AT158" s="261" t="s">
        <v>213</v>
      </c>
      <c r="AU158" s="261" t="s">
        <v>90</v>
      </c>
      <c r="AV158" s="13" t="s">
        <v>211</v>
      </c>
      <c r="AW158" s="13" t="s">
        <v>5</v>
      </c>
      <c r="AX158" s="13" t="s">
        <v>88</v>
      </c>
      <c r="AY158" s="261" t="s">
        <v>204</v>
      </c>
    </row>
    <row r="159" spans="2:65" s="1" customFormat="1" ht="16.5" customHeight="1">
      <c r="B159" s="39"/>
      <c r="C159" s="216" t="s">
        <v>253</v>
      </c>
      <c r="D159" s="216" t="s">
        <v>206</v>
      </c>
      <c r="E159" s="217" t="s">
        <v>254</v>
      </c>
      <c r="F159" s="218" t="s">
        <v>255</v>
      </c>
      <c r="G159" s="219" t="s">
        <v>232</v>
      </c>
      <c r="H159" s="220">
        <v>24.731</v>
      </c>
      <c r="I159" s="221"/>
      <c r="J159" s="221"/>
      <c r="K159" s="222">
        <f>ROUND(P159*H159,2)</f>
        <v>0</v>
      </c>
      <c r="L159" s="218" t="s">
        <v>239</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211</v>
      </c>
      <c r="AT159" s="17" t="s">
        <v>206</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211</v>
      </c>
      <c r="BM159" s="17" t="s">
        <v>256</v>
      </c>
    </row>
    <row r="160" spans="2:51" s="11" customFormat="1" ht="12">
      <c r="B160" s="229"/>
      <c r="C160" s="230"/>
      <c r="D160" s="231" t="s">
        <v>213</v>
      </c>
      <c r="E160" s="232" t="s">
        <v>33</v>
      </c>
      <c r="F160" s="233" t="s">
        <v>257</v>
      </c>
      <c r="G160" s="230"/>
      <c r="H160" s="232" t="s">
        <v>33</v>
      </c>
      <c r="I160" s="234"/>
      <c r="J160" s="234"/>
      <c r="K160" s="230"/>
      <c r="L160" s="230"/>
      <c r="M160" s="235"/>
      <c r="N160" s="236"/>
      <c r="O160" s="237"/>
      <c r="P160" s="237"/>
      <c r="Q160" s="237"/>
      <c r="R160" s="237"/>
      <c r="S160" s="237"/>
      <c r="T160" s="237"/>
      <c r="U160" s="237"/>
      <c r="V160" s="237"/>
      <c r="W160" s="237"/>
      <c r="X160" s="238"/>
      <c r="AT160" s="239" t="s">
        <v>213</v>
      </c>
      <c r="AU160" s="239" t="s">
        <v>90</v>
      </c>
      <c r="AV160" s="11" t="s">
        <v>88</v>
      </c>
      <c r="AW160" s="11" t="s">
        <v>5</v>
      </c>
      <c r="AX160" s="11" t="s">
        <v>80</v>
      </c>
      <c r="AY160" s="239" t="s">
        <v>204</v>
      </c>
    </row>
    <row r="161" spans="2:51" s="12" customFormat="1" ht="12">
      <c r="B161" s="240"/>
      <c r="C161" s="241"/>
      <c r="D161" s="231" t="s">
        <v>213</v>
      </c>
      <c r="E161" s="242" t="s">
        <v>33</v>
      </c>
      <c r="F161" s="243" t="s">
        <v>252</v>
      </c>
      <c r="G161" s="241"/>
      <c r="H161" s="244">
        <v>24.731</v>
      </c>
      <c r="I161" s="245"/>
      <c r="J161" s="245"/>
      <c r="K161" s="241"/>
      <c r="L161" s="241"/>
      <c r="M161" s="246"/>
      <c r="N161" s="247"/>
      <c r="O161" s="248"/>
      <c r="P161" s="248"/>
      <c r="Q161" s="248"/>
      <c r="R161" s="248"/>
      <c r="S161" s="248"/>
      <c r="T161" s="248"/>
      <c r="U161" s="248"/>
      <c r="V161" s="248"/>
      <c r="W161" s="248"/>
      <c r="X161" s="249"/>
      <c r="AT161" s="250" t="s">
        <v>213</v>
      </c>
      <c r="AU161" s="250" t="s">
        <v>90</v>
      </c>
      <c r="AV161" s="12" t="s">
        <v>90</v>
      </c>
      <c r="AW161" s="12" t="s">
        <v>5</v>
      </c>
      <c r="AX161" s="12" t="s">
        <v>80</v>
      </c>
      <c r="AY161" s="250" t="s">
        <v>204</v>
      </c>
    </row>
    <row r="162" spans="2:51" s="13" customFormat="1" ht="12">
      <c r="B162" s="251"/>
      <c r="C162" s="252"/>
      <c r="D162" s="231" t="s">
        <v>213</v>
      </c>
      <c r="E162" s="253" t="s">
        <v>33</v>
      </c>
      <c r="F162" s="254" t="s">
        <v>218</v>
      </c>
      <c r="G162" s="252"/>
      <c r="H162" s="255">
        <v>24.731</v>
      </c>
      <c r="I162" s="256"/>
      <c r="J162" s="256"/>
      <c r="K162" s="252"/>
      <c r="L162" s="252"/>
      <c r="M162" s="257"/>
      <c r="N162" s="258"/>
      <c r="O162" s="259"/>
      <c r="P162" s="259"/>
      <c r="Q162" s="259"/>
      <c r="R162" s="259"/>
      <c r="S162" s="259"/>
      <c r="T162" s="259"/>
      <c r="U162" s="259"/>
      <c r="V162" s="259"/>
      <c r="W162" s="259"/>
      <c r="X162" s="260"/>
      <c r="AT162" s="261" t="s">
        <v>213</v>
      </c>
      <c r="AU162" s="261" t="s">
        <v>90</v>
      </c>
      <c r="AV162" s="13" t="s">
        <v>211</v>
      </c>
      <c r="AW162" s="13" t="s">
        <v>5</v>
      </c>
      <c r="AX162" s="13" t="s">
        <v>88</v>
      </c>
      <c r="AY162" s="261" t="s">
        <v>204</v>
      </c>
    </row>
    <row r="163" spans="2:65" s="1" customFormat="1" ht="16.5" customHeight="1">
      <c r="B163" s="39"/>
      <c r="C163" s="216" t="s">
        <v>258</v>
      </c>
      <c r="D163" s="216" t="s">
        <v>206</v>
      </c>
      <c r="E163" s="217" t="s">
        <v>259</v>
      </c>
      <c r="F163" s="218" t="s">
        <v>260</v>
      </c>
      <c r="G163" s="219" t="s">
        <v>232</v>
      </c>
      <c r="H163" s="220">
        <v>24.731</v>
      </c>
      <c r="I163" s="221"/>
      <c r="J163" s="221"/>
      <c r="K163" s="222">
        <f>ROUND(P163*H163,2)</f>
        <v>0</v>
      </c>
      <c r="L163" s="218" t="s">
        <v>239</v>
      </c>
      <c r="M163" s="44"/>
      <c r="N163" s="223"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211</v>
      </c>
      <c r="AT163" s="17" t="s">
        <v>206</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211</v>
      </c>
      <c r="BM163" s="17" t="s">
        <v>261</v>
      </c>
    </row>
    <row r="164" spans="2:51" s="12" customFormat="1" ht="12">
      <c r="B164" s="240"/>
      <c r="C164" s="241"/>
      <c r="D164" s="231" t="s">
        <v>213</v>
      </c>
      <c r="E164" s="242" t="s">
        <v>33</v>
      </c>
      <c r="F164" s="243" t="s">
        <v>252</v>
      </c>
      <c r="G164" s="241"/>
      <c r="H164" s="244">
        <v>24.731</v>
      </c>
      <c r="I164" s="245"/>
      <c r="J164" s="245"/>
      <c r="K164" s="241"/>
      <c r="L164" s="241"/>
      <c r="M164" s="246"/>
      <c r="N164" s="247"/>
      <c r="O164" s="248"/>
      <c r="P164" s="248"/>
      <c r="Q164" s="248"/>
      <c r="R164" s="248"/>
      <c r="S164" s="248"/>
      <c r="T164" s="248"/>
      <c r="U164" s="248"/>
      <c r="V164" s="248"/>
      <c r="W164" s="248"/>
      <c r="X164" s="249"/>
      <c r="AT164" s="250" t="s">
        <v>213</v>
      </c>
      <c r="AU164" s="250" t="s">
        <v>90</v>
      </c>
      <c r="AV164" s="12" t="s">
        <v>90</v>
      </c>
      <c r="AW164" s="12" t="s">
        <v>5</v>
      </c>
      <c r="AX164" s="12" t="s">
        <v>80</v>
      </c>
      <c r="AY164" s="250" t="s">
        <v>204</v>
      </c>
    </row>
    <row r="165" spans="2:51" s="13" customFormat="1" ht="12">
      <c r="B165" s="251"/>
      <c r="C165" s="252"/>
      <c r="D165" s="231" t="s">
        <v>213</v>
      </c>
      <c r="E165" s="253" t="s">
        <v>33</v>
      </c>
      <c r="F165" s="254" t="s">
        <v>218</v>
      </c>
      <c r="G165" s="252"/>
      <c r="H165" s="255">
        <v>24.731</v>
      </c>
      <c r="I165" s="256"/>
      <c r="J165" s="256"/>
      <c r="K165" s="252"/>
      <c r="L165" s="252"/>
      <c r="M165" s="257"/>
      <c r="N165" s="258"/>
      <c r="O165" s="259"/>
      <c r="P165" s="259"/>
      <c r="Q165" s="259"/>
      <c r="R165" s="259"/>
      <c r="S165" s="259"/>
      <c r="T165" s="259"/>
      <c r="U165" s="259"/>
      <c r="V165" s="259"/>
      <c r="W165" s="259"/>
      <c r="X165" s="260"/>
      <c r="AT165" s="261" t="s">
        <v>213</v>
      </c>
      <c r="AU165" s="261" t="s">
        <v>90</v>
      </c>
      <c r="AV165" s="13" t="s">
        <v>211</v>
      </c>
      <c r="AW165" s="13" t="s">
        <v>5</v>
      </c>
      <c r="AX165" s="13" t="s">
        <v>88</v>
      </c>
      <c r="AY165" s="261" t="s">
        <v>204</v>
      </c>
    </row>
    <row r="166" spans="2:65" s="1" customFormat="1" ht="16.5" customHeight="1">
      <c r="B166" s="39"/>
      <c r="C166" s="216" t="s">
        <v>262</v>
      </c>
      <c r="D166" s="216" t="s">
        <v>206</v>
      </c>
      <c r="E166" s="217" t="s">
        <v>263</v>
      </c>
      <c r="F166" s="218" t="s">
        <v>264</v>
      </c>
      <c r="G166" s="219" t="s">
        <v>232</v>
      </c>
      <c r="H166" s="220">
        <v>346.234</v>
      </c>
      <c r="I166" s="221"/>
      <c r="J166" s="221"/>
      <c r="K166" s="222">
        <f>ROUND(P166*H166,2)</f>
        <v>0</v>
      </c>
      <c r="L166" s="218" t="s">
        <v>239</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211</v>
      </c>
      <c r="AT166" s="17" t="s">
        <v>206</v>
      </c>
      <c r="AU166" s="17" t="s">
        <v>90</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211</v>
      </c>
      <c r="BM166" s="17" t="s">
        <v>265</v>
      </c>
    </row>
    <row r="167" spans="2:51" s="12" customFormat="1" ht="12">
      <c r="B167" s="240"/>
      <c r="C167" s="241"/>
      <c r="D167" s="231" t="s">
        <v>213</v>
      </c>
      <c r="E167" s="242" t="s">
        <v>33</v>
      </c>
      <c r="F167" s="243" t="s">
        <v>266</v>
      </c>
      <c r="G167" s="241"/>
      <c r="H167" s="244">
        <v>346.234</v>
      </c>
      <c r="I167" s="245"/>
      <c r="J167" s="245"/>
      <c r="K167" s="241"/>
      <c r="L167" s="241"/>
      <c r="M167" s="246"/>
      <c r="N167" s="247"/>
      <c r="O167" s="248"/>
      <c r="P167" s="248"/>
      <c r="Q167" s="248"/>
      <c r="R167" s="248"/>
      <c r="S167" s="248"/>
      <c r="T167" s="248"/>
      <c r="U167" s="248"/>
      <c r="V167" s="248"/>
      <c r="W167" s="248"/>
      <c r="X167" s="249"/>
      <c r="AT167" s="250" t="s">
        <v>213</v>
      </c>
      <c r="AU167" s="250" t="s">
        <v>90</v>
      </c>
      <c r="AV167" s="12" t="s">
        <v>90</v>
      </c>
      <c r="AW167" s="12" t="s">
        <v>5</v>
      </c>
      <c r="AX167" s="12" t="s">
        <v>80</v>
      </c>
      <c r="AY167" s="250" t="s">
        <v>204</v>
      </c>
    </row>
    <row r="168" spans="2:51" s="13" customFormat="1" ht="12">
      <c r="B168" s="251"/>
      <c r="C168" s="252"/>
      <c r="D168" s="231" t="s">
        <v>213</v>
      </c>
      <c r="E168" s="253" t="s">
        <v>33</v>
      </c>
      <c r="F168" s="254" t="s">
        <v>218</v>
      </c>
      <c r="G168" s="252"/>
      <c r="H168" s="255">
        <v>346.234</v>
      </c>
      <c r="I168" s="256"/>
      <c r="J168" s="256"/>
      <c r="K168" s="252"/>
      <c r="L168" s="252"/>
      <c r="M168" s="257"/>
      <c r="N168" s="258"/>
      <c r="O168" s="259"/>
      <c r="P168" s="259"/>
      <c r="Q168" s="259"/>
      <c r="R168" s="259"/>
      <c r="S168" s="259"/>
      <c r="T168" s="259"/>
      <c r="U168" s="259"/>
      <c r="V168" s="259"/>
      <c r="W168" s="259"/>
      <c r="X168" s="260"/>
      <c r="AT168" s="261" t="s">
        <v>213</v>
      </c>
      <c r="AU168" s="261" t="s">
        <v>90</v>
      </c>
      <c r="AV168" s="13" t="s">
        <v>211</v>
      </c>
      <c r="AW168" s="13" t="s">
        <v>5</v>
      </c>
      <c r="AX168" s="13" t="s">
        <v>88</v>
      </c>
      <c r="AY168" s="261" t="s">
        <v>204</v>
      </c>
    </row>
    <row r="169" spans="2:65" s="1" customFormat="1" ht="16.5" customHeight="1">
      <c r="B169" s="39"/>
      <c r="C169" s="216" t="s">
        <v>267</v>
      </c>
      <c r="D169" s="216" t="s">
        <v>206</v>
      </c>
      <c r="E169" s="217" t="s">
        <v>268</v>
      </c>
      <c r="F169" s="218" t="s">
        <v>269</v>
      </c>
      <c r="G169" s="219" t="s">
        <v>232</v>
      </c>
      <c r="H169" s="220">
        <v>24.731</v>
      </c>
      <c r="I169" s="221"/>
      <c r="J169" s="221"/>
      <c r="K169" s="222">
        <f>ROUND(P169*H169,2)</f>
        <v>0</v>
      </c>
      <c r="L169" s="218" t="s">
        <v>239</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211</v>
      </c>
      <c r="AT169" s="17" t="s">
        <v>206</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211</v>
      </c>
      <c r="BM169" s="17" t="s">
        <v>270</v>
      </c>
    </row>
    <row r="170" spans="2:51" s="11" customFormat="1" ht="12">
      <c r="B170" s="229"/>
      <c r="C170" s="230"/>
      <c r="D170" s="231" t="s">
        <v>213</v>
      </c>
      <c r="E170" s="232" t="s">
        <v>33</v>
      </c>
      <c r="F170" s="233" t="s">
        <v>271</v>
      </c>
      <c r="G170" s="230"/>
      <c r="H170" s="232" t="s">
        <v>33</v>
      </c>
      <c r="I170" s="234"/>
      <c r="J170" s="234"/>
      <c r="K170" s="230"/>
      <c r="L170" s="230"/>
      <c r="M170" s="235"/>
      <c r="N170" s="236"/>
      <c r="O170" s="237"/>
      <c r="P170" s="237"/>
      <c r="Q170" s="237"/>
      <c r="R170" s="237"/>
      <c r="S170" s="237"/>
      <c r="T170" s="237"/>
      <c r="U170" s="237"/>
      <c r="V170" s="237"/>
      <c r="W170" s="237"/>
      <c r="X170" s="238"/>
      <c r="AT170" s="239" t="s">
        <v>213</v>
      </c>
      <c r="AU170" s="239" t="s">
        <v>90</v>
      </c>
      <c r="AV170" s="11" t="s">
        <v>88</v>
      </c>
      <c r="AW170" s="11" t="s">
        <v>5</v>
      </c>
      <c r="AX170" s="11" t="s">
        <v>80</v>
      </c>
      <c r="AY170" s="239" t="s">
        <v>204</v>
      </c>
    </row>
    <row r="171" spans="2:51" s="12" customFormat="1" ht="12">
      <c r="B171" s="240"/>
      <c r="C171" s="241"/>
      <c r="D171" s="231" t="s">
        <v>213</v>
      </c>
      <c r="E171" s="242" t="s">
        <v>33</v>
      </c>
      <c r="F171" s="243" t="s">
        <v>252</v>
      </c>
      <c r="G171" s="241"/>
      <c r="H171" s="244">
        <v>24.731</v>
      </c>
      <c r="I171" s="245"/>
      <c r="J171" s="245"/>
      <c r="K171" s="241"/>
      <c r="L171" s="241"/>
      <c r="M171" s="246"/>
      <c r="N171" s="247"/>
      <c r="O171" s="248"/>
      <c r="P171" s="248"/>
      <c r="Q171" s="248"/>
      <c r="R171" s="248"/>
      <c r="S171" s="248"/>
      <c r="T171" s="248"/>
      <c r="U171" s="248"/>
      <c r="V171" s="248"/>
      <c r="W171" s="248"/>
      <c r="X171" s="249"/>
      <c r="AT171" s="250" t="s">
        <v>213</v>
      </c>
      <c r="AU171" s="250" t="s">
        <v>90</v>
      </c>
      <c r="AV171" s="12" t="s">
        <v>90</v>
      </c>
      <c r="AW171" s="12" t="s">
        <v>5</v>
      </c>
      <c r="AX171" s="12" t="s">
        <v>80</v>
      </c>
      <c r="AY171" s="250" t="s">
        <v>204</v>
      </c>
    </row>
    <row r="172" spans="2:51" s="13" customFormat="1" ht="12">
      <c r="B172" s="251"/>
      <c r="C172" s="252"/>
      <c r="D172" s="231" t="s">
        <v>213</v>
      </c>
      <c r="E172" s="253" t="s">
        <v>33</v>
      </c>
      <c r="F172" s="254" t="s">
        <v>218</v>
      </c>
      <c r="G172" s="252"/>
      <c r="H172" s="255">
        <v>24.731</v>
      </c>
      <c r="I172" s="256"/>
      <c r="J172" s="256"/>
      <c r="K172" s="252"/>
      <c r="L172" s="252"/>
      <c r="M172" s="257"/>
      <c r="N172" s="258"/>
      <c r="O172" s="259"/>
      <c r="P172" s="259"/>
      <c r="Q172" s="259"/>
      <c r="R172" s="259"/>
      <c r="S172" s="259"/>
      <c r="T172" s="259"/>
      <c r="U172" s="259"/>
      <c r="V172" s="259"/>
      <c r="W172" s="259"/>
      <c r="X172" s="260"/>
      <c r="AT172" s="261" t="s">
        <v>213</v>
      </c>
      <c r="AU172" s="261" t="s">
        <v>90</v>
      </c>
      <c r="AV172" s="13" t="s">
        <v>211</v>
      </c>
      <c r="AW172" s="13" t="s">
        <v>5</v>
      </c>
      <c r="AX172" s="13" t="s">
        <v>88</v>
      </c>
      <c r="AY172" s="261" t="s">
        <v>204</v>
      </c>
    </row>
    <row r="173" spans="2:65" s="1" customFormat="1" ht="16.5" customHeight="1">
      <c r="B173" s="39"/>
      <c r="C173" s="216" t="s">
        <v>272</v>
      </c>
      <c r="D173" s="216" t="s">
        <v>206</v>
      </c>
      <c r="E173" s="217" t="s">
        <v>273</v>
      </c>
      <c r="F173" s="218" t="s">
        <v>274</v>
      </c>
      <c r="G173" s="219" t="s">
        <v>275</v>
      </c>
      <c r="H173" s="220">
        <v>39.57</v>
      </c>
      <c r="I173" s="221"/>
      <c r="J173" s="221"/>
      <c r="K173" s="222">
        <f>ROUND(P173*H173,2)</f>
        <v>0</v>
      </c>
      <c r="L173" s="218" t="s">
        <v>239</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211</v>
      </c>
      <c r="AT173" s="17" t="s">
        <v>206</v>
      </c>
      <c r="AU173" s="17" t="s">
        <v>90</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211</v>
      </c>
      <c r="BM173" s="17" t="s">
        <v>276</v>
      </c>
    </row>
    <row r="174" spans="2:51" s="11" customFormat="1" ht="12">
      <c r="B174" s="229"/>
      <c r="C174" s="230"/>
      <c r="D174" s="231" t="s">
        <v>213</v>
      </c>
      <c r="E174" s="232" t="s">
        <v>33</v>
      </c>
      <c r="F174" s="233" t="s">
        <v>277</v>
      </c>
      <c r="G174" s="230"/>
      <c r="H174" s="232" t="s">
        <v>33</v>
      </c>
      <c r="I174" s="234"/>
      <c r="J174" s="234"/>
      <c r="K174" s="230"/>
      <c r="L174" s="230"/>
      <c r="M174" s="235"/>
      <c r="N174" s="236"/>
      <c r="O174" s="237"/>
      <c r="P174" s="237"/>
      <c r="Q174" s="237"/>
      <c r="R174" s="237"/>
      <c r="S174" s="237"/>
      <c r="T174" s="237"/>
      <c r="U174" s="237"/>
      <c r="V174" s="237"/>
      <c r="W174" s="237"/>
      <c r="X174" s="238"/>
      <c r="AT174" s="239" t="s">
        <v>213</v>
      </c>
      <c r="AU174" s="239" t="s">
        <v>90</v>
      </c>
      <c r="AV174" s="11" t="s">
        <v>88</v>
      </c>
      <c r="AW174" s="11" t="s">
        <v>5</v>
      </c>
      <c r="AX174" s="11" t="s">
        <v>80</v>
      </c>
      <c r="AY174" s="239" t="s">
        <v>204</v>
      </c>
    </row>
    <row r="175" spans="2:51" s="12" customFormat="1" ht="12">
      <c r="B175" s="240"/>
      <c r="C175" s="241"/>
      <c r="D175" s="231" t="s">
        <v>213</v>
      </c>
      <c r="E175" s="242" t="s">
        <v>33</v>
      </c>
      <c r="F175" s="243" t="s">
        <v>278</v>
      </c>
      <c r="G175" s="241"/>
      <c r="H175" s="244">
        <v>39.57</v>
      </c>
      <c r="I175" s="245"/>
      <c r="J175" s="245"/>
      <c r="K175" s="241"/>
      <c r="L175" s="241"/>
      <c r="M175" s="246"/>
      <c r="N175" s="247"/>
      <c r="O175" s="248"/>
      <c r="P175" s="248"/>
      <c r="Q175" s="248"/>
      <c r="R175" s="248"/>
      <c r="S175" s="248"/>
      <c r="T175" s="248"/>
      <c r="U175" s="248"/>
      <c r="V175" s="248"/>
      <c r="W175" s="248"/>
      <c r="X175" s="249"/>
      <c r="AT175" s="250" t="s">
        <v>213</v>
      </c>
      <c r="AU175" s="250" t="s">
        <v>90</v>
      </c>
      <c r="AV175" s="12" t="s">
        <v>90</v>
      </c>
      <c r="AW175" s="12" t="s">
        <v>5</v>
      </c>
      <c r="AX175" s="12" t="s">
        <v>80</v>
      </c>
      <c r="AY175" s="250" t="s">
        <v>204</v>
      </c>
    </row>
    <row r="176" spans="2:51" s="13" customFormat="1" ht="12">
      <c r="B176" s="251"/>
      <c r="C176" s="252"/>
      <c r="D176" s="231" t="s">
        <v>213</v>
      </c>
      <c r="E176" s="253" t="s">
        <v>33</v>
      </c>
      <c r="F176" s="254" t="s">
        <v>218</v>
      </c>
      <c r="G176" s="252"/>
      <c r="H176" s="255">
        <v>39.57</v>
      </c>
      <c r="I176" s="256"/>
      <c r="J176" s="256"/>
      <c r="K176" s="252"/>
      <c r="L176" s="252"/>
      <c r="M176" s="257"/>
      <c r="N176" s="258"/>
      <c r="O176" s="259"/>
      <c r="P176" s="259"/>
      <c r="Q176" s="259"/>
      <c r="R176" s="259"/>
      <c r="S176" s="259"/>
      <c r="T176" s="259"/>
      <c r="U176" s="259"/>
      <c r="V176" s="259"/>
      <c r="W176" s="259"/>
      <c r="X176" s="260"/>
      <c r="AT176" s="261" t="s">
        <v>213</v>
      </c>
      <c r="AU176" s="261" t="s">
        <v>90</v>
      </c>
      <c r="AV176" s="13" t="s">
        <v>211</v>
      </c>
      <c r="AW176" s="13" t="s">
        <v>5</v>
      </c>
      <c r="AX176" s="13" t="s">
        <v>88</v>
      </c>
      <c r="AY176" s="261" t="s">
        <v>204</v>
      </c>
    </row>
    <row r="177" spans="2:65" s="1" customFormat="1" ht="22.5" customHeight="1">
      <c r="B177" s="39"/>
      <c r="C177" s="216" t="s">
        <v>129</v>
      </c>
      <c r="D177" s="216" t="s">
        <v>206</v>
      </c>
      <c r="E177" s="217" t="s">
        <v>279</v>
      </c>
      <c r="F177" s="218" t="s">
        <v>280</v>
      </c>
      <c r="G177" s="219" t="s">
        <v>232</v>
      </c>
      <c r="H177" s="220">
        <v>18.367</v>
      </c>
      <c r="I177" s="221"/>
      <c r="J177" s="221"/>
      <c r="K177" s="222">
        <f>ROUND(P177*H177,2)</f>
        <v>0</v>
      </c>
      <c r="L177" s="218" t="s">
        <v>210</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211</v>
      </c>
      <c r="AT177" s="17" t="s">
        <v>206</v>
      </c>
      <c r="AU177" s="17" t="s">
        <v>90</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211</v>
      </c>
      <c r="BM177" s="17" t="s">
        <v>281</v>
      </c>
    </row>
    <row r="178" spans="2:51" s="11" customFormat="1" ht="12">
      <c r="B178" s="229"/>
      <c r="C178" s="230"/>
      <c r="D178" s="231" t="s">
        <v>213</v>
      </c>
      <c r="E178" s="232" t="s">
        <v>33</v>
      </c>
      <c r="F178" s="233" t="s">
        <v>282</v>
      </c>
      <c r="G178" s="230"/>
      <c r="H178" s="232" t="s">
        <v>33</v>
      </c>
      <c r="I178" s="234"/>
      <c r="J178" s="234"/>
      <c r="K178" s="230"/>
      <c r="L178" s="230"/>
      <c r="M178" s="235"/>
      <c r="N178" s="236"/>
      <c r="O178" s="237"/>
      <c r="P178" s="237"/>
      <c r="Q178" s="237"/>
      <c r="R178" s="237"/>
      <c r="S178" s="237"/>
      <c r="T178" s="237"/>
      <c r="U178" s="237"/>
      <c r="V178" s="237"/>
      <c r="W178" s="237"/>
      <c r="X178" s="238"/>
      <c r="AT178" s="239" t="s">
        <v>213</v>
      </c>
      <c r="AU178" s="239" t="s">
        <v>90</v>
      </c>
      <c r="AV178" s="11" t="s">
        <v>88</v>
      </c>
      <c r="AW178" s="11" t="s">
        <v>5</v>
      </c>
      <c r="AX178" s="11" t="s">
        <v>80</v>
      </c>
      <c r="AY178" s="239" t="s">
        <v>204</v>
      </c>
    </row>
    <row r="179" spans="2:51" s="12" customFormat="1" ht="12">
      <c r="B179" s="240"/>
      <c r="C179" s="241"/>
      <c r="D179" s="231" t="s">
        <v>213</v>
      </c>
      <c r="E179" s="242" t="s">
        <v>33</v>
      </c>
      <c r="F179" s="243" t="s">
        <v>252</v>
      </c>
      <c r="G179" s="241"/>
      <c r="H179" s="244">
        <v>24.731</v>
      </c>
      <c r="I179" s="245"/>
      <c r="J179" s="245"/>
      <c r="K179" s="241"/>
      <c r="L179" s="241"/>
      <c r="M179" s="246"/>
      <c r="N179" s="247"/>
      <c r="O179" s="248"/>
      <c r="P179" s="248"/>
      <c r="Q179" s="248"/>
      <c r="R179" s="248"/>
      <c r="S179" s="248"/>
      <c r="T179" s="248"/>
      <c r="U179" s="248"/>
      <c r="V179" s="248"/>
      <c r="W179" s="248"/>
      <c r="X179" s="249"/>
      <c r="AT179" s="250" t="s">
        <v>213</v>
      </c>
      <c r="AU179" s="250" t="s">
        <v>90</v>
      </c>
      <c r="AV179" s="12" t="s">
        <v>90</v>
      </c>
      <c r="AW179" s="12" t="s">
        <v>5</v>
      </c>
      <c r="AX179" s="12" t="s">
        <v>80</v>
      </c>
      <c r="AY179" s="250" t="s">
        <v>204</v>
      </c>
    </row>
    <row r="180" spans="2:51" s="12" customFormat="1" ht="12">
      <c r="B180" s="240"/>
      <c r="C180" s="241"/>
      <c r="D180" s="231" t="s">
        <v>213</v>
      </c>
      <c r="E180" s="242" t="s">
        <v>33</v>
      </c>
      <c r="F180" s="243" t="s">
        <v>283</v>
      </c>
      <c r="G180" s="241"/>
      <c r="H180" s="244">
        <v>-2.864</v>
      </c>
      <c r="I180" s="245"/>
      <c r="J180" s="245"/>
      <c r="K180" s="241"/>
      <c r="L180" s="241"/>
      <c r="M180" s="246"/>
      <c r="N180" s="247"/>
      <c r="O180" s="248"/>
      <c r="P180" s="248"/>
      <c r="Q180" s="248"/>
      <c r="R180" s="248"/>
      <c r="S180" s="248"/>
      <c r="T180" s="248"/>
      <c r="U180" s="248"/>
      <c r="V180" s="248"/>
      <c r="W180" s="248"/>
      <c r="X180" s="249"/>
      <c r="AT180" s="250" t="s">
        <v>213</v>
      </c>
      <c r="AU180" s="250" t="s">
        <v>90</v>
      </c>
      <c r="AV180" s="12" t="s">
        <v>90</v>
      </c>
      <c r="AW180" s="12" t="s">
        <v>5</v>
      </c>
      <c r="AX180" s="12" t="s">
        <v>80</v>
      </c>
      <c r="AY180" s="250" t="s">
        <v>204</v>
      </c>
    </row>
    <row r="181" spans="2:51" s="12" customFormat="1" ht="12">
      <c r="B181" s="240"/>
      <c r="C181" s="241"/>
      <c r="D181" s="231" t="s">
        <v>213</v>
      </c>
      <c r="E181" s="242" t="s">
        <v>33</v>
      </c>
      <c r="F181" s="243" t="s">
        <v>284</v>
      </c>
      <c r="G181" s="241"/>
      <c r="H181" s="244">
        <v>-8.9</v>
      </c>
      <c r="I181" s="245"/>
      <c r="J181" s="245"/>
      <c r="K181" s="241"/>
      <c r="L181" s="241"/>
      <c r="M181" s="246"/>
      <c r="N181" s="247"/>
      <c r="O181" s="248"/>
      <c r="P181" s="248"/>
      <c r="Q181" s="248"/>
      <c r="R181" s="248"/>
      <c r="S181" s="248"/>
      <c r="T181" s="248"/>
      <c r="U181" s="248"/>
      <c r="V181" s="248"/>
      <c r="W181" s="248"/>
      <c r="X181" s="249"/>
      <c r="AT181" s="250" t="s">
        <v>213</v>
      </c>
      <c r="AU181" s="250" t="s">
        <v>90</v>
      </c>
      <c r="AV181" s="12" t="s">
        <v>90</v>
      </c>
      <c r="AW181" s="12" t="s">
        <v>5</v>
      </c>
      <c r="AX181" s="12" t="s">
        <v>80</v>
      </c>
      <c r="AY181" s="250" t="s">
        <v>204</v>
      </c>
    </row>
    <row r="182" spans="2:51" s="14" customFormat="1" ht="12">
      <c r="B182" s="262"/>
      <c r="C182" s="263"/>
      <c r="D182" s="231" t="s">
        <v>213</v>
      </c>
      <c r="E182" s="264" t="s">
        <v>33</v>
      </c>
      <c r="F182" s="265" t="s">
        <v>243</v>
      </c>
      <c r="G182" s="263"/>
      <c r="H182" s="266">
        <v>12.967</v>
      </c>
      <c r="I182" s="267"/>
      <c r="J182" s="267"/>
      <c r="K182" s="263"/>
      <c r="L182" s="263"/>
      <c r="M182" s="268"/>
      <c r="N182" s="269"/>
      <c r="O182" s="270"/>
      <c r="P182" s="270"/>
      <c r="Q182" s="270"/>
      <c r="R182" s="270"/>
      <c r="S182" s="270"/>
      <c r="T182" s="270"/>
      <c r="U182" s="270"/>
      <c r="V182" s="270"/>
      <c r="W182" s="270"/>
      <c r="X182" s="271"/>
      <c r="AT182" s="272" t="s">
        <v>213</v>
      </c>
      <c r="AU182" s="272" t="s">
        <v>90</v>
      </c>
      <c r="AV182" s="14" t="s">
        <v>224</v>
      </c>
      <c r="AW182" s="14" t="s">
        <v>5</v>
      </c>
      <c r="AX182" s="14" t="s">
        <v>80</v>
      </c>
      <c r="AY182" s="272" t="s">
        <v>204</v>
      </c>
    </row>
    <row r="183" spans="2:51" s="12" customFormat="1" ht="12">
      <c r="B183" s="240"/>
      <c r="C183" s="241"/>
      <c r="D183" s="231" t="s">
        <v>213</v>
      </c>
      <c r="E183" s="242" t="s">
        <v>33</v>
      </c>
      <c r="F183" s="243" t="s">
        <v>285</v>
      </c>
      <c r="G183" s="241"/>
      <c r="H183" s="244">
        <v>5.4</v>
      </c>
      <c r="I183" s="245"/>
      <c r="J183" s="245"/>
      <c r="K183" s="241"/>
      <c r="L183" s="241"/>
      <c r="M183" s="246"/>
      <c r="N183" s="247"/>
      <c r="O183" s="248"/>
      <c r="P183" s="248"/>
      <c r="Q183" s="248"/>
      <c r="R183" s="248"/>
      <c r="S183" s="248"/>
      <c r="T183" s="248"/>
      <c r="U183" s="248"/>
      <c r="V183" s="248"/>
      <c r="W183" s="248"/>
      <c r="X183" s="249"/>
      <c r="AT183" s="250" t="s">
        <v>213</v>
      </c>
      <c r="AU183" s="250" t="s">
        <v>90</v>
      </c>
      <c r="AV183" s="12" t="s">
        <v>90</v>
      </c>
      <c r="AW183" s="12" t="s">
        <v>5</v>
      </c>
      <c r="AX183" s="12" t="s">
        <v>80</v>
      </c>
      <c r="AY183" s="250" t="s">
        <v>204</v>
      </c>
    </row>
    <row r="184" spans="2:51" s="13" customFormat="1" ht="12">
      <c r="B184" s="251"/>
      <c r="C184" s="252"/>
      <c r="D184" s="231" t="s">
        <v>213</v>
      </c>
      <c r="E184" s="253" t="s">
        <v>33</v>
      </c>
      <c r="F184" s="254" t="s">
        <v>218</v>
      </c>
      <c r="G184" s="252"/>
      <c r="H184" s="255">
        <v>18.367</v>
      </c>
      <c r="I184" s="256"/>
      <c r="J184" s="256"/>
      <c r="K184" s="252"/>
      <c r="L184" s="252"/>
      <c r="M184" s="257"/>
      <c r="N184" s="258"/>
      <c r="O184" s="259"/>
      <c r="P184" s="259"/>
      <c r="Q184" s="259"/>
      <c r="R184" s="259"/>
      <c r="S184" s="259"/>
      <c r="T184" s="259"/>
      <c r="U184" s="259"/>
      <c r="V184" s="259"/>
      <c r="W184" s="259"/>
      <c r="X184" s="260"/>
      <c r="AT184" s="261" t="s">
        <v>213</v>
      </c>
      <c r="AU184" s="261" t="s">
        <v>90</v>
      </c>
      <c r="AV184" s="13" t="s">
        <v>211</v>
      </c>
      <c r="AW184" s="13" t="s">
        <v>5</v>
      </c>
      <c r="AX184" s="13" t="s">
        <v>88</v>
      </c>
      <c r="AY184" s="261" t="s">
        <v>204</v>
      </c>
    </row>
    <row r="185" spans="2:65" s="1" customFormat="1" ht="22.5" customHeight="1">
      <c r="B185" s="39"/>
      <c r="C185" s="273" t="s">
        <v>286</v>
      </c>
      <c r="D185" s="273" t="s">
        <v>287</v>
      </c>
      <c r="E185" s="274" t="s">
        <v>288</v>
      </c>
      <c r="F185" s="275" t="s">
        <v>289</v>
      </c>
      <c r="G185" s="276" t="s">
        <v>275</v>
      </c>
      <c r="H185" s="277">
        <v>23.341</v>
      </c>
      <c r="I185" s="278"/>
      <c r="J185" s="279"/>
      <c r="K185" s="280">
        <f>ROUND(P185*H185,2)</f>
        <v>0</v>
      </c>
      <c r="L185" s="275" t="s">
        <v>210</v>
      </c>
      <c r="M185" s="281"/>
      <c r="N185" s="282" t="s">
        <v>33</v>
      </c>
      <c r="O185" s="224" t="s">
        <v>49</v>
      </c>
      <c r="P185" s="225">
        <f>I185+J185</f>
        <v>0</v>
      </c>
      <c r="Q185" s="225">
        <f>ROUND(I185*H185,2)</f>
        <v>0</v>
      </c>
      <c r="R185" s="225">
        <f>ROUND(J185*H185,2)</f>
        <v>0</v>
      </c>
      <c r="S185" s="80"/>
      <c r="T185" s="226">
        <f>S185*H185</f>
        <v>0</v>
      </c>
      <c r="U185" s="226">
        <v>1</v>
      </c>
      <c r="V185" s="226">
        <f>U185*H185</f>
        <v>23.341</v>
      </c>
      <c r="W185" s="226">
        <v>0</v>
      </c>
      <c r="X185" s="227">
        <f>W185*H185</f>
        <v>0</v>
      </c>
      <c r="AR185" s="17" t="s">
        <v>258</v>
      </c>
      <c r="AT185" s="17" t="s">
        <v>287</v>
      </c>
      <c r="AU185" s="17" t="s">
        <v>90</v>
      </c>
      <c r="AY185" s="17" t="s">
        <v>204</v>
      </c>
      <c r="BE185" s="228">
        <f>IF(O185="základní",K185,0)</f>
        <v>0</v>
      </c>
      <c r="BF185" s="228">
        <f>IF(O185="snížená",K185,0)</f>
        <v>0</v>
      </c>
      <c r="BG185" s="228">
        <f>IF(O185="zákl. přenesená",K185,0)</f>
        <v>0</v>
      </c>
      <c r="BH185" s="228">
        <f>IF(O185="sníž. přenesená",K185,0)</f>
        <v>0</v>
      </c>
      <c r="BI185" s="228">
        <f>IF(O185="nulová",K185,0)</f>
        <v>0</v>
      </c>
      <c r="BJ185" s="17" t="s">
        <v>88</v>
      </c>
      <c r="BK185" s="228">
        <f>ROUND(P185*H185,2)</f>
        <v>0</v>
      </c>
      <c r="BL185" s="17" t="s">
        <v>211</v>
      </c>
      <c r="BM185" s="17" t="s">
        <v>290</v>
      </c>
    </row>
    <row r="186" spans="2:51" s="12" customFormat="1" ht="12">
      <c r="B186" s="240"/>
      <c r="C186" s="241"/>
      <c r="D186" s="231" t="s">
        <v>213</v>
      </c>
      <c r="E186" s="242" t="s">
        <v>33</v>
      </c>
      <c r="F186" s="243" t="s">
        <v>291</v>
      </c>
      <c r="G186" s="241"/>
      <c r="H186" s="244">
        <v>23.341</v>
      </c>
      <c r="I186" s="245"/>
      <c r="J186" s="245"/>
      <c r="K186" s="241"/>
      <c r="L186" s="241"/>
      <c r="M186" s="246"/>
      <c r="N186" s="247"/>
      <c r="O186" s="248"/>
      <c r="P186" s="248"/>
      <c r="Q186" s="248"/>
      <c r="R186" s="248"/>
      <c r="S186" s="248"/>
      <c r="T186" s="248"/>
      <c r="U186" s="248"/>
      <c r="V186" s="248"/>
      <c r="W186" s="248"/>
      <c r="X186" s="249"/>
      <c r="AT186" s="250" t="s">
        <v>213</v>
      </c>
      <c r="AU186" s="250" t="s">
        <v>90</v>
      </c>
      <c r="AV186" s="12" t="s">
        <v>90</v>
      </c>
      <c r="AW186" s="12" t="s">
        <v>5</v>
      </c>
      <c r="AX186" s="12" t="s">
        <v>80</v>
      </c>
      <c r="AY186" s="250" t="s">
        <v>204</v>
      </c>
    </row>
    <row r="187" spans="2:51" s="13" customFormat="1" ht="12">
      <c r="B187" s="251"/>
      <c r="C187" s="252"/>
      <c r="D187" s="231" t="s">
        <v>213</v>
      </c>
      <c r="E187" s="253" t="s">
        <v>33</v>
      </c>
      <c r="F187" s="254" t="s">
        <v>218</v>
      </c>
      <c r="G187" s="252"/>
      <c r="H187" s="255">
        <v>23.341</v>
      </c>
      <c r="I187" s="256"/>
      <c r="J187" s="256"/>
      <c r="K187" s="252"/>
      <c r="L187" s="252"/>
      <c r="M187" s="257"/>
      <c r="N187" s="258"/>
      <c r="O187" s="259"/>
      <c r="P187" s="259"/>
      <c r="Q187" s="259"/>
      <c r="R187" s="259"/>
      <c r="S187" s="259"/>
      <c r="T187" s="259"/>
      <c r="U187" s="259"/>
      <c r="V187" s="259"/>
      <c r="W187" s="259"/>
      <c r="X187" s="260"/>
      <c r="AT187" s="261" t="s">
        <v>213</v>
      </c>
      <c r="AU187" s="261" t="s">
        <v>90</v>
      </c>
      <c r="AV187" s="13" t="s">
        <v>211</v>
      </c>
      <c r="AW187" s="13" t="s">
        <v>5</v>
      </c>
      <c r="AX187" s="13" t="s">
        <v>88</v>
      </c>
      <c r="AY187" s="261" t="s">
        <v>204</v>
      </c>
    </row>
    <row r="188" spans="2:63" s="10" customFormat="1" ht="22.8" customHeight="1">
      <c r="B188" s="199"/>
      <c r="C188" s="200"/>
      <c r="D188" s="201" t="s">
        <v>79</v>
      </c>
      <c r="E188" s="214" t="s">
        <v>90</v>
      </c>
      <c r="F188" s="214" t="s">
        <v>292</v>
      </c>
      <c r="G188" s="200"/>
      <c r="H188" s="200"/>
      <c r="I188" s="203"/>
      <c r="J188" s="203"/>
      <c r="K188" s="215">
        <f>BK188</f>
        <v>0</v>
      </c>
      <c r="L188" s="200"/>
      <c r="M188" s="205"/>
      <c r="N188" s="206"/>
      <c r="O188" s="207"/>
      <c r="P188" s="207"/>
      <c r="Q188" s="208">
        <f>Q189+Q190+Q201</f>
        <v>0</v>
      </c>
      <c r="R188" s="208">
        <f>R189+R190+R201</f>
        <v>0</v>
      </c>
      <c r="S188" s="207"/>
      <c r="T188" s="209">
        <f>T189+T190+T201</f>
        <v>0</v>
      </c>
      <c r="U188" s="207"/>
      <c r="V188" s="209">
        <f>V189+V190+V201</f>
        <v>10.7337291</v>
      </c>
      <c r="W188" s="207"/>
      <c r="X188" s="210">
        <f>X189+X190+X201</f>
        <v>0</v>
      </c>
      <c r="AR188" s="211" t="s">
        <v>88</v>
      </c>
      <c r="AT188" s="212" t="s">
        <v>79</v>
      </c>
      <c r="AU188" s="212" t="s">
        <v>88</v>
      </c>
      <c r="AY188" s="211" t="s">
        <v>204</v>
      </c>
      <c r="BK188" s="213">
        <f>BK189+BK190+BK201</f>
        <v>0</v>
      </c>
    </row>
    <row r="189" spans="2:65" s="1" customFormat="1" ht="16.5" customHeight="1">
      <c r="B189" s="39"/>
      <c r="C189" s="216" t="s">
        <v>293</v>
      </c>
      <c r="D189" s="216" t="s">
        <v>206</v>
      </c>
      <c r="E189" s="217" t="s">
        <v>294</v>
      </c>
      <c r="F189" s="218" t="s">
        <v>295</v>
      </c>
      <c r="G189" s="219" t="s">
        <v>296</v>
      </c>
      <c r="H189" s="220">
        <v>15</v>
      </c>
      <c r="I189" s="221"/>
      <c r="J189" s="221"/>
      <c r="K189" s="222">
        <f>ROUND(P189*H189,2)</f>
        <v>0</v>
      </c>
      <c r="L189" s="218" t="s">
        <v>210</v>
      </c>
      <c r="M189" s="44"/>
      <c r="N189" s="223" t="s">
        <v>33</v>
      </c>
      <c r="O189" s="224" t="s">
        <v>49</v>
      </c>
      <c r="P189" s="225">
        <f>I189+J189</f>
        <v>0</v>
      </c>
      <c r="Q189" s="225">
        <f>ROUND(I189*H189,2)</f>
        <v>0</v>
      </c>
      <c r="R189" s="225">
        <f>ROUND(J189*H189,2)</f>
        <v>0</v>
      </c>
      <c r="S189" s="80"/>
      <c r="T189" s="226">
        <f>S189*H189</f>
        <v>0</v>
      </c>
      <c r="U189" s="226">
        <v>0.00073</v>
      </c>
      <c r="V189" s="226">
        <f>U189*H189</f>
        <v>0.01095</v>
      </c>
      <c r="W189" s="226">
        <v>0</v>
      </c>
      <c r="X189" s="227">
        <f>W189*H189</f>
        <v>0</v>
      </c>
      <c r="AR189" s="17" t="s">
        <v>211</v>
      </c>
      <c r="AT189" s="17" t="s">
        <v>206</v>
      </c>
      <c r="AU189" s="17" t="s">
        <v>90</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211</v>
      </c>
      <c r="BM189" s="17" t="s">
        <v>297</v>
      </c>
    </row>
    <row r="190" spans="2:63" s="10" customFormat="1" ht="20.85" customHeight="1">
      <c r="B190" s="199"/>
      <c r="C190" s="200"/>
      <c r="D190" s="201" t="s">
        <v>79</v>
      </c>
      <c r="E190" s="214" t="s">
        <v>298</v>
      </c>
      <c r="F190" s="214" t="s">
        <v>299</v>
      </c>
      <c r="G190" s="200"/>
      <c r="H190" s="200"/>
      <c r="I190" s="203"/>
      <c r="J190" s="203"/>
      <c r="K190" s="215">
        <f>BK190</f>
        <v>0</v>
      </c>
      <c r="L190" s="200"/>
      <c r="M190" s="205"/>
      <c r="N190" s="206"/>
      <c r="O190" s="207"/>
      <c r="P190" s="207"/>
      <c r="Q190" s="208">
        <f>SUM(Q191:Q200)</f>
        <v>0</v>
      </c>
      <c r="R190" s="208">
        <f>SUM(R191:R200)</f>
        <v>0</v>
      </c>
      <c r="S190" s="207"/>
      <c r="T190" s="209">
        <f>SUM(T191:T200)</f>
        <v>0</v>
      </c>
      <c r="U190" s="207"/>
      <c r="V190" s="209">
        <f>SUM(V191:V200)</f>
        <v>0.18532157000000002</v>
      </c>
      <c r="W190" s="207"/>
      <c r="X190" s="210">
        <f>SUM(X191:X200)</f>
        <v>0</v>
      </c>
      <c r="AR190" s="211" t="s">
        <v>88</v>
      </c>
      <c r="AT190" s="212" t="s">
        <v>79</v>
      </c>
      <c r="AU190" s="212" t="s">
        <v>90</v>
      </c>
      <c r="AY190" s="211" t="s">
        <v>204</v>
      </c>
      <c r="BK190" s="213">
        <f>SUM(BK191:BK200)</f>
        <v>0</v>
      </c>
    </row>
    <row r="191" spans="2:65" s="1" customFormat="1" ht="16.5" customHeight="1">
      <c r="B191" s="39"/>
      <c r="C191" s="216" t="s">
        <v>9</v>
      </c>
      <c r="D191" s="216" t="s">
        <v>206</v>
      </c>
      <c r="E191" s="217" t="s">
        <v>300</v>
      </c>
      <c r="F191" s="218" t="s">
        <v>301</v>
      </c>
      <c r="G191" s="219" t="s">
        <v>296</v>
      </c>
      <c r="H191" s="220">
        <v>64</v>
      </c>
      <c r="I191" s="221"/>
      <c r="J191" s="221"/>
      <c r="K191" s="222">
        <f>ROUND(P191*H191,2)</f>
        <v>0</v>
      </c>
      <c r="L191" s="218" t="s">
        <v>239</v>
      </c>
      <c r="M191" s="44"/>
      <c r="N191" s="223" t="s">
        <v>33</v>
      </c>
      <c r="O191" s="224" t="s">
        <v>49</v>
      </c>
      <c r="P191" s="225">
        <f>I191+J191</f>
        <v>0</v>
      </c>
      <c r="Q191" s="225">
        <f>ROUND(I191*H191,2)</f>
        <v>0</v>
      </c>
      <c r="R191" s="225">
        <f>ROUND(J191*H191,2)</f>
        <v>0</v>
      </c>
      <c r="S191" s="80"/>
      <c r="T191" s="226">
        <f>S191*H191</f>
        <v>0</v>
      </c>
      <c r="U191" s="226">
        <v>0</v>
      </c>
      <c r="V191" s="226">
        <f>U191*H191</f>
        <v>0</v>
      </c>
      <c r="W191" s="226">
        <v>0</v>
      </c>
      <c r="X191" s="227">
        <f>W191*H191</f>
        <v>0</v>
      </c>
      <c r="AR191" s="17" t="s">
        <v>211</v>
      </c>
      <c r="AT191" s="17" t="s">
        <v>206</v>
      </c>
      <c r="AU191" s="17" t="s">
        <v>224</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211</v>
      </c>
      <c r="BM191" s="17" t="s">
        <v>302</v>
      </c>
    </row>
    <row r="192" spans="2:51" s="11" customFormat="1" ht="12">
      <c r="B192" s="229"/>
      <c r="C192" s="230"/>
      <c r="D192" s="231" t="s">
        <v>213</v>
      </c>
      <c r="E192" s="232" t="s">
        <v>33</v>
      </c>
      <c r="F192" s="233" t="s">
        <v>303</v>
      </c>
      <c r="G192" s="230"/>
      <c r="H192" s="232" t="s">
        <v>33</v>
      </c>
      <c r="I192" s="234"/>
      <c r="J192" s="234"/>
      <c r="K192" s="230"/>
      <c r="L192" s="230"/>
      <c r="M192" s="235"/>
      <c r="N192" s="236"/>
      <c r="O192" s="237"/>
      <c r="P192" s="237"/>
      <c r="Q192" s="237"/>
      <c r="R192" s="237"/>
      <c r="S192" s="237"/>
      <c r="T192" s="237"/>
      <c r="U192" s="237"/>
      <c r="V192" s="237"/>
      <c r="W192" s="237"/>
      <c r="X192" s="238"/>
      <c r="AT192" s="239" t="s">
        <v>213</v>
      </c>
      <c r="AU192" s="239" t="s">
        <v>224</v>
      </c>
      <c r="AV192" s="11" t="s">
        <v>88</v>
      </c>
      <c r="AW192" s="11" t="s">
        <v>5</v>
      </c>
      <c r="AX192" s="11" t="s">
        <v>80</v>
      </c>
      <c r="AY192" s="239" t="s">
        <v>204</v>
      </c>
    </row>
    <row r="193" spans="2:51" s="12" customFormat="1" ht="12">
      <c r="B193" s="240"/>
      <c r="C193" s="241"/>
      <c r="D193" s="231" t="s">
        <v>213</v>
      </c>
      <c r="E193" s="242" t="s">
        <v>33</v>
      </c>
      <c r="F193" s="243" t="s">
        <v>304</v>
      </c>
      <c r="G193" s="241"/>
      <c r="H193" s="244">
        <v>64</v>
      </c>
      <c r="I193" s="245"/>
      <c r="J193" s="245"/>
      <c r="K193" s="241"/>
      <c r="L193" s="241"/>
      <c r="M193" s="246"/>
      <c r="N193" s="247"/>
      <c r="O193" s="248"/>
      <c r="P193" s="248"/>
      <c r="Q193" s="248"/>
      <c r="R193" s="248"/>
      <c r="S193" s="248"/>
      <c r="T193" s="248"/>
      <c r="U193" s="248"/>
      <c r="V193" s="248"/>
      <c r="W193" s="248"/>
      <c r="X193" s="249"/>
      <c r="AT193" s="250" t="s">
        <v>213</v>
      </c>
      <c r="AU193" s="250" t="s">
        <v>224</v>
      </c>
      <c r="AV193" s="12" t="s">
        <v>90</v>
      </c>
      <c r="AW193" s="12" t="s">
        <v>5</v>
      </c>
      <c r="AX193" s="12" t="s">
        <v>80</v>
      </c>
      <c r="AY193" s="250" t="s">
        <v>204</v>
      </c>
    </row>
    <row r="194" spans="2:51" s="13" customFormat="1" ht="12">
      <c r="B194" s="251"/>
      <c r="C194" s="252"/>
      <c r="D194" s="231" t="s">
        <v>213</v>
      </c>
      <c r="E194" s="253" t="s">
        <v>33</v>
      </c>
      <c r="F194" s="254" t="s">
        <v>218</v>
      </c>
      <c r="G194" s="252"/>
      <c r="H194" s="255">
        <v>64</v>
      </c>
      <c r="I194" s="256"/>
      <c r="J194" s="256"/>
      <c r="K194" s="252"/>
      <c r="L194" s="252"/>
      <c r="M194" s="257"/>
      <c r="N194" s="258"/>
      <c r="O194" s="259"/>
      <c r="P194" s="259"/>
      <c r="Q194" s="259"/>
      <c r="R194" s="259"/>
      <c r="S194" s="259"/>
      <c r="T194" s="259"/>
      <c r="U194" s="259"/>
      <c r="V194" s="259"/>
      <c r="W194" s="259"/>
      <c r="X194" s="260"/>
      <c r="AT194" s="261" t="s">
        <v>213</v>
      </c>
      <c r="AU194" s="261" t="s">
        <v>224</v>
      </c>
      <c r="AV194" s="13" t="s">
        <v>211</v>
      </c>
      <c r="AW194" s="13" t="s">
        <v>5</v>
      </c>
      <c r="AX194" s="13" t="s">
        <v>88</v>
      </c>
      <c r="AY194" s="261" t="s">
        <v>204</v>
      </c>
    </row>
    <row r="195" spans="2:65" s="1" customFormat="1" ht="16.5" customHeight="1">
      <c r="B195" s="39"/>
      <c r="C195" s="216" t="s">
        <v>305</v>
      </c>
      <c r="D195" s="216" t="s">
        <v>206</v>
      </c>
      <c r="E195" s="217" t="s">
        <v>306</v>
      </c>
      <c r="F195" s="218" t="s">
        <v>307</v>
      </c>
      <c r="G195" s="219" t="s">
        <v>275</v>
      </c>
      <c r="H195" s="220">
        <v>0.167</v>
      </c>
      <c r="I195" s="221"/>
      <c r="J195" s="221"/>
      <c r="K195" s="222">
        <f>ROUND(P195*H195,2)</f>
        <v>0</v>
      </c>
      <c r="L195" s="218" t="s">
        <v>210</v>
      </c>
      <c r="M195" s="44"/>
      <c r="N195" s="223" t="s">
        <v>33</v>
      </c>
      <c r="O195" s="224" t="s">
        <v>49</v>
      </c>
      <c r="P195" s="225">
        <f>I195+J195</f>
        <v>0</v>
      </c>
      <c r="Q195" s="225">
        <f>ROUND(I195*H195,2)</f>
        <v>0</v>
      </c>
      <c r="R195" s="225">
        <f>ROUND(J195*H195,2)</f>
        <v>0</v>
      </c>
      <c r="S195" s="80"/>
      <c r="T195" s="226">
        <f>S195*H195</f>
        <v>0</v>
      </c>
      <c r="U195" s="226">
        <v>1.10971</v>
      </c>
      <c r="V195" s="226">
        <f>U195*H195</f>
        <v>0.18532157000000002</v>
      </c>
      <c r="W195" s="226">
        <v>0</v>
      </c>
      <c r="X195" s="227">
        <f>W195*H195</f>
        <v>0</v>
      </c>
      <c r="AR195" s="17" t="s">
        <v>211</v>
      </c>
      <c r="AT195" s="17" t="s">
        <v>206</v>
      </c>
      <c r="AU195" s="17" t="s">
        <v>224</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211</v>
      </c>
      <c r="BM195" s="17" t="s">
        <v>308</v>
      </c>
    </row>
    <row r="196" spans="2:51" s="11" customFormat="1" ht="12">
      <c r="B196" s="229"/>
      <c r="C196" s="230"/>
      <c r="D196" s="231" t="s">
        <v>213</v>
      </c>
      <c r="E196" s="232" t="s">
        <v>33</v>
      </c>
      <c r="F196" s="233" t="s">
        <v>309</v>
      </c>
      <c r="G196" s="230"/>
      <c r="H196" s="232" t="s">
        <v>33</v>
      </c>
      <c r="I196" s="234"/>
      <c r="J196" s="234"/>
      <c r="K196" s="230"/>
      <c r="L196" s="230"/>
      <c r="M196" s="235"/>
      <c r="N196" s="236"/>
      <c r="O196" s="237"/>
      <c r="P196" s="237"/>
      <c r="Q196" s="237"/>
      <c r="R196" s="237"/>
      <c r="S196" s="237"/>
      <c r="T196" s="237"/>
      <c r="U196" s="237"/>
      <c r="V196" s="237"/>
      <c r="W196" s="237"/>
      <c r="X196" s="238"/>
      <c r="AT196" s="239" t="s">
        <v>213</v>
      </c>
      <c r="AU196" s="239" t="s">
        <v>224</v>
      </c>
      <c r="AV196" s="11" t="s">
        <v>88</v>
      </c>
      <c r="AW196" s="11" t="s">
        <v>5</v>
      </c>
      <c r="AX196" s="11" t="s">
        <v>80</v>
      </c>
      <c r="AY196" s="239" t="s">
        <v>204</v>
      </c>
    </row>
    <row r="197" spans="2:51" s="12" customFormat="1" ht="12">
      <c r="B197" s="240"/>
      <c r="C197" s="241"/>
      <c r="D197" s="231" t="s">
        <v>213</v>
      </c>
      <c r="E197" s="242" t="s">
        <v>33</v>
      </c>
      <c r="F197" s="243" t="s">
        <v>310</v>
      </c>
      <c r="G197" s="241"/>
      <c r="H197" s="244">
        <v>0.167</v>
      </c>
      <c r="I197" s="245"/>
      <c r="J197" s="245"/>
      <c r="K197" s="241"/>
      <c r="L197" s="241"/>
      <c r="M197" s="246"/>
      <c r="N197" s="247"/>
      <c r="O197" s="248"/>
      <c r="P197" s="248"/>
      <c r="Q197" s="248"/>
      <c r="R197" s="248"/>
      <c r="S197" s="248"/>
      <c r="T197" s="248"/>
      <c r="U197" s="248"/>
      <c r="V197" s="248"/>
      <c r="W197" s="248"/>
      <c r="X197" s="249"/>
      <c r="AT197" s="250" t="s">
        <v>213</v>
      </c>
      <c r="AU197" s="250" t="s">
        <v>224</v>
      </c>
      <c r="AV197" s="12" t="s">
        <v>90</v>
      </c>
      <c r="AW197" s="12" t="s">
        <v>5</v>
      </c>
      <c r="AX197" s="12" t="s">
        <v>80</v>
      </c>
      <c r="AY197" s="250" t="s">
        <v>204</v>
      </c>
    </row>
    <row r="198" spans="2:51" s="13" customFormat="1" ht="12">
      <c r="B198" s="251"/>
      <c r="C198" s="252"/>
      <c r="D198" s="231" t="s">
        <v>213</v>
      </c>
      <c r="E198" s="253" t="s">
        <v>33</v>
      </c>
      <c r="F198" s="254" t="s">
        <v>218</v>
      </c>
      <c r="G198" s="252"/>
      <c r="H198" s="255">
        <v>0.167</v>
      </c>
      <c r="I198" s="256"/>
      <c r="J198" s="256"/>
      <c r="K198" s="252"/>
      <c r="L198" s="252"/>
      <c r="M198" s="257"/>
      <c r="N198" s="258"/>
      <c r="O198" s="259"/>
      <c r="P198" s="259"/>
      <c r="Q198" s="259"/>
      <c r="R198" s="259"/>
      <c r="S198" s="259"/>
      <c r="T198" s="259"/>
      <c r="U198" s="259"/>
      <c r="V198" s="259"/>
      <c r="W198" s="259"/>
      <c r="X198" s="260"/>
      <c r="AT198" s="261" t="s">
        <v>213</v>
      </c>
      <c r="AU198" s="261" t="s">
        <v>224</v>
      </c>
      <c r="AV198" s="13" t="s">
        <v>211</v>
      </c>
      <c r="AW198" s="13" t="s">
        <v>5</v>
      </c>
      <c r="AX198" s="13" t="s">
        <v>88</v>
      </c>
      <c r="AY198" s="261" t="s">
        <v>204</v>
      </c>
    </row>
    <row r="199" spans="2:65" s="1" customFormat="1" ht="16.5" customHeight="1">
      <c r="B199" s="39"/>
      <c r="C199" s="216" t="s">
        <v>311</v>
      </c>
      <c r="D199" s="216" t="s">
        <v>206</v>
      </c>
      <c r="E199" s="217" t="s">
        <v>312</v>
      </c>
      <c r="F199" s="218" t="s">
        <v>313</v>
      </c>
      <c r="G199" s="219" t="s">
        <v>314</v>
      </c>
      <c r="H199" s="220">
        <v>8</v>
      </c>
      <c r="I199" s="221"/>
      <c r="J199" s="221"/>
      <c r="K199" s="222">
        <f>ROUND(P199*H199,2)</f>
        <v>0</v>
      </c>
      <c r="L199" s="218" t="s">
        <v>239</v>
      </c>
      <c r="M199" s="44"/>
      <c r="N199" s="223" t="s">
        <v>33</v>
      </c>
      <c r="O199" s="224" t="s">
        <v>49</v>
      </c>
      <c r="P199" s="225">
        <f>I199+J199</f>
        <v>0</v>
      </c>
      <c r="Q199" s="225">
        <f>ROUND(I199*H199,2)</f>
        <v>0</v>
      </c>
      <c r="R199" s="225">
        <f>ROUND(J199*H199,2)</f>
        <v>0</v>
      </c>
      <c r="S199" s="80"/>
      <c r="T199" s="226">
        <f>S199*H199</f>
        <v>0</v>
      </c>
      <c r="U199" s="226">
        <v>0</v>
      </c>
      <c r="V199" s="226">
        <f>U199*H199</f>
        <v>0</v>
      </c>
      <c r="W199" s="226">
        <v>0</v>
      </c>
      <c r="X199" s="227">
        <f>W199*H199</f>
        <v>0</v>
      </c>
      <c r="AR199" s="17" t="s">
        <v>211</v>
      </c>
      <c r="AT199" s="17" t="s">
        <v>206</v>
      </c>
      <c r="AU199" s="17" t="s">
        <v>224</v>
      </c>
      <c r="AY199" s="17" t="s">
        <v>204</v>
      </c>
      <c r="BE199" s="228">
        <f>IF(O199="základní",K199,0)</f>
        <v>0</v>
      </c>
      <c r="BF199" s="228">
        <f>IF(O199="snížená",K199,0)</f>
        <v>0</v>
      </c>
      <c r="BG199" s="228">
        <f>IF(O199="zákl. přenesená",K199,0)</f>
        <v>0</v>
      </c>
      <c r="BH199" s="228">
        <f>IF(O199="sníž. přenesená",K199,0)</f>
        <v>0</v>
      </c>
      <c r="BI199" s="228">
        <f>IF(O199="nulová",K199,0)</f>
        <v>0</v>
      </c>
      <c r="BJ199" s="17" t="s">
        <v>88</v>
      </c>
      <c r="BK199" s="228">
        <f>ROUND(P199*H199,2)</f>
        <v>0</v>
      </c>
      <c r="BL199" s="17" t="s">
        <v>211</v>
      </c>
      <c r="BM199" s="17" t="s">
        <v>315</v>
      </c>
    </row>
    <row r="200" spans="2:65" s="1" customFormat="1" ht="16.5" customHeight="1">
      <c r="B200" s="39"/>
      <c r="C200" s="216" t="s">
        <v>316</v>
      </c>
      <c r="D200" s="216" t="s">
        <v>206</v>
      </c>
      <c r="E200" s="217" t="s">
        <v>317</v>
      </c>
      <c r="F200" s="218" t="s">
        <v>318</v>
      </c>
      <c r="G200" s="219" t="s">
        <v>319</v>
      </c>
      <c r="H200" s="220">
        <v>1</v>
      </c>
      <c r="I200" s="221"/>
      <c r="J200" s="221"/>
      <c r="K200" s="222">
        <f>ROUND(P200*H200,2)</f>
        <v>0</v>
      </c>
      <c r="L200" s="218" t="s">
        <v>239</v>
      </c>
      <c r="M200" s="44"/>
      <c r="N200" s="223" t="s">
        <v>33</v>
      </c>
      <c r="O200" s="224" t="s">
        <v>49</v>
      </c>
      <c r="P200" s="225">
        <f>I200+J200</f>
        <v>0</v>
      </c>
      <c r="Q200" s="225">
        <f>ROUND(I200*H200,2)</f>
        <v>0</v>
      </c>
      <c r="R200" s="225">
        <f>ROUND(J200*H200,2)</f>
        <v>0</v>
      </c>
      <c r="S200" s="80"/>
      <c r="T200" s="226">
        <f>S200*H200</f>
        <v>0</v>
      </c>
      <c r="U200" s="226">
        <v>0</v>
      </c>
      <c r="V200" s="226">
        <f>U200*H200</f>
        <v>0</v>
      </c>
      <c r="W200" s="226">
        <v>0</v>
      </c>
      <c r="X200" s="227">
        <f>W200*H200</f>
        <v>0</v>
      </c>
      <c r="AR200" s="17" t="s">
        <v>211</v>
      </c>
      <c r="AT200" s="17" t="s">
        <v>206</v>
      </c>
      <c r="AU200" s="17" t="s">
        <v>224</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211</v>
      </c>
      <c r="BM200" s="17" t="s">
        <v>320</v>
      </c>
    </row>
    <row r="201" spans="2:63" s="10" customFormat="1" ht="20.85" customHeight="1">
      <c r="B201" s="199"/>
      <c r="C201" s="200"/>
      <c r="D201" s="201" t="s">
        <v>79</v>
      </c>
      <c r="E201" s="214" t="s">
        <v>321</v>
      </c>
      <c r="F201" s="214" t="s">
        <v>322</v>
      </c>
      <c r="G201" s="200"/>
      <c r="H201" s="200"/>
      <c r="I201" s="203"/>
      <c r="J201" s="203"/>
      <c r="K201" s="215">
        <f>BK201</f>
        <v>0</v>
      </c>
      <c r="L201" s="200"/>
      <c r="M201" s="205"/>
      <c r="N201" s="206"/>
      <c r="O201" s="207"/>
      <c r="P201" s="207"/>
      <c r="Q201" s="208">
        <f>SUM(Q202:Q209)</f>
        <v>0</v>
      </c>
      <c r="R201" s="208">
        <f>SUM(R202:R209)</f>
        <v>0</v>
      </c>
      <c r="S201" s="207"/>
      <c r="T201" s="209">
        <f>SUM(T202:T209)</f>
        <v>0</v>
      </c>
      <c r="U201" s="207"/>
      <c r="V201" s="209">
        <f>SUM(V202:V209)</f>
        <v>10.53745753</v>
      </c>
      <c r="W201" s="207"/>
      <c r="X201" s="210">
        <f>SUM(X202:X209)</f>
        <v>0</v>
      </c>
      <c r="AR201" s="211" t="s">
        <v>88</v>
      </c>
      <c r="AT201" s="212" t="s">
        <v>79</v>
      </c>
      <c r="AU201" s="212" t="s">
        <v>90</v>
      </c>
      <c r="AY201" s="211" t="s">
        <v>204</v>
      </c>
      <c r="BK201" s="213">
        <f>SUM(BK202:BK209)</f>
        <v>0</v>
      </c>
    </row>
    <row r="202" spans="2:65" s="1" customFormat="1" ht="16.5" customHeight="1">
      <c r="B202" s="39"/>
      <c r="C202" s="216" t="s">
        <v>323</v>
      </c>
      <c r="D202" s="216" t="s">
        <v>206</v>
      </c>
      <c r="E202" s="217" t="s">
        <v>324</v>
      </c>
      <c r="F202" s="218" t="s">
        <v>325</v>
      </c>
      <c r="G202" s="219" t="s">
        <v>232</v>
      </c>
      <c r="H202" s="220">
        <v>2.473</v>
      </c>
      <c r="I202" s="221"/>
      <c r="J202" s="221"/>
      <c r="K202" s="222">
        <f>ROUND(P202*H202,2)</f>
        <v>0</v>
      </c>
      <c r="L202" s="218" t="s">
        <v>210</v>
      </c>
      <c r="M202" s="44"/>
      <c r="N202" s="223" t="s">
        <v>33</v>
      </c>
      <c r="O202" s="224" t="s">
        <v>49</v>
      </c>
      <c r="P202" s="225">
        <f>I202+J202</f>
        <v>0</v>
      </c>
      <c r="Q202" s="225">
        <f>ROUND(I202*H202,2)</f>
        <v>0</v>
      </c>
      <c r="R202" s="225">
        <f>ROUND(J202*H202,2)</f>
        <v>0</v>
      </c>
      <c r="S202" s="80"/>
      <c r="T202" s="226">
        <f>S202*H202</f>
        <v>0</v>
      </c>
      <c r="U202" s="226">
        <v>2.45329</v>
      </c>
      <c r="V202" s="226">
        <f>U202*H202</f>
        <v>6.06698617</v>
      </c>
      <c r="W202" s="226">
        <v>0</v>
      </c>
      <c r="X202" s="227">
        <f>W202*H202</f>
        <v>0</v>
      </c>
      <c r="AR202" s="17" t="s">
        <v>211</v>
      </c>
      <c r="AT202" s="17" t="s">
        <v>206</v>
      </c>
      <c r="AU202" s="17" t="s">
        <v>224</v>
      </c>
      <c r="AY202" s="17" t="s">
        <v>204</v>
      </c>
      <c r="BE202" s="228">
        <f>IF(O202="základní",K202,0)</f>
        <v>0</v>
      </c>
      <c r="BF202" s="228">
        <f>IF(O202="snížená",K202,0)</f>
        <v>0</v>
      </c>
      <c r="BG202" s="228">
        <f>IF(O202="zákl. přenesená",K202,0)</f>
        <v>0</v>
      </c>
      <c r="BH202" s="228">
        <f>IF(O202="sníž. přenesená",K202,0)</f>
        <v>0</v>
      </c>
      <c r="BI202" s="228">
        <f>IF(O202="nulová",K202,0)</f>
        <v>0</v>
      </c>
      <c r="BJ202" s="17" t="s">
        <v>88</v>
      </c>
      <c r="BK202" s="228">
        <f>ROUND(P202*H202,2)</f>
        <v>0</v>
      </c>
      <c r="BL202" s="17" t="s">
        <v>211</v>
      </c>
      <c r="BM202" s="17" t="s">
        <v>326</v>
      </c>
    </row>
    <row r="203" spans="2:51" s="11" customFormat="1" ht="12">
      <c r="B203" s="229"/>
      <c r="C203" s="230"/>
      <c r="D203" s="231" t="s">
        <v>213</v>
      </c>
      <c r="E203" s="232" t="s">
        <v>33</v>
      </c>
      <c r="F203" s="233" t="s">
        <v>327</v>
      </c>
      <c r="G203" s="230"/>
      <c r="H203" s="232" t="s">
        <v>33</v>
      </c>
      <c r="I203" s="234"/>
      <c r="J203" s="234"/>
      <c r="K203" s="230"/>
      <c r="L203" s="230"/>
      <c r="M203" s="235"/>
      <c r="N203" s="236"/>
      <c r="O203" s="237"/>
      <c r="P203" s="237"/>
      <c r="Q203" s="237"/>
      <c r="R203" s="237"/>
      <c r="S203" s="237"/>
      <c r="T203" s="237"/>
      <c r="U203" s="237"/>
      <c r="V203" s="237"/>
      <c r="W203" s="237"/>
      <c r="X203" s="238"/>
      <c r="AT203" s="239" t="s">
        <v>213</v>
      </c>
      <c r="AU203" s="239" t="s">
        <v>224</v>
      </c>
      <c r="AV203" s="11" t="s">
        <v>88</v>
      </c>
      <c r="AW203" s="11" t="s">
        <v>5</v>
      </c>
      <c r="AX203" s="11" t="s">
        <v>80</v>
      </c>
      <c r="AY203" s="239" t="s">
        <v>204</v>
      </c>
    </row>
    <row r="204" spans="2:51" s="12" customFormat="1" ht="12">
      <c r="B204" s="240"/>
      <c r="C204" s="241"/>
      <c r="D204" s="231" t="s">
        <v>213</v>
      </c>
      <c r="E204" s="242" t="s">
        <v>33</v>
      </c>
      <c r="F204" s="243" t="s">
        <v>328</v>
      </c>
      <c r="G204" s="241"/>
      <c r="H204" s="244">
        <v>2.473</v>
      </c>
      <c r="I204" s="245"/>
      <c r="J204" s="245"/>
      <c r="K204" s="241"/>
      <c r="L204" s="241"/>
      <c r="M204" s="246"/>
      <c r="N204" s="247"/>
      <c r="O204" s="248"/>
      <c r="P204" s="248"/>
      <c r="Q204" s="248"/>
      <c r="R204" s="248"/>
      <c r="S204" s="248"/>
      <c r="T204" s="248"/>
      <c r="U204" s="248"/>
      <c r="V204" s="248"/>
      <c r="W204" s="248"/>
      <c r="X204" s="249"/>
      <c r="AT204" s="250" t="s">
        <v>213</v>
      </c>
      <c r="AU204" s="250" t="s">
        <v>224</v>
      </c>
      <c r="AV204" s="12" t="s">
        <v>90</v>
      </c>
      <c r="AW204" s="12" t="s">
        <v>5</v>
      </c>
      <c r="AX204" s="12" t="s">
        <v>80</v>
      </c>
      <c r="AY204" s="250" t="s">
        <v>204</v>
      </c>
    </row>
    <row r="205" spans="2:51" s="13" customFormat="1" ht="12">
      <c r="B205" s="251"/>
      <c r="C205" s="252"/>
      <c r="D205" s="231" t="s">
        <v>213</v>
      </c>
      <c r="E205" s="253" t="s">
        <v>33</v>
      </c>
      <c r="F205" s="254" t="s">
        <v>218</v>
      </c>
      <c r="G205" s="252"/>
      <c r="H205" s="255">
        <v>2.473</v>
      </c>
      <c r="I205" s="256"/>
      <c r="J205" s="256"/>
      <c r="K205" s="252"/>
      <c r="L205" s="252"/>
      <c r="M205" s="257"/>
      <c r="N205" s="258"/>
      <c r="O205" s="259"/>
      <c r="P205" s="259"/>
      <c r="Q205" s="259"/>
      <c r="R205" s="259"/>
      <c r="S205" s="259"/>
      <c r="T205" s="259"/>
      <c r="U205" s="259"/>
      <c r="V205" s="259"/>
      <c r="W205" s="259"/>
      <c r="X205" s="260"/>
      <c r="AT205" s="261" t="s">
        <v>213</v>
      </c>
      <c r="AU205" s="261" t="s">
        <v>224</v>
      </c>
      <c r="AV205" s="13" t="s">
        <v>211</v>
      </c>
      <c r="AW205" s="13" t="s">
        <v>5</v>
      </c>
      <c r="AX205" s="13" t="s">
        <v>88</v>
      </c>
      <c r="AY205" s="261" t="s">
        <v>204</v>
      </c>
    </row>
    <row r="206" spans="2:65" s="1" customFormat="1" ht="22.5" customHeight="1">
      <c r="B206" s="39"/>
      <c r="C206" s="216" t="s">
        <v>329</v>
      </c>
      <c r="D206" s="216" t="s">
        <v>206</v>
      </c>
      <c r="E206" s="217" t="s">
        <v>330</v>
      </c>
      <c r="F206" s="218" t="s">
        <v>331</v>
      </c>
      <c r="G206" s="219" t="s">
        <v>209</v>
      </c>
      <c r="H206" s="220">
        <v>6.624</v>
      </c>
      <c r="I206" s="221"/>
      <c r="J206" s="221"/>
      <c r="K206" s="222">
        <f>ROUND(P206*H206,2)</f>
        <v>0</v>
      </c>
      <c r="L206" s="218" t="s">
        <v>210</v>
      </c>
      <c r="M206" s="44"/>
      <c r="N206" s="223" t="s">
        <v>33</v>
      </c>
      <c r="O206" s="224" t="s">
        <v>49</v>
      </c>
      <c r="P206" s="225">
        <f>I206+J206</f>
        <v>0</v>
      </c>
      <c r="Q206" s="225">
        <f>ROUND(I206*H206,2)</f>
        <v>0</v>
      </c>
      <c r="R206" s="225">
        <f>ROUND(J206*H206,2)</f>
        <v>0</v>
      </c>
      <c r="S206" s="80"/>
      <c r="T206" s="226">
        <f>S206*H206</f>
        <v>0</v>
      </c>
      <c r="U206" s="226">
        <v>0.67489</v>
      </c>
      <c r="V206" s="226">
        <f>U206*H206</f>
        <v>4.4704713599999994</v>
      </c>
      <c r="W206" s="226">
        <v>0</v>
      </c>
      <c r="X206" s="227">
        <f>W206*H206</f>
        <v>0</v>
      </c>
      <c r="AR206" s="17" t="s">
        <v>211</v>
      </c>
      <c r="AT206" s="17" t="s">
        <v>206</v>
      </c>
      <c r="AU206" s="17" t="s">
        <v>224</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211</v>
      </c>
      <c r="BM206" s="17" t="s">
        <v>332</v>
      </c>
    </row>
    <row r="207" spans="2:51" s="11" customFormat="1" ht="12">
      <c r="B207" s="229"/>
      <c r="C207" s="230"/>
      <c r="D207" s="231" t="s">
        <v>213</v>
      </c>
      <c r="E207" s="232" t="s">
        <v>33</v>
      </c>
      <c r="F207" s="233" t="s">
        <v>333</v>
      </c>
      <c r="G207" s="230"/>
      <c r="H207" s="232" t="s">
        <v>33</v>
      </c>
      <c r="I207" s="234"/>
      <c r="J207" s="234"/>
      <c r="K207" s="230"/>
      <c r="L207" s="230"/>
      <c r="M207" s="235"/>
      <c r="N207" s="236"/>
      <c r="O207" s="237"/>
      <c r="P207" s="237"/>
      <c r="Q207" s="237"/>
      <c r="R207" s="237"/>
      <c r="S207" s="237"/>
      <c r="T207" s="237"/>
      <c r="U207" s="237"/>
      <c r="V207" s="237"/>
      <c r="W207" s="237"/>
      <c r="X207" s="238"/>
      <c r="AT207" s="239" t="s">
        <v>213</v>
      </c>
      <c r="AU207" s="239" t="s">
        <v>224</v>
      </c>
      <c r="AV207" s="11" t="s">
        <v>88</v>
      </c>
      <c r="AW207" s="11" t="s">
        <v>5</v>
      </c>
      <c r="AX207" s="11" t="s">
        <v>80</v>
      </c>
      <c r="AY207" s="239" t="s">
        <v>204</v>
      </c>
    </row>
    <row r="208" spans="2:51" s="12" customFormat="1" ht="12">
      <c r="B208" s="240"/>
      <c r="C208" s="241"/>
      <c r="D208" s="231" t="s">
        <v>213</v>
      </c>
      <c r="E208" s="242" t="s">
        <v>33</v>
      </c>
      <c r="F208" s="243" t="s">
        <v>334</v>
      </c>
      <c r="G208" s="241"/>
      <c r="H208" s="244">
        <v>6.624</v>
      </c>
      <c r="I208" s="245"/>
      <c r="J208" s="245"/>
      <c r="K208" s="241"/>
      <c r="L208" s="241"/>
      <c r="M208" s="246"/>
      <c r="N208" s="247"/>
      <c r="O208" s="248"/>
      <c r="P208" s="248"/>
      <c r="Q208" s="248"/>
      <c r="R208" s="248"/>
      <c r="S208" s="248"/>
      <c r="T208" s="248"/>
      <c r="U208" s="248"/>
      <c r="V208" s="248"/>
      <c r="W208" s="248"/>
      <c r="X208" s="249"/>
      <c r="AT208" s="250" t="s">
        <v>213</v>
      </c>
      <c r="AU208" s="250" t="s">
        <v>224</v>
      </c>
      <c r="AV208" s="12" t="s">
        <v>90</v>
      </c>
      <c r="AW208" s="12" t="s">
        <v>5</v>
      </c>
      <c r="AX208" s="12" t="s">
        <v>80</v>
      </c>
      <c r="AY208" s="250" t="s">
        <v>204</v>
      </c>
    </row>
    <row r="209" spans="2:51" s="13" customFormat="1" ht="12">
      <c r="B209" s="251"/>
      <c r="C209" s="252"/>
      <c r="D209" s="231" t="s">
        <v>213</v>
      </c>
      <c r="E209" s="253" t="s">
        <v>33</v>
      </c>
      <c r="F209" s="254" t="s">
        <v>218</v>
      </c>
      <c r="G209" s="252"/>
      <c r="H209" s="255">
        <v>6.624</v>
      </c>
      <c r="I209" s="256"/>
      <c r="J209" s="256"/>
      <c r="K209" s="252"/>
      <c r="L209" s="252"/>
      <c r="M209" s="257"/>
      <c r="N209" s="258"/>
      <c r="O209" s="259"/>
      <c r="P209" s="259"/>
      <c r="Q209" s="259"/>
      <c r="R209" s="259"/>
      <c r="S209" s="259"/>
      <c r="T209" s="259"/>
      <c r="U209" s="259"/>
      <c r="V209" s="259"/>
      <c r="W209" s="259"/>
      <c r="X209" s="260"/>
      <c r="AT209" s="261" t="s">
        <v>213</v>
      </c>
      <c r="AU209" s="261" t="s">
        <v>224</v>
      </c>
      <c r="AV209" s="13" t="s">
        <v>211</v>
      </c>
      <c r="AW209" s="13" t="s">
        <v>5</v>
      </c>
      <c r="AX209" s="13" t="s">
        <v>88</v>
      </c>
      <c r="AY209" s="261" t="s">
        <v>204</v>
      </c>
    </row>
    <row r="210" spans="2:63" s="10" customFormat="1" ht="22.8" customHeight="1">
      <c r="B210" s="199"/>
      <c r="C210" s="200"/>
      <c r="D210" s="201" t="s">
        <v>79</v>
      </c>
      <c r="E210" s="214" t="s">
        <v>224</v>
      </c>
      <c r="F210" s="214" t="s">
        <v>335</v>
      </c>
      <c r="G210" s="200"/>
      <c r="H210" s="200"/>
      <c r="I210" s="203"/>
      <c r="J210" s="203"/>
      <c r="K210" s="215">
        <f>BK210</f>
        <v>0</v>
      </c>
      <c r="L210" s="200"/>
      <c r="M210" s="205"/>
      <c r="N210" s="206"/>
      <c r="O210" s="207"/>
      <c r="P210" s="207"/>
      <c r="Q210" s="208">
        <f>Q211+SUM(Q212:Q243)+Q413</f>
        <v>0</v>
      </c>
      <c r="R210" s="208">
        <f>R211+SUM(R212:R243)+R413</f>
        <v>0</v>
      </c>
      <c r="S210" s="207"/>
      <c r="T210" s="209">
        <f>T211+SUM(T212:T243)+T413</f>
        <v>0</v>
      </c>
      <c r="U210" s="207"/>
      <c r="V210" s="209">
        <f>V211+SUM(V212:V243)+V413</f>
        <v>272.3672474</v>
      </c>
      <c r="W210" s="207"/>
      <c r="X210" s="210">
        <f>X211+SUM(X212:X243)+X413</f>
        <v>0</v>
      </c>
      <c r="AR210" s="211" t="s">
        <v>88</v>
      </c>
      <c r="AT210" s="212" t="s">
        <v>79</v>
      </c>
      <c r="AU210" s="212" t="s">
        <v>88</v>
      </c>
      <c r="AY210" s="211" t="s">
        <v>204</v>
      </c>
      <c r="BK210" s="213">
        <f>BK211+SUM(BK212:BK243)+BK413</f>
        <v>0</v>
      </c>
    </row>
    <row r="211" spans="2:65" s="1" customFormat="1" ht="16.5" customHeight="1">
      <c r="B211" s="39"/>
      <c r="C211" s="216" t="s">
        <v>8</v>
      </c>
      <c r="D211" s="216" t="s">
        <v>206</v>
      </c>
      <c r="E211" s="217" t="s">
        <v>336</v>
      </c>
      <c r="F211" s="218" t="s">
        <v>337</v>
      </c>
      <c r="G211" s="219" t="s">
        <v>232</v>
      </c>
      <c r="H211" s="220">
        <v>15.688</v>
      </c>
      <c r="I211" s="221"/>
      <c r="J211" s="221"/>
      <c r="K211" s="222">
        <f>ROUND(P211*H211,2)</f>
        <v>0</v>
      </c>
      <c r="L211" s="218" t="s">
        <v>210</v>
      </c>
      <c r="M211" s="44"/>
      <c r="N211" s="223" t="s">
        <v>33</v>
      </c>
      <c r="O211" s="224" t="s">
        <v>49</v>
      </c>
      <c r="P211" s="225">
        <f>I211+J211</f>
        <v>0</v>
      </c>
      <c r="Q211" s="225">
        <f>ROUND(I211*H211,2)</f>
        <v>0</v>
      </c>
      <c r="R211" s="225">
        <f>ROUND(J211*H211,2)</f>
        <v>0</v>
      </c>
      <c r="S211" s="80"/>
      <c r="T211" s="226">
        <f>S211*H211</f>
        <v>0</v>
      </c>
      <c r="U211" s="226">
        <v>1.78636</v>
      </c>
      <c r="V211" s="226">
        <f>U211*H211</f>
        <v>28.02441568</v>
      </c>
      <c r="W211" s="226">
        <v>0</v>
      </c>
      <c r="X211" s="227">
        <f>W211*H211</f>
        <v>0</v>
      </c>
      <c r="AR211" s="17" t="s">
        <v>211</v>
      </c>
      <c r="AT211" s="17" t="s">
        <v>206</v>
      </c>
      <c r="AU211" s="17" t="s">
        <v>90</v>
      </c>
      <c r="AY211" s="17" t="s">
        <v>204</v>
      </c>
      <c r="BE211" s="228">
        <f>IF(O211="základní",K211,0)</f>
        <v>0</v>
      </c>
      <c r="BF211" s="228">
        <f>IF(O211="snížená",K211,0)</f>
        <v>0</v>
      </c>
      <c r="BG211" s="228">
        <f>IF(O211="zákl. přenesená",K211,0)</f>
        <v>0</v>
      </c>
      <c r="BH211" s="228">
        <f>IF(O211="sníž. přenesená",K211,0)</f>
        <v>0</v>
      </c>
      <c r="BI211" s="228">
        <f>IF(O211="nulová",K211,0)</f>
        <v>0</v>
      </c>
      <c r="BJ211" s="17" t="s">
        <v>88</v>
      </c>
      <c r="BK211" s="228">
        <f>ROUND(P211*H211,2)</f>
        <v>0</v>
      </c>
      <c r="BL211" s="17" t="s">
        <v>211</v>
      </c>
      <c r="BM211" s="17" t="s">
        <v>338</v>
      </c>
    </row>
    <row r="212" spans="2:51" s="11" customFormat="1" ht="12">
      <c r="B212" s="229"/>
      <c r="C212" s="230"/>
      <c r="D212" s="231" t="s">
        <v>213</v>
      </c>
      <c r="E212" s="232" t="s">
        <v>33</v>
      </c>
      <c r="F212" s="233" t="s">
        <v>339</v>
      </c>
      <c r="G212" s="230"/>
      <c r="H212" s="232" t="s">
        <v>33</v>
      </c>
      <c r="I212" s="234"/>
      <c r="J212" s="234"/>
      <c r="K212" s="230"/>
      <c r="L212" s="230"/>
      <c r="M212" s="235"/>
      <c r="N212" s="236"/>
      <c r="O212" s="237"/>
      <c r="P212" s="237"/>
      <c r="Q212" s="237"/>
      <c r="R212" s="237"/>
      <c r="S212" s="237"/>
      <c r="T212" s="237"/>
      <c r="U212" s="237"/>
      <c r="V212" s="237"/>
      <c r="W212" s="237"/>
      <c r="X212" s="238"/>
      <c r="AT212" s="239" t="s">
        <v>213</v>
      </c>
      <c r="AU212" s="239" t="s">
        <v>90</v>
      </c>
      <c r="AV212" s="11" t="s">
        <v>88</v>
      </c>
      <c r="AW212" s="11" t="s">
        <v>5</v>
      </c>
      <c r="AX212" s="11" t="s">
        <v>80</v>
      </c>
      <c r="AY212" s="239" t="s">
        <v>204</v>
      </c>
    </row>
    <row r="213" spans="2:51" s="12" customFormat="1" ht="12">
      <c r="B213" s="240"/>
      <c r="C213" s="241"/>
      <c r="D213" s="231" t="s">
        <v>213</v>
      </c>
      <c r="E213" s="242" t="s">
        <v>33</v>
      </c>
      <c r="F213" s="243" t="s">
        <v>340</v>
      </c>
      <c r="G213" s="241"/>
      <c r="H213" s="244">
        <v>2.772</v>
      </c>
      <c r="I213" s="245"/>
      <c r="J213" s="245"/>
      <c r="K213" s="241"/>
      <c r="L213" s="241"/>
      <c r="M213" s="246"/>
      <c r="N213" s="247"/>
      <c r="O213" s="248"/>
      <c r="P213" s="248"/>
      <c r="Q213" s="248"/>
      <c r="R213" s="248"/>
      <c r="S213" s="248"/>
      <c r="T213" s="248"/>
      <c r="U213" s="248"/>
      <c r="V213" s="248"/>
      <c r="W213" s="248"/>
      <c r="X213" s="249"/>
      <c r="AT213" s="250" t="s">
        <v>213</v>
      </c>
      <c r="AU213" s="250" t="s">
        <v>90</v>
      </c>
      <c r="AV213" s="12" t="s">
        <v>90</v>
      </c>
      <c r="AW213" s="12" t="s">
        <v>5</v>
      </c>
      <c r="AX213" s="12" t="s">
        <v>80</v>
      </c>
      <c r="AY213" s="250" t="s">
        <v>204</v>
      </c>
    </row>
    <row r="214" spans="2:51" s="11" customFormat="1" ht="12">
      <c r="B214" s="229"/>
      <c r="C214" s="230"/>
      <c r="D214" s="231" t="s">
        <v>213</v>
      </c>
      <c r="E214" s="232" t="s">
        <v>33</v>
      </c>
      <c r="F214" s="233" t="s">
        <v>341</v>
      </c>
      <c r="G214" s="230"/>
      <c r="H214" s="232" t="s">
        <v>33</v>
      </c>
      <c r="I214" s="234"/>
      <c r="J214" s="234"/>
      <c r="K214" s="230"/>
      <c r="L214" s="230"/>
      <c r="M214" s="235"/>
      <c r="N214" s="236"/>
      <c r="O214" s="237"/>
      <c r="P214" s="237"/>
      <c r="Q214" s="237"/>
      <c r="R214" s="237"/>
      <c r="S214" s="237"/>
      <c r="T214" s="237"/>
      <c r="U214" s="237"/>
      <c r="V214" s="237"/>
      <c r="W214" s="237"/>
      <c r="X214" s="238"/>
      <c r="AT214" s="239" t="s">
        <v>213</v>
      </c>
      <c r="AU214" s="239" t="s">
        <v>90</v>
      </c>
      <c r="AV214" s="11" t="s">
        <v>88</v>
      </c>
      <c r="AW214" s="11" t="s">
        <v>5</v>
      </c>
      <c r="AX214" s="11" t="s">
        <v>80</v>
      </c>
      <c r="AY214" s="239" t="s">
        <v>204</v>
      </c>
    </row>
    <row r="215" spans="2:51" s="12" customFormat="1" ht="12">
      <c r="B215" s="240"/>
      <c r="C215" s="241"/>
      <c r="D215" s="231" t="s">
        <v>213</v>
      </c>
      <c r="E215" s="242" t="s">
        <v>33</v>
      </c>
      <c r="F215" s="243" t="s">
        <v>342</v>
      </c>
      <c r="G215" s="241"/>
      <c r="H215" s="244">
        <v>1.921</v>
      </c>
      <c r="I215" s="245"/>
      <c r="J215" s="245"/>
      <c r="K215" s="241"/>
      <c r="L215" s="241"/>
      <c r="M215" s="246"/>
      <c r="N215" s="247"/>
      <c r="O215" s="248"/>
      <c r="P215" s="248"/>
      <c r="Q215" s="248"/>
      <c r="R215" s="248"/>
      <c r="S215" s="248"/>
      <c r="T215" s="248"/>
      <c r="U215" s="248"/>
      <c r="V215" s="248"/>
      <c r="W215" s="248"/>
      <c r="X215" s="249"/>
      <c r="AT215" s="250" t="s">
        <v>213</v>
      </c>
      <c r="AU215" s="250" t="s">
        <v>90</v>
      </c>
      <c r="AV215" s="12" t="s">
        <v>90</v>
      </c>
      <c r="AW215" s="12" t="s">
        <v>5</v>
      </c>
      <c r="AX215" s="12" t="s">
        <v>80</v>
      </c>
      <c r="AY215" s="250" t="s">
        <v>204</v>
      </c>
    </row>
    <row r="216" spans="2:51" s="12" customFormat="1" ht="12">
      <c r="B216" s="240"/>
      <c r="C216" s="241"/>
      <c r="D216" s="231" t="s">
        <v>213</v>
      </c>
      <c r="E216" s="242" t="s">
        <v>33</v>
      </c>
      <c r="F216" s="243" t="s">
        <v>343</v>
      </c>
      <c r="G216" s="241"/>
      <c r="H216" s="244">
        <v>2.252</v>
      </c>
      <c r="I216" s="245"/>
      <c r="J216" s="245"/>
      <c r="K216" s="241"/>
      <c r="L216" s="241"/>
      <c r="M216" s="246"/>
      <c r="N216" s="247"/>
      <c r="O216" s="248"/>
      <c r="P216" s="248"/>
      <c r="Q216" s="248"/>
      <c r="R216" s="248"/>
      <c r="S216" s="248"/>
      <c r="T216" s="248"/>
      <c r="U216" s="248"/>
      <c r="V216" s="248"/>
      <c r="W216" s="248"/>
      <c r="X216" s="249"/>
      <c r="AT216" s="250" t="s">
        <v>213</v>
      </c>
      <c r="AU216" s="250" t="s">
        <v>90</v>
      </c>
      <c r="AV216" s="12" t="s">
        <v>90</v>
      </c>
      <c r="AW216" s="12" t="s">
        <v>5</v>
      </c>
      <c r="AX216" s="12" t="s">
        <v>80</v>
      </c>
      <c r="AY216" s="250" t="s">
        <v>204</v>
      </c>
    </row>
    <row r="217" spans="2:51" s="12" customFormat="1" ht="12">
      <c r="B217" s="240"/>
      <c r="C217" s="241"/>
      <c r="D217" s="231" t="s">
        <v>213</v>
      </c>
      <c r="E217" s="242" t="s">
        <v>33</v>
      </c>
      <c r="F217" s="243" t="s">
        <v>344</v>
      </c>
      <c r="G217" s="241"/>
      <c r="H217" s="244">
        <v>1.277</v>
      </c>
      <c r="I217" s="245"/>
      <c r="J217" s="245"/>
      <c r="K217" s="241"/>
      <c r="L217" s="241"/>
      <c r="M217" s="246"/>
      <c r="N217" s="247"/>
      <c r="O217" s="248"/>
      <c r="P217" s="248"/>
      <c r="Q217" s="248"/>
      <c r="R217" s="248"/>
      <c r="S217" s="248"/>
      <c r="T217" s="248"/>
      <c r="U217" s="248"/>
      <c r="V217" s="248"/>
      <c r="W217" s="248"/>
      <c r="X217" s="249"/>
      <c r="AT217" s="250" t="s">
        <v>213</v>
      </c>
      <c r="AU217" s="250" t="s">
        <v>90</v>
      </c>
      <c r="AV217" s="12" t="s">
        <v>90</v>
      </c>
      <c r="AW217" s="12" t="s">
        <v>5</v>
      </c>
      <c r="AX217" s="12" t="s">
        <v>80</v>
      </c>
      <c r="AY217" s="250" t="s">
        <v>204</v>
      </c>
    </row>
    <row r="218" spans="2:51" s="12" customFormat="1" ht="12">
      <c r="B218" s="240"/>
      <c r="C218" s="241"/>
      <c r="D218" s="231" t="s">
        <v>213</v>
      </c>
      <c r="E218" s="242" t="s">
        <v>33</v>
      </c>
      <c r="F218" s="243" t="s">
        <v>345</v>
      </c>
      <c r="G218" s="241"/>
      <c r="H218" s="244">
        <v>3.894</v>
      </c>
      <c r="I218" s="245"/>
      <c r="J218" s="245"/>
      <c r="K218" s="241"/>
      <c r="L218" s="241"/>
      <c r="M218" s="246"/>
      <c r="N218" s="247"/>
      <c r="O218" s="248"/>
      <c r="P218" s="248"/>
      <c r="Q218" s="248"/>
      <c r="R218" s="248"/>
      <c r="S218" s="248"/>
      <c r="T218" s="248"/>
      <c r="U218" s="248"/>
      <c r="V218" s="248"/>
      <c r="W218" s="248"/>
      <c r="X218" s="249"/>
      <c r="AT218" s="250" t="s">
        <v>213</v>
      </c>
      <c r="AU218" s="250" t="s">
        <v>90</v>
      </c>
      <c r="AV218" s="12" t="s">
        <v>90</v>
      </c>
      <c r="AW218" s="12" t="s">
        <v>5</v>
      </c>
      <c r="AX218" s="12" t="s">
        <v>80</v>
      </c>
      <c r="AY218" s="250" t="s">
        <v>204</v>
      </c>
    </row>
    <row r="219" spans="2:51" s="12" customFormat="1" ht="12">
      <c r="B219" s="240"/>
      <c r="C219" s="241"/>
      <c r="D219" s="231" t="s">
        <v>213</v>
      </c>
      <c r="E219" s="242" t="s">
        <v>33</v>
      </c>
      <c r="F219" s="243" t="s">
        <v>346</v>
      </c>
      <c r="G219" s="241"/>
      <c r="H219" s="244">
        <v>1.475</v>
      </c>
      <c r="I219" s="245"/>
      <c r="J219" s="245"/>
      <c r="K219" s="241"/>
      <c r="L219" s="241"/>
      <c r="M219" s="246"/>
      <c r="N219" s="247"/>
      <c r="O219" s="248"/>
      <c r="P219" s="248"/>
      <c r="Q219" s="248"/>
      <c r="R219" s="248"/>
      <c r="S219" s="248"/>
      <c r="T219" s="248"/>
      <c r="U219" s="248"/>
      <c r="V219" s="248"/>
      <c r="W219" s="248"/>
      <c r="X219" s="249"/>
      <c r="AT219" s="250" t="s">
        <v>213</v>
      </c>
      <c r="AU219" s="250" t="s">
        <v>90</v>
      </c>
      <c r="AV219" s="12" t="s">
        <v>90</v>
      </c>
      <c r="AW219" s="12" t="s">
        <v>5</v>
      </c>
      <c r="AX219" s="12" t="s">
        <v>80</v>
      </c>
      <c r="AY219" s="250" t="s">
        <v>204</v>
      </c>
    </row>
    <row r="220" spans="2:51" s="14" customFormat="1" ht="12">
      <c r="B220" s="262"/>
      <c r="C220" s="263"/>
      <c r="D220" s="231" t="s">
        <v>213</v>
      </c>
      <c r="E220" s="264" t="s">
        <v>33</v>
      </c>
      <c r="F220" s="265" t="s">
        <v>243</v>
      </c>
      <c r="G220" s="263"/>
      <c r="H220" s="266">
        <v>13.591</v>
      </c>
      <c r="I220" s="267"/>
      <c r="J220" s="267"/>
      <c r="K220" s="263"/>
      <c r="L220" s="263"/>
      <c r="M220" s="268"/>
      <c r="N220" s="269"/>
      <c r="O220" s="270"/>
      <c r="P220" s="270"/>
      <c r="Q220" s="270"/>
      <c r="R220" s="270"/>
      <c r="S220" s="270"/>
      <c r="T220" s="270"/>
      <c r="U220" s="270"/>
      <c r="V220" s="270"/>
      <c r="W220" s="270"/>
      <c r="X220" s="271"/>
      <c r="AT220" s="272" t="s">
        <v>213</v>
      </c>
      <c r="AU220" s="272" t="s">
        <v>90</v>
      </c>
      <c r="AV220" s="14" t="s">
        <v>224</v>
      </c>
      <c r="AW220" s="14" t="s">
        <v>5</v>
      </c>
      <c r="AX220" s="14" t="s">
        <v>80</v>
      </c>
      <c r="AY220" s="272" t="s">
        <v>204</v>
      </c>
    </row>
    <row r="221" spans="2:51" s="11" customFormat="1" ht="12">
      <c r="B221" s="229"/>
      <c r="C221" s="230"/>
      <c r="D221" s="231" t="s">
        <v>213</v>
      </c>
      <c r="E221" s="232" t="s">
        <v>33</v>
      </c>
      <c r="F221" s="233" t="s">
        <v>347</v>
      </c>
      <c r="G221" s="230"/>
      <c r="H221" s="232" t="s">
        <v>33</v>
      </c>
      <c r="I221" s="234"/>
      <c r="J221" s="234"/>
      <c r="K221" s="230"/>
      <c r="L221" s="230"/>
      <c r="M221" s="235"/>
      <c r="N221" s="236"/>
      <c r="O221" s="237"/>
      <c r="P221" s="237"/>
      <c r="Q221" s="237"/>
      <c r="R221" s="237"/>
      <c r="S221" s="237"/>
      <c r="T221" s="237"/>
      <c r="U221" s="237"/>
      <c r="V221" s="237"/>
      <c r="W221" s="237"/>
      <c r="X221" s="238"/>
      <c r="AT221" s="239" t="s">
        <v>213</v>
      </c>
      <c r="AU221" s="239" t="s">
        <v>90</v>
      </c>
      <c r="AV221" s="11" t="s">
        <v>88</v>
      </c>
      <c r="AW221" s="11" t="s">
        <v>5</v>
      </c>
      <c r="AX221" s="11" t="s">
        <v>80</v>
      </c>
      <c r="AY221" s="239" t="s">
        <v>204</v>
      </c>
    </row>
    <row r="222" spans="2:51" s="12" customFormat="1" ht="12">
      <c r="B222" s="240"/>
      <c r="C222" s="241"/>
      <c r="D222" s="231" t="s">
        <v>213</v>
      </c>
      <c r="E222" s="242" t="s">
        <v>33</v>
      </c>
      <c r="F222" s="243" t="s">
        <v>348</v>
      </c>
      <c r="G222" s="241"/>
      <c r="H222" s="244">
        <v>1.225</v>
      </c>
      <c r="I222" s="245"/>
      <c r="J222" s="245"/>
      <c r="K222" s="241"/>
      <c r="L222" s="241"/>
      <c r="M222" s="246"/>
      <c r="N222" s="247"/>
      <c r="O222" s="248"/>
      <c r="P222" s="248"/>
      <c r="Q222" s="248"/>
      <c r="R222" s="248"/>
      <c r="S222" s="248"/>
      <c r="T222" s="248"/>
      <c r="U222" s="248"/>
      <c r="V222" s="248"/>
      <c r="W222" s="248"/>
      <c r="X222" s="249"/>
      <c r="AT222" s="250" t="s">
        <v>213</v>
      </c>
      <c r="AU222" s="250" t="s">
        <v>90</v>
      </c>
      <c r="AV222" s="12" t="s">
        <v>90</v>
      </c>
      <c r="AW222" s="12" t="s">
        <v>5</v>
      </c>
      <c r="AX222" s="12" t="s">
        <v>80</v>
      </c>
      <c r="AY222" s="250" t="s">
        <v>204</v>
      </c>
    </row>
    <row r="223" spans="2:51" s="12" customFormat="1" ht="12">
      <c r="B223" s="240"/>
      <c r="C223" s="241"/>
      <c r="D223" s="231" t="s">
        <v>213</v>
      </c>
      <c r="E223" s="242" t="s">
        <v>33</v>
      </c>
      <c r="F223" s="243" t="s">
        <v>349</v>
      </c>
      <c r="G223" s="241"/>
      <c r="H223" s="244">
        <v>4.239</v>
      </c>
      <c r="I223" s="245"/>
      <c r="J223" s="245"/>
      <c r="K223" s="241"/>
      <c r="L223" s="241"/>
      <c r="M223" s="246"/>
      <c r="N223" s="247"/>
      <c r="O223" s="248"/>
      <c r="P223" s="248"/>
      <c r="Q223" s="248"/>
      <c r="R223" s="248"/>
      <c r="S223" s="248"/>
      <c r="T223" s="248"/>
      <c r="U223" s="248"/>
      <c r="V223" s="248"/>
      <c r="W223" s="248"/>
      <c r="X223" s="249"/>
      <c r="AT223" s="250" t="s">
        <v>213</v>
      </c>
      <c r="AU223" s="250" t="s">
        <v>90</v>
      </c>
      <c r="AV223" s="12" t="s">
        <v>90</v>
      </c>
      <c r="AW223" s="12" t="s">
        <v>5</v>
      </c>
      <c r="AX223" s="12" t="s">
        <v>80</v>
      </c>
      <c r="AY223" s="250" t="s">
        <v>204</v>
      </c>
    </row>
    <row r="224" spans="2:51" s="12" customFormat="1" ht="12">
      <c r="B224" s="240"/>
      <c r="C224" s="241"/>
      <c r="D224" s="231" t="s">
        <v>213</v>
      </c>
      <c r="E224" s="242" t="s">
        <v>33</v>
      </c>
      <c r="F224" s="243" t="s">
        <v>350</v>
      </c>
      <c r="G224" s="241"/>
      <c r="H224" s="244">
        <v>1.13</v>
      </c>
      <c r="I224" s="245"/>
      <c r="J224" s="245"/>
      <c r="K224" s="241"/>
      <c r="L224" s="241"/>
      <c r="M224" s="246"/>
      <c r="N224" s="247"/>
      <c r="O224" s="248"/>
      <c r="P224" s="248"/>
      <c r="Q224" s="248"/>
      <c r="R224" s="248"/>
      <c r="S224" s="248"/>
      <c r="T224" s="248"/>
      <c r="U224" s="248"/>
      <c r="V224" s="248"/>
      <c r="W224" s="248"/>
      <c r="X224" s="249"/>
      <c r="AT224" s="250" t="s">
        <v>213</v>
      </c>
      <c r="AU224" s="250" t="s">
        <v>90</v>
      </c>
      <c r="AV224" s="12" t="s">
        <v>90</v>
      </c>
      <c r="AW224" s="12" t="s">
        <v>5</v>
      </c>
      <c r="AX224" s="12" t="s">
        <v>80</v>
      </c>
      <c r="AY224" s="250" t="s">
        <v>204</v>
      </c>
    </row>
    <row r="225" spans="2:51" s="12" customFormat="1" ht="12">
      <c r="B225" s="240"/>
      <c r="C225" s="241"/>
      <c r="D225" s="231" t="s">
        <v>213</v>
      </c>
      <c r="E225" s="242" t="s">
        <v>33</v>
      </c>
      <c r="F225" s="243" t="s">
        <v>351</v>
      </c>
      <c r="G225" s="241"/>
      <c r="H225" s="244">
        <v>0.425</v>
      </c>
      <c r="I225" s="245"/>
      <c r="J225" s="245"/>
      <c r="K225" s="241"/>
      <c r="L225" s="241"/>
      <c r="M225" s="246"/>
      <c r="N225" s="247"/>
      <c r="O225" s="248"/>
      <c r="P225" s="248"/>
      <c r="Q225" s="248"/>
      <c r="R225" s="248"/>
      <c r="S225" s="248"/>
      <c r="T225" s="248"/>
      <c r="U225" s="248"/>
      <c r="V225" s="248"/>
      <c r="W225" s="248"/>
      <c r="X225" s="249"/>
      <c r="AT225" s="250" t="s">
        <v>213</v>
      </c>
      <c r="AU225" s="250" t="s">
        <v>90</v>
      </c>
      <c r="AV225" s="12" t="s">
        <v>90</v>
      </c>
      <c r="AW225" s="12" t="s">
        <v>5</v>
      </c>
      <c r="AX225" s="12" t="s">
        <v>80</v>
      </c>
      <c r="AY225" s="250" t="s">
        <v>204</v>
      </c>
    </row>
    <row r="226" spans="2:51" s="12" customFormat="1" ht="12">
      <c r="B226" s="240"/>
      <c r="C226" s="241"/>
      <c r="D226" s="231" t="s">
        <v>213</v>
      </c>
      <c r="E226" s="242" t="s">
        <v>33</v>
      </c>
      <c r="F226" s="243" t="s">
        <v>352</v>
      </c>
      <c r="G226" s="241"/>
      <c r="H226" s="244">
        <v>4.826</v>
      </c>
      <c r="I226" s="245"/>
      <c r="J226" s="245"/>
      <c r="K226" s="241"/>
      <c r="L226" s="241"/>
      <c r="M226" s="246"/>
      <c r="N226" s="247"/>
      <c r="O226" s="248"/>
      <c r="P226" s="248"/>
      <c r="Q226" s="248"/>
      <c r="R226" s="248"/>
      <c r="S226" s="248"/>
      <c r="T226" s="248"/>
      <c r="U226" s="248"/>
      <c r="V226" s="248"/>
      <c r="W226" s="248"/>
      <c r="X226" s="249"/>
      <c r="AT226" s="250" t="s">
        <v>213</v>
      </c>
      <c r="AU226" s="250" t="s">
        <v>90</v>
      </c>
      <c r="AV226" s="12" t="s">
        <v>90</v>
      </c>
      <c r="AW226" s="12" t="s">
        <v>5</v>
      </c>
      <c r="AX226" s="12" t="s">
        <v>80</v>
      </c>
      <c r="AY226" s="250" t="s">
        <v>204</v>
      </c>
    </row>
    <row r="227" spans="2:51" s="12" customFormat="1" ht="12">
      <c r="B227" s="240"/>
      <c r="C227" s="241"/>
      <c r="D227" s="231" t="s">
        <v>213</v>
      </c>
      <c r="E227" s="242" t="s">
        <v>33</v>
      </c>
      <c r="F227" s="243" t="s">
        <v>353</v>
      </c>
      <c r="G227" s="241"/>
      <c r="H227" s="244">
        <v>2.475</v>
      </c>
      <c r="I227" s="245"/>
      <c r="J227" s="245"/>
      <c r="K227" s="241"/>
      <c r="L227" s="241"/>
      <c r="M227" s="246"/>
      <c r="N227" s="247"/>
      <c r="O227" s="248"/>
      <c r="P227" s="248"/>
      <c r="Q227" s="248"/>
      <c r="R227" s="248"/>
      <c r="S227" s="248"/>
      <c r="T227" s="248"/>
      <c r="U227" s="248"/>
      <c r="V227" s="248"/>
      <c r="W227" s="248"/>
      <c r="X227" s="249"/>
      <c r="AT227" s="250" t="s">
        <v>213</v>
      </c>
      <c r="AU227" s="250" t="s">
        <v>90</v>
      </c>
      <c r="AV227" s="12" t="s">
        <v>90</v>
      </c>
      <c r="AW227" s="12" t="s">
        <v>5</v>
      </c>
      <c r="AX227" s="12" t="s">
        <v>80</v>
      </c>
      <c r="AY227" s="250" t="s">
        <v>204</v>
      </c>
    </row>
    <row r="228" spans="2:51" s="12" customFormat="1" ht="12">
      <c r="B228" s="240"/>
      <c r="C228" s="241"/>
      <c r="D228" s="231" t="s">
        <v>213</v>
      </c>
      <c r="E228" s="242" t="s">
        <v>33</v>
      </c>
      <c r="F228" s="243" t="s">
        <v>354</v>
      </c>
      <c r="G228" s="241"/>
      <c r="H228" s="244">
        <v>1.368</v>
      </c>
      <c r="I228" s="245"/>
      <c r="J228" s="245"/>
      <c r="K228" s="241"/>
      <c r="L228" s="241"/>
      <c r="M228" s="246"/>
      <c r="N228" s="247"/>
      <c r="O228" s="248"/>
      <c r="P228" s="248"/>
      <c r="Q228" s="248"/>
      <c r="R228" s="248"/>
      <c r="S228" s="248"/>
      <c r="T228" s="248"/>
      <c r="U228" s="248"/>
      <c r="V228" s="248"/>
      <c r="W228" s="248"/>
      <c r="X228" s="249"/>
      <c r="AT228" s="250" t="s">
        <v>213</v>
      </c>
      <c r="AU228" s="250" t="s">
        <v>90</v>
      </c>
      <c r="AV228" s="12" t="s">
        <v>90</v>
      </c>
      <c r="AW228" s="12" t="s">
        <v>5</v>
      </c>
      <c r="AX228" s="12" t="s">
        <v>80</v>
      </c>
      <c r="AY228" s="250" t="s">
        <v>204</v>
      </c>
    </row>
    <row r="229" spans="2:51" s="14" customFormat="1" ht="12">
      <c r="B229" s="262"/>
      <c r="C229" s="263"/>
      <c r="D229" s="231" t="s">
        <v>213</v>
      </c>
      <c r="E229" s="264" t="s">
        <v>33</v>
      </c>
      <c r="F229" s="265" t="s">
        <v>243</v>
      </c>
      <c r="G229" s="263"/>
      <c r="H229" s="266">
        <v>15.687999999999999</v>
      </c>
      <c r="I229" s="267"/>
      <c r="J229" s="267"/>
      <c r="K229" s="263"/>
      <c r="L229" s="263"/>
      <c r="M229" s="268"/>
      <c r="N229" s="269"/>
      <c r="O229" s="270"/>
      <c r="P229" s="270"/>
      <c r="Q229" s="270"/>
      <c r="R229" s="270"/>
      <c r="S229" s="270"/>
      <c r="T229" s="270"/>
      <c r="U229" s="270"/>
      <c r="V229" s="270"/>
      <c r="W229" s="270"/>
      <c r="X229" s="271"/>
      <c r="AT229" s="272" t="s">
        <v>213</v>
      </c>
      <c r="AU229" s="272" t="s">
        <v>90</v>
      </c>
      <c r="AV229" s="14" t="s">
        <v>224</v>
      </c>
      <c r="AW229" s="14" t="s">
        <v>5</v>
      </c>
      <c r="AX229" s="14" t="s">
        <v>88</v>
      </c>
      <c r="AY229" s="272" t="s">
        <v>204</v>
      </c>
    </row>
    <row r="230" spans="2:65" s="1" customFormat="1" ht="22.5" customHeight="1">
      <c r="B230" s="39"/>
      <c r="C230" s="216" t="s">
        <v>355</v>
      </c>
      <c r="D230" s="216" t="s">
        <v>206</v>
      </c>
      <c r="E230" s="217" t="s">
        <v>356</v>
      </c>
      <c r="F230" s="218" t="s">
        <v>357</v>
      </c>
      <c r="G230" s="219" t="s">
        <v>296</v>
      </c>
      <c r="H230" s="220">
        <v>2</v>
      </c>
      <c r="I230" s="221"/>
      <c r="J230" s="221"/>
      <c r="K230" s="222">
        <f>ROUND(P230*H230,2)</f>
        <v>0</v>
      </c>
      <c r="L230" s="218" t="s">
        <v>210</v>
      </c>
      <c r="M230" s="44"/>
      <c r="N230" s="223" t="s">
        <v>33</v>
      </c>
      <c r="O230" s="224" t="s">
        <v>49</v>
      </c>
      <c r="P230" s="225">
        <f>I230+J230</f>
        <v>0</v>
      </c>
      <c r="Q230" s="225">
        <f>ROUND(I230*H230,2)</f>
        <v>0</v>
      </c>
      <c r="R230" s="225">
        <f>ROUND(J230*H230,2)</f>
        <v>0</v>
      </c>
      <c r="S230" s="80"/>
      <c r="T230" s="226">
        <f>S230*H230</f>
        <v>0</v>
      </c>
      <c r="U230" s="226">
        <v>0.1691</v>
      </c>
      <c r="V230" s="226">
        <f>U230*H230</f>
        <v>0.3382</v>
      </c>
      <c r="W230" s="226">
        <v>0</v>
      </c>
      <c r="X230" s="227">
        <f>W230*H230</f>
        <v>0</v>
      </c>
      <c r="AR230" s="17" t="s">
        <v>211</v>
      </c>
      <c r="AT230" s="17" t="s">
        <v>206</v>
      </c>
      <c r="AU230" s="17" t="s">
        <v>90</v>
      </c>
      <c r="AY230" s="17" t="s">
        <v>204</v>
      </c>
      <c r="BE230" s="228">
        <f>IF(O230="základní",K230,0)</f>
        <v>0</v>
      </c>
      <c r="BF230" s="228">
        <f>IF(O230="snížená",K230,0)</f>
        <v>0</v>
      </c>
      <c r="BG230" s="228">
        <f>IF(O230="zákl. přenesená",K230,0)</f>
        <v>0</v>
      </c>
      <c r="BH230" s="228">
        <f>IF(O230="sníž. přenesená",K230,0)</f>
        <v>0</v>
      </c>
      <c r="BI230" s="228">
        <f>IF(O230="nulová",K230,0)</f>
        <v>0</v>
      </c>
      <c r="BJ230" s="17" t="s">
        <v>88</v>
      </c>
      <c r="BK230" s="228">
        <f>ROUND(P230*H230,2)</f>
        <v>0</v>
      </c>
      <c r="BL230" s="17" t="s">
        <v>211</v>
      </c>
      <c r="BM230" s="17" t="s">
        <v>358</v>
      </c>
    </row>
    <row r="231" spans="2:65" s="1" customFormat="1" ht="33.75" customHeight="1">
      <c r="B231" s="39"/>
      <c r="C231" s="216" t="s">
        <v>298</v>
      </c>
      <c r="D231" s="216" t="s">
        <v>206</v>
      </c>
      <c r="E231" s="217" t="s">
        <v>359</v>
      </c>
      <c r="F231" s="218" t="s">
        <v>360</v>
      </c>
      <c r="G231" s="219" t="s">
        <v>361</v>
      </c>
      <c r="H231" s="220">
        <v>1</v>
      </c>
      <c r="I231" s="221"/>
      <c r="J231" s="221"/>
      <c r="K231" s="222">
        <f>ROUND(P231*H231,2)</f>
        <v>0</v>
      </c>
      <c r="L231" s="218" t="s">
        <v>210</v>
      </c>
      <c r="M231" s="44"/>
      <c r="N231" s="223" t="s">
        <v>33</v>
      </c>
      <c r="O231" s="224" t="s">
        <v>49</v>
      </c>
      <c r="P231" s="225">
        <f>I231+J231</f>
        <v>0</v>
      </c>
      <c r="Q231" s="225">
        <f>ROUND(I231*H231,2)</f>
        <v>0</v>
      </c>
      <c r="R231" s="225">
        <f>ROUND(J231*H231,2)</f>
        <v>0</v>
      </c>
      <c r="S231" s="80"/>
      <c r="T231" s="226">
        <f>S231*H231</f>
        <v>0</v>
      </c>
      <c r="U231" s="226">
        <v>0.025</v>
      </c>
      <c r="V231" s="226">
        <f>U231*H231</f>
        <v>0.025</v>
      </c>
      <c r="W231" s="226">
        <v>0</v>
      </c>
      <c r="X231" s="227">
        <f>W231*H231</f>
        <v>0</v>
      </c>
      <c r="AR231" s="17" t="s">
        <v>211</v>
      </c>
      <c r="AT231" s="17" t="s">
        <v>206</v>
      </c>
      <c r="AU231" s="17" t="s">
        <v>90</v>
      </c>
      <c r="AY231" s="17" t="s">
        <v>204</v>
      </c>
      <c r="BE231" s="228">
        <f>IF(O231="základní",K231,0)</f>
        <v>0</v>
      </c>
      <c r="BF231" s="228">
        <f>IF(O231="snížená",K231,0)</f>
        <v>0</v>
      </c>
      <c r="BG231" s="228">
        <f>IF(O231="zákl. přenesená",K231,0)</f>
        <v>0</v>
      </c>
      <c r="BH231" s="228">
        <f>IF(O231="sníž. přenesená",K231,0)</f>
        <v>0</v>
      </c>
      <c r="BI231" s="228">
        <f>IF(O231="nulová",K231,0)</f>
        <v>0</v>
      </c>
      <c r="BJ231" s="17" t="s">
        <v>88</v>
      </c>
      <c r="BK231" s="228">
        <f>ROUND(P231*H231,2)</f>
        <v>0</v>
      </c>
      <c r="BL231" s="17" t="s">
        <v>211</v>
      </c>
      <c r="BM231" s="17" t="s">
        <v>362</v>
      </c>
    </row>
    <row r="232" spans="2:51" s="11" customFormat="1" ht="12">
      <c r="B232" s="229"/>
      <c r="C232" s="230"/>
      <c r="D232" s="231" t="s">
        <v>213</v>
      </c>
      <c r="E232" s="232" t="s">
        <v>33</v>
      </c>
      <c r="F232" s="233" t="s">
        <v>363</v>
      </c>
      <c r="G232" s="230"/>
      <c r="H232" s="232" t="s">
        <v>33</v>
      </c>
      <c r="I232" s="234"/>
      <c r="J232" s="234"/>
      <c r="K232" s="230"/>
      <c r="L232" s="230"/>
      <c r="M232" s="235"/>
      <c r="N232" s="236"/>
      <c r="O232" s="237"/>
      <c r="P232" s="237"/>
      <c r="Q232" s="237"/>
      <c r="R232" s="237"/>
      <c r="S232" s="237"/>
      <c r="T232" s="237"/>
      <c r="U232" s="237"/>
      <c r="V232" s="237"/>
      <c r="W232" s="237"/>
      <c r="X232" s="238"/>
      <c r="AT232" s="239" t="s">
        <v>213</v>
      </c>
      <c r="AU232" s="239" t="s">
        <v>90</v>
      </c>
      <c r="AV232" s="11" t="s">
        <v>88</v>
      </c>
      <c r="AW232" s="11" t="s">
        <v>5</v>
      </c>
      <c r="AX232" s="11" t="s">
        <v>80</v>
      </c>
      <c r="AY232" s="239" t="s">
        <v>204</v>
      </c>
    </row>
    <row r="233" spans="2:51" s="12" customFormat="1" ht="12">
      <c r="B233" s="240"/>
      <c r="C233" s="241"/>
      <c r="D233" s="231" t="s">
        <v>213</v>
      </c>
      <c r="E233" s="242" t="s">
        <v>33</v>
      </c>
      <c r="F233" s="243" t="s">
        <v>88</v>
      </c>
      <c r="G233" s="241"/>
      <c r="H233" s="244">
        <v>1</v>
      </c>
      <c r="I233" s="245"/>
      <c r="J233" s="245"/>
      <c r="K233" s="241"/>
      <c r="L233" s="241"/>
      <c r="M233" s="246"/>
      <c r="N233" s="247"/>
      <c r="O233" s="248"/>
      <c r="P233" s="248"/>
      <c r="Q233" s="248"/>
      <c r="R233" s="248"/>
      <c r="S233" s="248"/>
      <c r="T233" s="248"/>
      <c r="U233" s="248"/>
      <c r="V233" s="248"/>
      <c r="W233" s="248"/>
      <c r="X233" s="249"/>
      <c r="AT233" s="250" t="s">
        <v>213</v>
      </c>
      <c r="AU233" s="250" t="s">
        <v>90</v>
      </c>
      <c r="AV233" s="12" t="s">
        <v>90</v>
      </c>
      <c r="AW233" s="12" t="s">
        <v>5</v>
      </c>
      <c r="AX233" s="12" t="s">
        <v>80</v>
      </c>
      <c r="AY233" s="250" t="s">
        <v>204</v>
      </c>
    </row>
    <row r="234" spans="2:51" s="13" customFormat="1" ht="12">
      <c r="B234" s="251"/>
      <c r="C234" s="252"/>
      <c r="D234" s="231" t="s">
        <v>213</v>
      </c>
      <c r="E234" s="253" t="s">
        <v>33</v>
      </c>
      <c r="F234" s="254" t="s">
        <v>218</v>
      </c>
      <c r="G234" s="252"/>
      <c r="H234" s="255">
        <v>1</v>
      </c>
      <c r="I234" s="256"/>
      <c r="J234" s="256"/>
      <c r="K234" s="252"/>
      <c r="L234" s="252"/>
      <c r="M234" s="257"/>
      <c r="N234" s="258"/>
      <c r="O234" s="259"/>
      <c r="P234" s="259"/>
      <c r="Q234" s="259"/>
      <c r="R234" s="259"/>
      <c r="S234" s="259"/>
      <c r="T234" s="259"/>
      <c r="U234" s="259"/>
      <c r="V234" s="259"/>
      <c r="W234" s="259"/>
      <c r="X234" s="260"/>
      <c r="AT234" s="261" t="s">
        <v>213</v>
      </c>
      <c r="AU234" s="261" t="s">
        <v>90</v>
      </c>
      <c r="AV234" s="13" t="s">
        <v>211</v>
      </c>
      <c r="AW234" s="13" t="s">
        <v>5</v>
      </c>
      <c r="AX234" s="13" t="s">
        <v>88</v>
      </c>
      <c r="AY234" s="261" t="s">
        <v>204</v>
      </c>
    </row>
    <row r="235" spans="2:65" s="1" customFormat="1" ht="16.5" customHeight="1">
      <c r="B235" s="39"/>
      <c r="C235" s="216" t="s">
        <v>364</v>
      </c>
      <c r="D235" s="216" t="s">
        <v>206</v>
      </c>
      <c r="E235" s="217" t="s">
        <v>365</v>
      </c>
      <c r="F235" s="218" t="s">
        <v>366</v>
      </c>
      <c r="G235" s="219" t="s">
        <v>319</v>
      </c>
      <c r="H235" s="220">
        <v>1</v>
      </c>
      <c r="I235" s="221"/>
      <c r="J235" s="221"/>
      <c r="K235" s="222">
        <f>ROUND(P235*H235,2)</f>
        <v>0</v>
      </c>
      <c r="L235" s="218" t="s">
        <v>33</v>
      </c>
      <c r="M235" s="44"/>
      <c r="N235" s="223" t="s">
        <v>33</v>
      </c>
      <c r="O235" s="224" t="s">
        <v>49</v>
      </c>
      <c r="P235" s="225">
        <f>I235+J235</f>
        <v>0</v>
      </c>
      <c r="Q235" s="225">
        <f>ROUND(I235*H235,2)</f>
        <v>0</v>
      </c>
      <c r="R235" s="225">
        <f>ROUND(J235*H235,2)</f>
        <v>0</v>
      </c>
      <c r="S235" s="80"/>
      <c r="T235" s="226">
        <f>S235*H235</f>
        <v>0</v>
      </c>
      <c r="U235" s="226">
        <v>0</v>
      </c>
      <c r="V235" s="226">
        <f>U235*H235</f>
        <v>0</v>
      </c>
      <c r="W235" s="226">
        <v>0</v>
      </c>
      <c r="X235" s="227">
        <f>W235*H235</f>
        <v>0</v>
      </c>
      <c r="AR235" s="17" t="s">
        <v>211</v>
      </c>
      <c r="AT235" s="17" t="s">
        <v>206</v>
      </c>
      <c r="AU235" s="17" t="s">
        <v>90</v>
      </c>
      <c r="AY235" s="17" t="s">
        <v>204</v>
      </c>
      <c r="BE235" s="228">
        <f>IF(O235="základní",K235,0)</f>
        <v>0</v>
      </c>
      <c r="BF235" s="228">
        <f>IF(O235="snížená",K235,0)</f>
        <v>0</v>
      </c>
      <c r="BG235" s="228">
        <f>IF(O235="zákl. přenesená",K235,0)</f>
        <v>0</v>
      </c>
      <c r="BH235" s="228">
        <f>IF(O235="sníž. přenesená",K235,0)</f>
        <v>0</v>
      </c>
      <c r="BI235" s="228">
        <f>IF(O235="nulová",K235,0)</f>
        <v>0</v>
      </c>
      <c r="BJ235" s="17" t="s">
        <v>88</v>
      </c>
      <c r="BK235" s="228">
        <f>ROUND(P235*H235,2)</f>
        <v>0</v>
      </c>
      <c r="BL235" s="17" t="s">
        <v>211</v>
      </c>
      <c r="BM235" s="17" t="s">
        <v>367</v>
      </c>
    </row>
    <row r="236" spans="2:51" s="11" customFormat="1" ht="12">
      <c r="B236" s="229"/>
      <c r="C236" s="230"/>
      <c r="D236" s="231" t="s">
        <v>213</v>
      </c>
      <c r="E236" s="232" t="s">
        <v>33</v>
      </c>
      <c r="F236" s="233" t="s">
        <v>368</v>
      </c>
      <c r="G236" s="230"/>
      <c r="H236" s="232" t="s">
        <v>33</v>
      </c>
      <c r="I236" s="234"/>
      <c r="J236" s="234"/>
      <c r="K236" s="230"/>
      <c r="L236" s="230"/>
      <c r="M236" s="235"/>
      <c r="N236" s="236"/>
      <c r="O236" s="237"/>
      <c r="P236" s="237"/>
      <c r="Q236" s="237"/>
      <c r="R236" s="237"/>
      <c r="S236" s="237"/>
      <c r="T236" s="237"/>
      <c r="U236" s="237"/>
      <c r="V236" s="237"/>
      <c r="W236" s="237"/>
      <c r="X236" s="238"/>
      <c r="AT236" s="239" t="s">
        <v>213</v>
      </c>
      <c r="AU236" s="239" t="s">
        <v>90</v>
      </c>
      <c r="AV236" s="11" t="s">
        <v>88</v>
      </c>
      <c r="AW236" s="11" t="s">
        <v>5</v>
      </c>
      <c r="AX236" s="11" t="s">
        <v>80</v>
      </c>
      <c r="AY236" s="239" t="s">
        <v>204</v>
      </c>
    </row>
    <row r="237" spans="2:51" s="12" customFormat="1" ht="12">
      <c r="B237" s="240"/>
      <c r="C237" s="241"/>
      <c r="D237" s="231" t="s">
        <v>213</v>
      </c>
      <c r="E237" s="242" t="s">
        <v>33</v>
      </c>
      <c r="F237" s="243" t="s">
        <v>88</v>
      </c>
      <c r="G237" s="241"/>
      <c r="H237" s="244">
        <v>1</v>
      </c>
      <c r="I237" s="245"/>
      <c r="J237" s="245"/>
      <c r="K237" s="241"/>
      <c r="L237" s="241"/>
      <c r="M237" s="246"/>
      <c r="N237" s="247"/>
      <c r="O237" s="248"/>
      <c r="P237" s="248"/>
      <c r="Q237" s="248"/>
      <c r="R237" s="248"/>
      <c r="S237" s="248"/>
      <c r="T237" s="248"/>
      <c r="U237" s="248"/>
      <c r="V237" s="248"/>
      <c r="W237" s="248"/>
      <c r="X237" s="249"/>
      <c r="AT237" s="250" t="s">
        <v>213</v>
      </c>
      <c r="AU237" s="250" t="s">
        <v>90</v>
      </c>
      <c r="AV237" s="12" t="s">
        <v>90</v>
      </c>
      <c r="AW237" s="12" t="s">
        <v>5</v>
      </c>
      <c r="AX237" s="12" t="s">
        <v>80</v>
      </c>
      <c r="AY237" s="250" t="s">
        <v>204</v>
      </c>
    </row>
    <row r="238" spans="2:51" s="13" customFormat="1" ht="12">
      <c r="B238" s="251"/>
      <c r="C238" s="252"/>
      <c r="D238" s="231" t="s">
        <v>213</v>
      </c>
      <c r="E238" s="253" t="s">
        <v>33</v>
      </c>
      <c r="F238" s="254" t="s">
        <v>218</v>
      </c>
      <c r="G238" s="252"/>
      <c r="H238" s="255">
        <v>1</v>
      </c>
      <c r="I238" s="256"/>
      <c r="J238" s="256"/>
      <c r="K238" s="252"/>
      <c r="L238" s="252"/>
      <c r="M238" s="257"/>
      <c r="N238" s="258"/>
      <c r="O238" s="259"/>
      <c r="P238" s="259"/>
      <c r="Q238" s="259"/>
      <c r="R238" s="259"/>
      <c r="S238" s="259"/>
      <c r="T238" s="259"/>
      <c r="U238" s="259"/>
      <c r="V238" s="259"/>
      <c r="W238" s="259"/>
      <c r="X238" s="260"/>
      <c r="AT238" s="261" t="s">
        <v>213</v>
      </c>
      <c r="AU238" s="261" t="s">
        <v>90</v>
      </c>
      <c r="AV238" s="13" t="s">
        <v>211</v>
      </c>
      <c r="AW238" s="13" t="s">
        <v>5</v>
      </c>
      <c r="AX238" s="13" t="s">
        <v>88</v>
      </c>
      <c r="AY238" s="261" t="s">
        <v>204</v>
      </c>
    </row>
    <row r="239" spans="2:65" s="1" customFormat="1" ht="16.5" customHeight="1">
      <c r="B239" s="39"/>
      <c r="C239" s="216" t="s">
        <v>369</v>
      </c>
      <c r="D239" s="216" t="s">
        <v>206</v>
      </c>
      <c r="E239" s="217" t="s">
        <v>370</v>
      </c>
      <c r="F239" s="218" t="s">
        <v>371</v>
      </c>
      <c r="G239" s="219" t="s">
        <v>275</v>
      </c>
      <c r="H239" s="220">
        <v>0.11</v>
      </c>
      <c r="I239" s="221"/>
      <c r="J239" s="221"/>
      <c r="K239" s="222">
        <f>ROUND(P239*H239,2)</f>
        <v>0</v>
      </c>
      <c r="L239" s="218" t="s">
        <v>210</v>
      </c>
      <c r="M239" s="44"/>
      <c r="N239" s="223" t="s">
        <v>33</v>
      </c>
      <c r="O239" s="224" t="s">
        <v>49</v>
      </c>
      <c r="P239" s="225">
        <f>I239+J239</f>
        <v>0</v>
      </c>
      <c r="Q239" s="225">
        <f>ROUND(I239*H239,2)</f>
        <v>0</v>
      </c>
      <c r="R239" s="225">
        <f>ROUND(J239*H239,2)</f>
        <v>0</v>
      </c>
      <c r="S239" s="80"/>
      <c r="T239" s="226">
        <f>S239*H239</f>
        <v>0</v>
      </c>
      <c r="U239" s="226">
        <v>1.05306</v>
      </c>
      <c r="V239" s="226">
        <f>U239*H239</f>
        <v>0.11583660000000001</v>
      </c>
      <c r="W239" s="226">
        <v>0</v>
      </c>
      <c r="X239" s="227">
        <f>W239*H239</f>
        <v>0</v>
      </c>
      <c r="AR239" s="17" t="s">
        <v>211</v>
      </c>
      <c r="AT239" s="17" t="s">
        <v>206</v>
      </c>
      <c r="AU239" s="17" t="s">
        <v>90</v>
      </c>
      <c r="AY239" s="17" t="s">
        <v>204</v>
      </c>
      <c r="BE239" s="228">
        <f>IF(O239="základní",K239,0)</f>
        <v>0</v>
      </c>
      <c r="BF239" s="228">
        <f>IF(O239="snížená",K239,0)</f>
        <v>0</v>
      </c>
      <c r="BG239" s="228">
        <f>IF(O239="zákl. přenesená",K239,0)</f>
        <v>0</v>
      </c>
      <c r="BH239" s="228">
        <f>IF(O239="sníž. přenesená",K239,0)</f>
        <v>0</v>
      </c>
      <c r="BI239" s="228">
        <f>IF(O239="nulová",K239,0)</f>
        <v>0</v>
      </c>
      <c r="BJ239" s="17" t="s">
        <v>88</v>
      </c>
      <c r="BK239" s="228">
        <f>ROUND(P239*H239,2)</f>
        <v>0</v>
      </c>
      <c r="BL239" s="17" t="s">
        <v>211</v>
      </c>
      <c r="BM239" s="17" t="s">
        <v>372</v>
      </c>
    </row>
    <row r="240" spans="2:51" s="12" customFormat="1" ht="12">
      <c r="B240" s="240"/>
      <c r="C240" s="241"/>
      <c r="D240" s="231" t="s">
        <v>213</v>
      </c>
      <c r="E240" s="242" t="s">
        <v>33</v>
      </c>
      <c r="F240" s="243" t="s">
        <v>373</v>
      </c>
      <c r="G240" s="241"/>
      <c r="H240" s="244">
        <v>0.11</v>
      </c>
      <c r="I240" s="245"/>
      <c r="J240" s="245"/>
      <c r="K240" s="241"/>
      <c r="L240" s="241"/>
      <c r="M240" s="246"/>
      <c r="N240" s="247"/>
      <c r="O240" s="248"/>
      <c r="P240" s="248"/>
      <c r="Q240" s="248"/>
      <c r="R240" s="248"/>
      <c r="S240" s="248"/>
      <c r="T240" s="248"/>
      <c r="U240" s="248"/>
      <c r="V240" s="248"/>
      <c r="W240" s="248"/>
      <c r="X240" s="249"/>
      <c r="AT240" s="250" t="s">
        <v>213</v>
      </c>
      <c r="AU240" s="250" t="s">
        <v>90</v>
      </c>
      <c r="AV240" s="12" t="s">
        <v>90</v>
      </c>
      <c r="AW240" s="12" t="s">
        <v>5</v>
      </c>
      <c r="AX240" s="12" t="s">
        <v>80</v>
      </c>
      <c r="AY240" s="250" t="s">
        <v>204</v>
      </c>
    </row>
    <row r="241" spans="2:51" s="11" customFormat="1" ht="12">
      <c r="B241" s="229"/>
      <c r="C241" s="230"/>
      <c r="D241" s="231" t="s">
        <v>213</v>
      </c>
      <c r="E241" s="232" t="s">
        <v>33</v>
      </c>
      <c r="F241" s="233" t="s">
        <v>374</v>
      </c>
      <c r="G241" s="230"/>
      <c r="H241" s="232" t="s">
        <v>33</v>
      </c>
      <c r="I241" s="234"/>
      <c r="J241" s="234"/>
      <c r="K241" s="230"/>
      <c r="L241" s="230"/>
      <c r="M241" s="235"/>
      <c r="N241" s="236"/>
      <c r="O241" s="237"/>
      <c r="P241" s="237"/>
      <c r="Q241" s="237"/>
      <c r="R241" s="237"/>
      <c r="S241" s="237"/>
      <c r="T241" s="237"/>
      <c r="U241" s="237"/>
      <c r="V241" s="237"/>
      <c r="W241" s="237"/>
      <c r="X241" s="238"/>
      <c r="AT241" s="239" t="s">
        <v>213</v>
      </c>
      <c r="AU241" s="239" t="s">
        <v>90</v>
      </c>
      <c r="AV241" s="11" t="s">
        <v>88</v>
      </c>
      <c r="AW241" s="11" t="s">
        <v>5</v>
      </c>
      <c r="AX241" s="11" t="s">
        <v>80</v>
      </c>
      <c r="AY241" s="239" t="s">
        <v>204</v>
      </c>
    </row>
    <row r="242" spans="2:51" s="13" customFormat="1" ht="12">
      <c r="B242" s="251"/>
      <c r="C242" s="252"/>
      <c r="D242" s="231" t="s">
        <v>213</v>
      </c>
      <c r="E242" s="253" t="s">
        <v>33</v>
      </c>
      <c r="F242" s="254" t="s">
        <v>218</v>
      </c>
      <c r="G242" s="252"/>
      <c r="H242" s="255">
        <v>0.11</v>
      </c>
      <c r="I242" s="256"/>
      <c r="J242" s="256"/>
      <c r="K242" s="252"/>
      <c r="L242" s="252"/>
      <c r="M242" s="257"/>
      <c r="N242" s="258"/>
      <c r="O242" s="259"/>
      <c r="P242" s="259"/>
      <c r="Q242" s="259"/>
      <c r="R242" s="259"/>
      <c r="S242" s="259"/>
      <c r="T242" s="259"/>
      <c r="U242" s="259"/>
      <c r="V242" s="259"/>
      <c r="W242" s="259"/>
      <c r="X242" s="260"/>
      <c r="AT242" s="261" t="s">
        <v>213</v>
      </c>
      <c r="AU242" s="261" t="s">
        <v>90</v>
      </c>
      <c r="AV242" s="13" t="s">
        <v>211</v>
      </c>
      <c r="AW242" s="13" t="s">
        <v>5</v>
      </c>
      <c r="AX242" s="13" t="s">
        <v>88</v>
      </c>
      <c r="AY242" s="261" t="s">
        <v>204</v>
      </c>
    </row>
    <row r="243" spans="2:63" s="10" customFormat="1" ht="20.85" customHeight="1">
      <c r="B243" s="199"/>
      <c r="C243" s="200"/>
      <c r="D243" s="201" t="s">
        <v>79</v>
      </c>
      <c r="E243" s="214" t="s">
        <v>375</v>
      </c>
      <c r="F243" s="214" t="s">
        <v>376</v>
      </c>
      <c r="G243" s="200"/>
      <c r="H243" s="200"/>
      <c r="I243" s="203"/>
      <c r="J243" s="203"/>
      <c r="K243" s="215">
        <f>BK243</f>
        <v>0</v>
      </c>
      <c r="L243" s="200"/>
      <c r="M243" s="205"/>
      <c r="N243" s="206"/>
      <c r="O243" s="207"/>
      <c r="P243" s="207"/>
      <c r="Q243" s="208">
        <f>SUM(Q244:Q412)</f>
        <v>0</v>
      </c>
      <c r="R243" s="208">
        <f>SUM(R244:R412)</f>
        <v>0</v>
      </c>
      <c r="S243" s="207"/>
      <c r="T243" s="209">
        <f>SUM(T244:T412)</f>
        <v>0</v>
      </c>
      <c r="U243" s="207"/>
      <c r="V243" s="209">
        <f>SUM(V244:V412)</f>
        <v>204.43500632999996</v>
      </c>
      <c r="W243" s="207"/>
      <c r="X243" s="210">
        <f>SUM(X244:X412)</f>
        <v>0</v>
      </c>
      <c r="AR243" s="211" t="s">
        <v>88</v>
      </c>
      <c r="AT243" s="212" t="s">
        <v>79</v>
      </c>
      <c r="AU243" s="212" t="s">
        <v>90</v>
      </c>
      <c r="AY243" s="211" t="s">
        <v>204</v>
      </c>
      <c r="BK243" s="213">
        <f>SUM(BK244:BK412)</f>
        <v>0</v>
      </c>
    </row>
    <row r="244" spans="2:65" s="1" customFormat="1" ht="16.5" customHeight="1">
      <c r="B244" s="39"/>
      <c r="C244" s="216" t="s">
        <v>377</v>
      </c>
      <c r="D244" s="216" t="s">
        <v>206</v>
      </c>
      <c r="E244" s="217" t="s">
        <v>378</v>
      </c>
      <c r="F244" s="218" t="s">
        <v>379</v>
      </c>
      <c r="G244" s="219" t="s">
        <v>232</v>
      </c>
      <c r="H244" s="220">
        <v>10.93</v>
      </c>
      <c r="I244" s="221"/>
      <c r="J244" s="221"/>
      <c r="K244" s="222">
        <f>ROUND(P244*H244,2)</f>
        <v>0</v>
      </c>
      <c r="L244" s="218" t="s">
        <v>239</v>
      </c>
      <c r="M244" s="44"/>
      <c r="N244" s="223" t="s">
        <v>33</v>
      </c>
      <c r="O244" s="224" t="s">
        <v>49</v>
      </c>
      <c r="P244" s="225">
        <f>I244+J244</f>
        <v>0</v>
      </c>
      <c r="Q244" s="225">
        <f>ROUND(I244*H244,2)</f>
        <v>0</v>
      </c>
      <c r="R244" s="225">
        <f>ROUND(J244*H244,2)</f>
        <v>0</v>
      </c>
      <c r="S244" s="80"/>
      <c r="T244" s="226">
        <f>S244*H244</f>
        <v>0</v>
      </c>
      <c r="U244" s="226">
        <v>1.7545</v>
      </c>
      <c r="V244" s="226">
        <f>U244*H244</f>
        <v>19.176685</v>
      </c>
      <c r="W244" s="226">
        <v>0</v>
      </c>
      <c r="X244" s="227">
        <f>W244*H244</f>
        <v>0</v>
      </c>
      <c r="AR244" s="17" t="s">
        <v>211</v>
      </c>
      <c r="AT244" s="17" t="s">
        <v>206</v>
      </c>
      <c r="AU244" s="17" t="s">
        <v>224</v>
      </c>
      <c r="AY244" s="17" t="s">
        <v>204</v>
      </c>
      <c r="BE244" s="228">
        <f>IF(O244="základní",K244,0)</f>
        <v>0</v>
      </c>
      <c r="BF244" s="228">
        <f>IF(O244="snížená",K244,0)</f>
        <v>0</v>
      </c>
      <c r="BG244" s="228">
        <f>IF(O244="zákl. přenesená",K244,0)</f>
        <v>0</v>
      </c>
      <c r="BH244" s="228">
        <f>IF(O244="sníž. přenesená",K244,0)</f>
        <v>0</v>
      </c>
      <c r="BI244" s="228">
        <f>IF(O244="nulová",K244,0)</f>
        <v>0</v>
      </c>
      <c r="BJ244" s="17" t="s">
        <v>88</v>
      </c>
      <c r="BK244" s="228">
        <f>ROUND(P244*H244,2)</f>
        <v>0</v>
      </c>
      <c r="BL244" s="17" t="s">
        <v>211</v>
      </c>
      <c r="BM244" s="17" t="s">
        <v>380</v>
      </c>
    </row>
    <row r="245" spans="2:65" s="1" customFormat="1" ht="16.5" customHeight="1">
      <c r="B245" s="39"/>
      <c r="C245" s="216" t="s">
        <v>321</v>
      </c>
      <c r="D245" s="216" t="s">
        <v>206</v>
      </c>
      <c r="E245" s="217" t="s">
        <v>381</v>
      </c>
      <c r="F245" s="218" t="s">
        <v>382</v>
      </c>
      <c r="G245" s="219" t="s">
        <v>232</v>
      </c>
      <c r="H245" s="220">
        <v>22.663</v>
      </c>
      <c r="I245" s="221"/>
      <c r="J245" s="221"/>
      <c r="K245" s="222">
        <f>ROUND(P245*H245,2)</f>
        <v>0</v>
      </c>
      <c r="L245" s="218" t="s">
        <v>239</v>
      </c>
      <c r="M245" s="44"/>
      <c r="N245" s="223" t="s">
        <v>33</v>
      </c>
      <c r="O245" s="224" t="s">
        <v>49</v>
      </c>
      <c r="P245" s="225">
        <f>I245+J245</f>
        <v>0</v>
      </c>
      <c r="Q245" s="225">
        <f>ROUND(I245*H245,2)</f>
        <v>0</v>
      </c>
      <c r="R245" s="225">
        <f>ROUND(J245*H245,2)</f>
        <v>0</v>
      </c>
      <c r="S245" s="80"/>
      <c r="T245" s="226">
        <f>S245*H245</f>
        <v>0</v>
      </c>
      <c r="U245" s="226">
        <v>1.7545</v>
      </c>
      <c r="V245" s="226">
        <f>U245*H245</f>
        <v>39.7622335</v>
      </c>
      <c r="W245" s="226">
        <v>0</v>
      </c>
      <c r="X245" s="227">
        <f>W245*H245</f>
        <v>0</v>
      </c>
      <c r="AR245" s="17" t="s">
        <v>211</v>
      </c>
      <c r="AT245" s="17" t="s">
        <v>206</v>
      </c>
      <c r="AU245" s="17" t="s">
        <v>224</v>
      </c>
      <c r="AY245" s="17" t="s">
        <v>204</v>
      </c>
      <c r="BE245" s="228">
        <f>IF(O245="základní",K245,0)</f>
        <v>0</v>
      </c>
      <c r="BF245" s="228">
        <f>IF(O245="snížená",K245,0)</f>
        <v>0</v>
      </c>
      <c r="BG245" s="228">
        <f>IF(O245="zákl. přenesená",K245,0)</f>
        <v>0</v>
      </c>
      <c r="BH245" s="228">
        <f>IF(O245="sníž. přenesená",K245,0)</f>
        <v>0</v>
      </c>
      <c r="BI245" s="228">
        <f>IF(O245="nulová",K245,0)</f>
        <v>0</v>
      </c>
      <c r="BJ245" s="17" t="s">
        <v>88</v>
      </c>
      <c r="BK245" s="228">
        <f>ROUND(P245*H245,2)</f>
        <v>0</v>
      </c>
      <c r="BL245" s="17" t="s">
        <v>211</v>
      </c>
      <c r="BM245" s="17" t="s">
        <v>383</v>
      </c>
    </row>
    <row r="246" spans="2:65" s="1" customFormat="1" ht="22.5" customHeight="1">
      <c r="B246" s="39"/>
      <c r="C246" s="216" t="s">
        <v>384</v>
      </c>
      <c r="D246" s="216" t="s">
        <v>206</v>
      </c>
      <c r="E246" s="217" t="s">
        <v>385</v>
      </c>
      <c r="F246" s="218" t="s">
        <v>386</v>
      </c>
      <c r="G246" s="219" t="s">
        <v>209</v>
      </c>
      <c r="H246" s="220">
        <v>151.866</v>
      </c>
      <c r="I246" s="221"/>
      <c r="J246" s="221"/>
      <c r="K246" s="222">
        <f>ROUND(P246*H246,2)</f>
        <v>0</v>
      </c>
      <c r="L246" s="218" t="s">
        <v>210</v>
      </c>
      <c r="M246" s="44"/>
      <c r="N246" s="223" t="s">
        <v>33</v>
      </c>
      <c r="O246" s="224" t="s">
        <v>49</v>
      </c>
      <c r="P246" s="225">
        <f>I246+J246</f>
        <v>0</v>
      </c>
      <c r="Q246" s="225">
        <f>ROUND(I246*H246,2)</f>
        <v>0</v>
      </c>
      <c r="R246" s="225">
        <f>ROUND(J246*H246,2)</f>
        <v>0</v>
      </c>
      <c r="S246" s="80"/>
      <c r="T246" s="226">
        <f>S246*H246</f>
        <v>0</v>
      </c>
      <c r="U246" s="226">
        <v>0.67489</v>
      </c>
      <c r="V246" s="226">
        <f>U246*H246</f>
        <v>102.49284474000001</v>
      </c>
      <c r="W246" s="226">
        <v>0</v>
      </c>
      <c r="X246" s="227">
        <f>W246*H246</f>
        <v>0</v>
      </c>
      <c r="AR246" s="17" t="s">
        <v>211</v>
      </c>
      <c r="AT246" s="17" t="s">
        <v>206</v>
      </c>
      <c r="AU246" s="17" t="s">
        <v>224</v>
      </c>
      <c r="AY246" s="17" t="s">
        <v>204</v>
      </c>
      <c r="BE246" s="228">
        <f>IF(O246="základní",K246,0)</f>
        <v>0</v>
      </c>
      <c r="BF246" s="228">
        <f>IF(O246="snížená",K246,0)</f>
        <v>0</v>
      </c>
      <c r="BG246" s="228">
        <f>IF(O246="zákl. přenesená",K246,0)</f>
        <v>0</v>
      </c>
      <c r="BH246" s="228">
        <f>IF(O246="sníž. přenesená",K246,0)</f>
        <v>0</v>
      </c>
      <c r="BI246" s="228">
        <f>IF(O246="nulová",K246,0)</f>
        <v>0</v>
      </c>
      <c r="BJ246" s="17" t="s">
        <v>88</v>
      </c>
      <c r="BK246" s="228">
        <f>ROUND(P246*H246,2)</f>
        <v>0</v>
      </c>
      <c r="BL246" s="17" t="s">
        <v>211</v>
      </c>
      <c r="BM246" s="17" t="s">
        <v>387</v>
      </c>
    </row>
    <row r="247" spans="2:51" s="11" customFormat="1" ht="12">
      <c r="B247" s="229"/>
      <c r="C247" s="230"/>
      <c r="D247" s="231" t="s">
        <v>213</v>
      </c>
      <c r="E247" s="232" t="s">
        <v>33</v>
      </c>
      <c r="F247" s="233" t="s">
        <v>388</v>
      </c>
      <c r="G247" s="230"/>
      <c r="H247" s="232" t="s">
        <v>33</v>
      </c>
      <c r="I247" s="234"/>
      <c r="J247" s="234"/>
      <c r="K247" s="230"/>
      <c r="L247" s="230"/>
      <c r="M247" s="235"/>
      <c r="N247" s="236"/>
      <c r="O247" s="237"/>
      <c r="P247" s="237"/>
      <c r="Q247" s="237"/>
      <c r="R247" s="237"/>
      <c r="S247" s="237"/>
      <c r="T247" s="237"/>
      <c r="U247" s="237"/>
      <c r="V247" s="237"/>
      <c r="W247" s="237"/>
      <c r="X247" s="238"/>
      <c r="AT247" s="239" t="s">
        <v>213</v>
      </c>
      <c r="AU247" s="239" t="s">
        <v>224</v>
      </c>
      <c r="AV247" s="11" t="s">
        <v>88</v>
      </c>
      <c r="AW247" s="11" t="s">
        <v>5</v>
      </c>
      <c r="AX247" s="11" t="s">
        <v>80</v>
      </c>
      <c r="AY247" s="239" t="s">
        <v>204</v>
      </c>
    </row>
    <row r="248" spans="2:51" s="12" customFormat="1" ht="12">
      <c r="B248" s="240"/>
      <c r="C248" s="241"/>
      <c r="D248" s="231" t="s">
        <v>213</v>
      </c>
      <c r="E248" s="242" t="s">
        <v>33</v>
      </c>
      <c r="F248" s="243" t="s">
        <v>389</v>
      </c>
      <c r="G248" s="241"/>
      <c r="H248" s="244">
        <v>97.152</v>
      </c>
      <c r="I248" s="245"/>
      <c r="J248" s="245"/>
      <c r="K248" s="241"/>
      <c r="L248" s="241"/>
      <c r="M248" s="246"/>
      <c r="N248" s="247"/>
      <c r="O248" s="248"/>
      <c r="P248" s="248"/>
      <c r="Q248" s="248"/>
      <c r="R248" s="248"/>
      <c r="S248" s="248"/>
      <c r="T248" s="248"/>
      <c r="U248" s="248"/>
      <c r="V248" s="248"/>
      <c r="W248" s="248"/>
      <c r="X248" s="249"/>
      <c r="AT248" s="250" t="s">
        <v>213</v>
      </c>
      <c r="AU248" s="250" t="s">
        <v>224</v>
      </c>
      <c r="AV248" s="12" t="s">
        <v>90</v>
      </c>
      <c r="AW248" s="12" t="s">
        <v>5</v>
      </c>
      <c r="AX248" s="12" t="s">
        <v>80</v>
      </c>
      <c r="AY248" s="250" t="s">
        <v>204</v>
      </c>
    </row>
    <row r="249" spans="2:51" s="12" customFormat="1" ht="12">
      <c r="B249" s="240"/>
      <c r="C249" s="241"/>
      <c r="D249" s="231" t="s">
        <v>213</v>
      </c>
      <c r="E249" s="242" t="s">
        <v>33</v>
      </c>
      <c r="F249" s="243" t="s">
        <v>390</v>
      </c>
      <c r="G249" s="241"/>
      <c r="H249" s="244">
        <v>72.864</v>
      </c>
      <c r="I249" s="245"/>
      <c r="J249" s="245"/>
      <c r="K249" s="241"/>
      <c r="L249" s="241"/>
      <c r="M249" s="246"/>
      <c r="N249" s="247"/>
      <c r="O249" s="248"/>
      <c r="P249" s="248"/>
      <c r="Q249" s="248"/>
      <c r="R249" s="248"/>
      <c r="S249" s="248"/>
      <c r="T249" s="248"/>
      <c r="U249" s="248"/>
      <c r="V249" s="248"/>
      <c r="W249" s="248"/>
      <c r="X249" s="249"/>
      <c r="AT249" s="250" t="s">
        <v>213</v>
      </c>
      <c r="AU249" s="250" t="s">
        <v>224</v>
      </c>
      <c r="AV249" s="12" t="s">
        <v>90</v>
      </c>
      <c r="AW249" s="12" t="s">
        <v>5</v>
      </c>
      <c r="AX249" s="12" t="s">
        <v>80</v>
      </c>
      <c r="AY249" s="250" t="s">
        <v>204</v>
      </c>
    </row>
    <row r="250" spans="2:51" s="12" customFormat="1" ht="12">
      <c r="B250" s="240"/>
      <c r="C250" s="241"/>
      <c r="D250" s="231" t="s">
        <v>213</v>
      </c>
      <c r="E250" s="242" t="s">
        <v>33</v>
      </c>
      <c r="F250" s="243" t="s">
        <v>391</v>
      </c>
      <c r="G250" s="241"/>
      <c r="H250" s="244">
        <v>-18.15</v>
      </c>
      <c r="I250" s="245"/>
      <c r="J250" s="245"/>
      <c r="K250" s="241"/>
      <c r="L250" s="241"/>
      <c r="M250" s="246"/>
      <c r="N250" s="247"/>
      <c r="O250" s="248"/>
      <c r="P250" s="248"/>
      <c r="Q250" s="248"/>
      <c r="R250" s="248"/>
      <c r="S250" s="248"/>
      <c r="T250" s="248"/>
      <c r="U250" s="248"/>
      <c r="V250" s="248"/>
      <c r="W250" s="248"/>
      <c r="X250" s="249"/>
      <c r="AT250" s="250" t="s">
        <v>213</v>
      </c>
      <c r="AU250" s="250" t="s">
        <v>224</v>
      </c>
      <c r="AV250" s="12" t="s">
        <v>90</v>
      </c>
      <c r="AW250" s="12" t="s">
        <v>5</v>
      </c>
      <c r="AX250" s="12" t="s">
        <v>80</v>
      </c>
      <c r="AY250" s="250" t="s">
        <v>204</v>
      </c>
    </row>
    <row r="251" spans="2:51" s="13" customFormat="1" ht="12">
      <c r="B251" s="251"/>
      <c r="C251" s="252"/>
      <c r="D251" s="231" t="s">
        <v>213</v>
      </c>
      <c r="E251" s="253" t="s">
        <v>33</v>
      </c>
      <c r="F251" s="254" t="s">
        <v>218</v>
      </c>
      <c r="G251" s="252"/>
      <c r="H251" s="255">
        <v>151.866</v>
      </c>
      <c r="I251" s="256"/>
      <c r="J251" s="256"/>
      <c r="K251" s="252"/>
      <c r="L251" s="252"/>
      <c r="M251" s="257"/>
      <c r="N251" s="258"/>
      <c r="O251" s="259"/>
      <c r="P251" s="259"/>
      <c r="Q251" s="259"/>
      <c r="R251" s="259"/>
      <c r="S251" s="259"/>
      <c r="T251" s="259"/>
      <c r="U251" s="259"/>
      <c r="V251" s="259"/>
      <c r="W251" s="259"/>
      <c r="X251" s="260"/>
      <c r="AT251" s="261" t="s">
        <v>213</v>
      </c>
      <c r="AU251" s="261" t="s">
        <v>224</v>
      </c>
      <c r="AV251" s="13" t="s">
        <v>211</v>
      </c>
      <c r="AW251" s="13" t="s">
        <v>5</v>
      </c>
      <c r="AX251" s="13" t="s">
        <v>88</v>
      </c>
      <c r="AY251" s="261" t="s">
        <v>204</v>
      </c>
    </row>
    <row r="252" spans="2:65" s="1" customFormat="1" ht="22.5" customHeight="1">
      <c r="B252" s="39"/>
      <c r="C252" s="216" t="s">
        <v>392</v>
      </c>
      <c r="D252" s="216" t="s">
        <v>206</v>
      </c>
      <c r="E252" s="217" t="s">
        <v>393</v>
      </c>
      <c r="F252" s="218" t="s">
        <v>394</v>
      </c>
      <c r="G252" s="219" t="s">
        <v>209</v>
      </c>
      <c r="H252" s="220">
        <v>36.26</v>
      </c>
      <c r="I252" s="221"/>
      <c r="J252" s="221"/>
      <c r="K252" s="222">
        <f>ROUND(P252*H252,2)</f>
        <v>0</v>
      </c>
      <c r="L252" s="218" t="s">
        <v>210</v>
      </c>
      <c r="M252" s="44"/>
      <c r="N252" s="223" t="s">
        <v>33</v>
      </c>
      <c r="O252" s="224" t="s">
        <v>49</v>
      </c>
      <c r="P252" s="225">
        <f>I252+J252</f>
        <v>0</v>
      </c>
      <c r="Q252" s="225">
        <f>ROUND(I252*H252,2)</f>
        <v>0</v>
      </c>
      <c r="R252" s="225">
        <f>ROUND(J252*H252,2)</f>
        <v>0</v>
      </c>
      <c r="S252" s="80"/>
      <c r="T252" s="226">
        <f>S252*H252</f>
        <v>0</v>
      </c>
      <c r="U252" s="226">
        <v>0.20674</v>
      </c>
      <c r="V252" s="226">
        <f>U252*H252</f>
        <v>7.4963923999999995</v>
      </c>
      <c r="W252" s="226">
        <v>0</v>
      </c>
      <c r="X252" s="227">
        <f>W252*H252</f>
        <v>0</v>
      </c>
      <c r="AR252" s="17" t="s">
        <v>211</v>
      </c>
      <c r="AT252" s="17" t="s">
        <v>206</v>
      </c>
      <c r="AU252" s="17" t="s">
        <v>224</v>
      </c>
      <c r="AY252" s="17" t="s">
        <v>204</v>
      </c>
      <c r="BE252" s="228">
        <f>IF(O252="základní",K252,0)</f>
        <v>0</v>
      </c>
      <c r="BF252" s="228">
        <f>IF(O252="snížená",K252,0)</f>
        <v>0</v>
      </c>
      <c r="BG252" s="228">
        <f>IF(O252="zákl. přenesená",K252,0)</f>
        <v>0</v>
      </c>
      <c r="BH252" s="228">
        <f>IF(O252="sníž. přenesená",K252,0)</f>
        <v>0</v>
      </c>
      <c r="BI252" s="228">
        <f>IF(O252="nulová",K252,0)</f>
        <v>0</v>
      </c>
      <c r="BJ252" s="17" t="s">
        <v>88</v>
      </c>
      <c r="BK252" s="228">
        <f>ROUND(P252*H252,2)</f>
        <v>0</v>
      </c>
      <c r="BL252" s="17" t="s">
        <v>211</v>
      </c>
      <c r="BM252" s="17" t="s">
        <v>395</v>
      </c>
    </row>
    <row r="253" spans="2:51" s="11" customFormat="1" ht="12">
      <c r="B253" s="229"/>
      <c r="C253" s="230"/>
      <c r="D253" s="231" t="s">
        <v>213</v>
      </c>
      <c r="E253" s="232" t="s">
        <v>33</v>
      </c>
      <c r="F253" s="233" t="s">
        <v>396</v>
      </c>
      <c r="G253" s="230"/>
      <c r="H253" s="232" t="s">
        <v>33</v>
      </c>
      <c r="I253" s="234"/>
      <c r="J253" s="234"/>
      <c r="K253" s="230"/>
      <c r="L253" s="230"/>
      <c r="M253" s="235"/>
      <c r="N253" s="236"/>
      <c r="O253" s="237"/>
      <c r="P253" s="237"/>
      <c r="Q253" s="237"/>
      <c r="R253" s="237"/>
      <c r="S253" s="237"/>
      <c r="T253" s="237"/>
      <c r="U253" s="237"/>
      <c r="V253" s="237"/>
      <c r="W253" s="237"/>
      <c r="X253" s="238"/>
      <c r="AT253" s="239" t="s">
        <v>213</v>
      </c>
      <c r="AU253" s="239" t="s">
        <v>224</v>
      </c>
      <c r="AV253" s="11" t="s">
        <v>88</v>
      </c>
      <c r="AW253" s="11" t="s">
        <v>5</v>
      </c>
      <c r="AX253" s="11" t="s">
        <v>80</v>
      </c>
      <c r="AY253" s="239" t="s">
        <v>204</v>
      </c>
    </row>
    <row r="254" spans="2:51" s="12" customFormat="1" ht="12">
      <c r="B254" s="240"/>
      <c r="C254" s="241"/>
      <c r="D254" s="231" t="s">
        <v>213</v>
      </c>
      <c r="E254" s="242" t="s">
        <v>33</v>
      </c>
      <c r="F254" s="243" t="s">
        <v>397</v>
      </c>
      <c r="G254" s="241"/>
      <c r="H254" s="244">
        <v>36.26</v>
      </c>
      <c r="I254" s="245"/>
      <c r="J254" s="245"/>
      <c r="K254" s="241"/>
      <c r="L254" s="241"/>
      <c r="M254" s="246"/>
      <c r="N254" s="247"/>
      <c r="O254" s="248"/>
      <c r="P254" s="248"/>
      <c r="Q254" s="248"/>
      <c r="R254" s="248"/>
      <c r="S254" s="248"/>
      <c r="T254" s="248"/>
      <c r="U254" s="248"/>
      <c r="V254" s="248"/>
      <c r="W254" s="248"/>
      <c r="X254" s="249"/>
      <c r="AT254" s="250" t="s">
        <v>213</v>
      </c>
      <c r="AU254" s="250" t="s">
        <v>224</v>
      </c>
      <c r="AV254" s="12" t="s">
        <v>90</v>
      </c>
      <c r="AW254" s="12" t="s">
        <v>5</v>
      </c>
      <c r="AX254" s="12" t="s">
        <v>80</v>
      </c>
      <c r="AY254" s="250" t="s">
        <v>204</v>
      </c>
    </row>
    <row r="255" spans="2:51" s="13" customFormat="1" ht="12">
      <c r="B255" s="251"/>
      <c r="C255" s="252"/>
      <c r="D255" s="231" t="s">
        <v>213</v>
      </c>
      <c r="E255" s="253" t="s">
        <v>33</v>
      </c>
      <c r="F255" s="254" t="s">
        <v>218</v>
      </c>
      <c r="G255" s="252"/>
      <c r="H255" s="255">
        <v>36.26</v>
      </c>
      <c r="I255" s="256"/>
      <c r="J255" s="256"/>
      <c r="K255" s="252"/>
      <c r="L255" s="252"/>
      <c r="M255" s="257"/>
      <c r="N255" s="258"/>
      <c r="O255" s="259"/>
      <c r="P255" s="259"/>
      <c r="Q255" s="259"/>
      <c r="R255" s="259"/>
      <c r="S255" s="259"/>
      <c r="T255" s="259"/>
      <c r="U255" s="259"/>
      <c r="V255" s="259"/>
      <c r="W255" s="259"/>
      <c r="X255" s="260"/>
      <c r="AT255" s="261" t="s">
        <v>213</v>
      </c>
      <c r="AU255" s="261" t="s">
        <v>224</v>
      </c>
      <c r="AV255" s="13" t="s">
        <v>211</v>
      </c>
      <c r="AW255" s="13" t="s">
        <v>5</v>
      </c>
      <c r="AX255" s="13" t="s">
        <v>88</v>
      </c>
      <c r="AY255" s="261" t="s">
        <v>204</v>
      </c>
    </row>
    <row r="256" spans="2:65" s="1" customFormat="1" ht="16.5" customHeight="1">
      <c r="B256" s="39"/>
      <c r="C256" s="216" t="s">
        <v>398</v>
      </c>
      <c r="D256" s="216" t="s">
        <v>206</v>
      </c>
      <c r="E256" s="217" t="s">
        <v>399</v>
      </c>
      <c r="F256" s="218" t="s">
        <v>400</v>
      </c>
      <c r="G256" s="219" t="s">
        <v>232</v>
      </c>
      <c r="H256" s="220">
        <v>0.734</v>
      </c>
      <c r="I256" s="221"/>
      <c r="J256" s="221"/>
      <c r="K256" s="222">
        <f>ROUND(P256*H256,2)</f>
        <v>0</v>
      </c>
      <c r="L256" s="218" t="s">
        <v>210</v>
      </c>
      <c r="M256" s="44"/>
      <c r="N256" s="223" t="s">
        <v>33</v>
      </c>
      <c r="O256" s="224" t="s">
        <v>49</v>
      </c>
      <c r="P256" s="225">
        <f>I256+J256</f>
        <v>0</v>
      </c>
      <c r="Q256" s="225">
        <f>ROUND(I256*H256,2)</f>
        <v>0</v>
      </c>
      <c r="R256" s="225">
        <f>ROUND(J256*H256,2)</f>
        <v>0</v>
      </c>
      <c r="S256" s="80"/>
      <c r="T256" s="226">
        <f>S256*H256</f>
        <v>0</v>
      </c>
      <c r="U256" s="226">
        <v>2.45329</v>
      </c>
      <c r="V256" s="226">
        <f>U256*H256</f>
        <v>1.80071486</v>
      </c>
      <c r="W256" s="226">
        <v>0</v>
      </c>
      <c r="X256" s="227">
        <f>W256*H256</f>
        <v>0</v>
      </c>
      <c r="AR256" s="17" t="s">
        <v>211</v>
      </c>
      <c r="AT256" s="17" t="s">
        <v>206</v>
      </c>
      <c r="AU256" s="17" t="s">
        <v>224</v>
      </c>
      <c r="AY256" s="17" t="s">
        <v>204</v>
      </c>
      <c r="BE256" s="228">
        <f>IF(O256="základní",K256,0)</f>
        <v>0</v>
      </c>
      <c r="BF256" s="228">
        <f>IF(O256="snížená",K256,0)</f>
        <v>0</v>
      </c>
      <c r="BG256" s="228">
        <f>IF(O256="zákl. přenesená",K256,0)</f>
        <v>0</v>
      </c>
      <c r="BH256" s="228">
        <f>IF(O256="sníž. přenesená",K256,0)</f>
        <v>0</v>
      </c>
      <c r="BI256" s="228">
        <f>IF(O256="nulová",K256,0)</f>
        <v>0</v>
      </c>
      <c r="BJ256" s="17" t="s">
        <v>88</v>
      </c>
      <c r="BK256" s="228">
        <f>ROUND(P256*H256,2)</f>
        <v>0</v>
      </c>
      <c r="BL256" s="17" t="s">
        <v>211</v>
      </c>
      <c r="BM256" s="17" t="s">
        <v>401</v>
      </c>
    </row>
    <row r="257" spans="2:51" s="11" customFormat="1" ht="12">
      <c r="B257" s="229"/>
      <c r="C257" s="230"/>
      <c r="D257" s="231" t="s">
        <v>213</v>
      </c>
      <c r="E257" s="232" t="s">
        <v>33</v>
      </c>
      <c r="F257" s="233" t="s">
        <v>402</v>
      </c>
      <c r="G257" s="230"/>
      <c r="H257" s="232" t="s">
        <v>33</v>
      </c>
      <c r="I257" s="234"/>
      <c r="J257" s="234"/>
      <c r="K257" s="230"/>
      <c r="L257" s="230"/>
      <c r="M257" s="235"/>
      <c r="N257" s="236"/>
      <c r="O257" s="237"/>
      <c r="P257" s="237"/>
      <c r="Q257" s="237"/>
      <c r="R257" s="237"/>
      <c r="S257" s="237"/>
      <c r="T257" s="237"/>
      <c r="U257" s="237"/>
      <c r="V257" s="237"/>
      <c r="W257" s="237"/>
      <c r="X257" s="238"/>
      <c r="AT257" s="239" t="s">
        <v>213</v>
      </c>
      <c r="AU257" s="239" t="s">
        <v>224</v>
      </c>
      <c r="AV257" s="11" t="s">
        <v>88</v>
      </c>
      <c r="AW257" s="11" t="s">
        <v>5</v>
      </c>
      <c r="AX257" s="11" t="s">
        <v>80</v>
      </c>
      <c r="AY257" s="239" t="s">
        <v>204</v>
      </c>
    </row>
    <row r="258" spans="2:51" s="12" customFormat="1" ht="12">
      <c r="B258" s="240"/>
      <c r="C258" s="241"/>
      <c r="D258" s="231" t="s">
        <v>213</v>
      </c>
      <c r="E258" s="242" t="s">
        <v>33</v>
      </c>
      <c r="F258" s="243" t="s">
        <v>403</v>
      </c>
      <c r="G258" s="241"/>
      <c r="H258" s="244">
        <v>0.734</v>
      </c>
      <c r="I258" s="245"/>
      <c r="J258" s="245"/>
      <c r="K258" s="241"/>
      <c r="L258" s="241"/>
      <c r="M258" s="246"/>
      <c r="N258" s="247"/>
      <c r="O258" s="248"/>
      <c r="P258" s="248"/>
      <c r="Q258" s="248"/>
      <c r="R258" s="248"/>
      <c r="S258" s="248"/>
      <c r="T258" s="248"/>
      <c r="U258" s="248"/>
      <c r="V258" s="248"/>
      <c r="W258" s="248"/>
      <c r="X258" s="249"/>
      <c r="AT258" s="250" t="s">
        <v>213</v>
      </c>
      <c r="AU258" s="250" t="s">
        <v>224</v>
      </c>
      <c r="AV258" s="12" t="s">
        <v>90</v>
      </c>
      <c r="AW258" s="12" t="s">
        <v>5</v>
      </c>
      <c r="AX258" s="12" t="s">
        <v>80</v>
      </c>
      <c r="AY258" s="250" t="s">
        <v>204</v>
      </c>
    </row>
    <row r="259" spans="2:51" s="13" customFormat="1" ht="12">
      <c r="B259" s="251"/>
      <c r="C259" s="252"/>
      <c r="D259" s="231" t="s">
        <v>213</v>
      </c>
      <c r="E259" s="253" t="s">
        <v>33</v>
      </c>
      <c r="F259" s="254" t="s">
        <v>218</v>
      </c>
      <c r="G259" s="252"/>
      <c r="H259" s="255">
        <v>0.734</v>
      </c>
      <c r="I259" s="256"/>
      <c r="J259" s="256"/>
      <c r="K259" s="252"/>
      <c r="L259" s="252"/>
      <c r="M259" s="257"/>
      <c r="N259" s="258"/>
      <c r="O259" s="259"/>
      <c r="P259" s="259"/>
      <c r="Q259" s="259"/>
      <c r="R259" s="259"/>
      <c r="S259" s="259"/>
      <c r="T259" s="259"/>
      <c r="U259" s="259"/>
      <c r="V259" s="259"/>
      <c r="W259" s="259"/>
      <c r="X259" s="260"/>
      <c r="AT259" s="261" t="s">
        <v>213</v>
      </c>
      <c r="AU259" s="261" t="s">
        <v>224</v>
      </c>
      <c r="AV259" s="13" t="s">
        <v>211</v>
      </c>
      <c r="AW259" s="13" t="s">
        <v>5</v>
      </c>
      <c r="AX259" s="13" t="s">
        <v>88</v>
      </c>
      <c r="AY259" s="261" t="s">
        <v>204</v>
      </c>
    </row>
    <row r="260" spans="2:65" s="1" customFormat="1" ht="22.5" customHeight="1">
      <c r="B260" s="39"/>
      <c r="C260" s="216" t="s">
        <v>375</v>
      </c>
      <c r="D260" s="216" t="s">
        <v>206</v>
      </c>
      <c r="E260" s="217" t="s">
        <v>404</v>
      </c>
      <c r="F260" s="218" t="s">
        <v>405</v>
      </c>
      <c r="G260" s="219" t="s">
        <v>209</v>
      </c>
      <c r="H260" s="220">
        <v>30.3</v>
      </c>
      <c r="I260" s="221"/>
      <c r="J260" s="221"/>
      <c r="K260" s="222">
        <f>ROUND(P260*H260,2)</f>
        <v>0</v>
      </c>
      <c r="L260" s="218" t="s">
        <v>210</v>
      </c>
      <c r="M260" s="44"/>
      <c r="N260" s="223" t="s">
        <v>33</v>
      </c>
      <c r="O260" s="224" t="s">
        <v>49</v>
      </c>
      <c r="P260" s="225">
        <f>I260+J260</f>
        <v>0</v>
      </c>
      <c r="Q260" s="225">
        <f>ROUND(I260*H260,2)</f>
        <v>0</v>
      </c>
      <c r="R260" s="225">
        <f>ROUND(J260*H260,2)</f>
        <v>0</v>
      </c>
      <c r="S260" s="80"/>
      <c r="T260" s="226">
        <f>S260*H260</f>
        <v>0</v>
      </c>
      <c r="U260" s="226">
        <v>0.00187</v>
      </c>
      <c r="V260" s="226">
        <f>U260*H260</f>
        <v>0.056660999999999996</v>
      </c>
      <c r="W260" s="226">
        <v>0</v>
      </c>
      <c r="X260" s="227">
        <f>W260*H260</f>
        <v>0</v>
      </c>
      <c r="AR260" s="17" t="s">
        <v>211</v>
      </c>
      <c r="AT260" s="17" t="s">
        <v>206</v>
      </c>
      <c r="AU260" s="17" t="s">
        <v>224</v>
      </c>
      <c r="AY260" s="17" t="s">
        <v>204</v>
      </c>
      <c r="BE260" s="228">
        <f>IF(O260="základní",K260,0)</f>
        <v>0</v>
      </c>
      <c r="BF260" s="228">
        <f>IF(O260="snížená",K260,0)</f>
        <v>0</v>
      </c>
      <c r="BG260" s="228">
        <f>IF(O260="zákl. přenesená",K260,0)</f>
        <v>0</v>
      </c>
      <c r="BH260" s="228">
        <f>IF(O260="sníž. přenesená",K260,0)</f>
        <v>0</v>
      </c>
      <c r="BI260" s="228">
        <f>IF(O260="nulová",K260,0)</f>
        <v>0</v>
      </c>
      <c r="BJ260" s="17" t="s">
        <v>88</v>
      </c>
      <c r="BK260" s="228">
        <f>ROUND(P260*H260,2)</f>
        <v>0</v>
      </c>
      <c r="BL260" s="17" t="s">
        <v>211</v>
      </c>
      <c r="BM260" s="17" t="s">
        <v>406</v>
      </c>
    </row>
    <row r="261" spans="2:51" s="11" customFormat="1" ht="12">
      <c r="B261" s="229"/>
      <c r="C261" s="230"/>
      <c r="D261" s="231" t="s">
        <v>213</v>
      </c>
      <c r="E261" s="232" t="s">
        <v>33</v>
      </c>
      <c r="F261" s="233" t="s">
        <v>407</v>
      </c>
      <c r="G261" s="230"/>
      <c r="H261" s="232" t="s">
        <v>33</v>
      </c>
      <c r="I261" s="234"/>
      <c r="J261" s="234"/>
      <c r="K261" s="230"/>
      <c r="L261" s="230"/>
      <c r="M261" s="235"/>
      <c r="N261" s="236"/>
      <c r="O261" s="237"/>
      <c r="P261" s="237"/>
      <c r="Q261" s="237"/>
      <c r="R261" s="237"/>
      <c r="S261" s="237"/>
      <c r="T261" s="237"/>
      <c r="U261" s="237"/>
      <c r="V261" s="237"/>
      <c r="W261" s="237"/>
      <c r="X261" s="238"/>
      <c r="AT261" s="239" t="s">
        <v>213</v>
      </c>
      <c r="AU261" s="239" t="s">
        <v>224</v>
      </c>
      <c r="AV261" s="11" t="s">
        <v>88</v>
      </c>
      <c r="AW261" s="11" t="s">
        <v>5</v>
      </c>
      <c r="AX261" s="11" t="s">
        <v>80</v>
      </c>
      <c r="AY261" s="239" t="s">
        <v>204</v>
      </c>
    </row>
    <row r="262" spans="2:51" s="12" customFormat="1" ht="12">
      <c r="B262" s="240"/>
      <c r="C262" s="241"/>
      <c r="D262" s="231" t="s">
        <v>213</v>
      </c>
      <c r="E262" s="242" t="s">
        <v>33</v>
      </c>
      <c r="F262" s="243" t="s">
        <v>408</v>
      </c>
      <c r="G262" s="241"/>
      <c r="H262" s="244">
        <v>14.24</v>
      </c>
      <c r="I262" s="245"/>
      <c r="J262" s="245"/>
      <c r="K262" s="241"/>
      <c r="L262" s="241"/>
      <c r="M262" s="246"/>
      <c r="N262" s="247"/>
      <c r="O262" s="248"/>
      <c r="P262" s="248"/>
      <c r="Q262" s="248"/>
      <c r="R262" s="248"/>
      <c r="S262" s="248"/>
      <c r="T262" s="248"/>
      <c r="U262" s="248"/>
      <c r="V262" s="248"/>
      <c r="W262" s="248"/>
      <c r="X262" s="249"/>
      <c r="AT262" s="250" t="s">
        <v>213</v>
      </c>
      <c r="AU262" s="250" t="s">
        <v>224</v>
      </c>
      <c r="AV262" s="12" t="s">
        <v>90</v>
      </c>
      <c r="AW262" s="12" t="s">
        <v>5</v>
      </c>
      <c r="AX262" s="12" t="s">
        <v>80</v>
      </c>
      <c r="AY262" s="250" t="s">
        <v>204</v>
      </c>
    </row>
    <row r="263" spans="2:51" s="11" customFormat="1" ht="12">
      <c r="B263" s="229"/>
      <c r="C263" s="230"/>
      <c r="D263" s="231" t="s">
        <v>213</v>
      </c>
      <c r="E263" s="232" t="s">
        <v>33</v>
      </c>
      <c r="F263" s="233" t="s">
        <v>409</v>
      </c>
      <c r="G263" s="230"/>
      <c r="H263" s="232" t="s">
        <v>33</v>
      </c>
      <c r="I263" s="234"/>
      <c r="J263" s="234"/>
      <c r="K263" s="230"/>
      <c r="L263" s="230"/>
      <c r="M263" s="235"/>
      <c r="N263" s="236"/>
      <c r="O263" s="237"/>
      <c r="P263" s="237"/>
      <c r="Q263" s="237"/>
      <c r="R263" s="237"/>
      <c r="S263" s="237"/>
      <c r="T263" s="237"/>
      <c r="U263" s="237"/>
      <c r="V263" s="237"/>
      <c r="W263" s="237"/>
      <c r="X263" s="238"/>
      <c r="AT263" s="239" t="s">
        <v>213</v>
      </c>
      <c r="AU263" s="239" t="s">
        <v>224</v>
      </c>
      <c r="AV263" s="11" t="s">
        <v>88</v>
      </c>
      <c r="AW263" s="11" t="s">
        <v>5</v>
      </c>
      <c r="AX263" s="11" t="s">
        <v>80</v>
      </c>
      <c r="AY263" s="239" t="s">
        <v>204</v>
      </c>
    </row>
    <row r="264" spans="2:51" s="12" customFormat="1" ht="12">
      <c r="B264" s="240"/>
      <c r="C264" s="241"/>
      <c r="D264" s="231" t="s">
        <v>213</v>
      </c>
      <c r="E264" s="242" t="s">
        <v>33</v>
      </c>
      <c r="F264" s="243" t="s">
        <v>410</v>
      </c>
      <c r="G264" s="241"/>
      <c r="H264" s="244">
        <v>16.06</v>
      </c>
      <c r="I264" s="245"/>
      <c r="J264" s="245"/>
      <c r="K264" s="241"/>
      <c r="L264" s="241"/>
      <c r="M264" s="246"/>
      <c r="N264" s="247"/>
      <c r="O264" s="248"/>
      <c r="P264" s="248"/>
      <c r="Q264" s="248"/>
      <c r="R264" s="248"/>
      <c r="S264" s="248"/>
      <c r="T264" s="248"/>
      <c r="U264" s="248"/>
      <c r="V264" s="248"/>
      <c r="W264" s="248"/>
      <c r="X264" s="249"/>
      <c r="AT264" s="250" t="s">
        <v>213</v>
      </c>
      <c r="AU264" s="250" t="s">
        <v>224</v>
      </c>
      <c r="AV264" s="12" t="s">
        <v>90</v>
      </c>
      <c r="AW264" s="12" t="s">
        <v>5</v>
      </c>
      <c r="AX264" s="12" t="s">
        <v>80</v>
      </c>
      <c r="AY264" s="250" t="s">
        <v>204</v>
      </c>
    </row>
    <row r="265" spans="2:51" s="13" customFormat="1" ht="12">
      <c r="B265" s="251"/>
      <c r="C265" s="252"/>
      <c r="D265" s="231" t="s">
        <v>213</v>
      </c>
      <c r="E265" s="253" t="s">
        <v>33</v>
      </c>
      <c r="F265" s="254" t="s">
        <v>218</v>
      </c>
      <c r="G265" s="252"/>
      <c r="H265" s="255">
        <v>30.299999999999997</v>
      </c>
      <c r="I265" s="256"/>
      <c r="J265" s="256"/>
      <c r="K265" s="252"/>
      <c r="L265" s="252"/>
      <c r="M265" s="257"/>
      <c r="N265" s="258"/>
      <c r="O265" s="259"/>
      <c r="P265" s="259"/>
      <c r="Q265" s="259"/>
      <c r="R265" s="259"/>
      <c r="S265" s="259"/>
      <c r="T265" s="259"/>
      <c r="U265" s="259"/>
      <c r="V265" s="259"/>
      <c r="W265" s="259"/>
      <c r="X265" s="260"/>
      <c r="AT265" s="261" t="s">
        <v>213</v>
      </c>
      <c r="AU265" s="261" t="s">
        <v>224</v>
      </c>
      <c r="AV265" s="13" t="s">
        <v>211</v>
      </c>
      <c r="AW265" s="13" t="s">
        <v>5</v>
      </c>
      <c r="AX265" s="13" t="s">
        <v>88</v>
      </c>
      <c r="AY265" s="261" t="s">
        <v>204</v>
      </c>
    </row>
    <row r="266" spans="2:65" s="1" customFormat="1" ht="22.5" customHeight="1">
      <c r="B266" s="39"/>
      <c r="C266" s="216" t="s">
        <v>411</v>
      </c>
      <c r="D266" s="216" t="s">
        <v>206</v>
      </c>
      <c r="E266" s="217" t="s">
        <v>412</v>
      </c>
      <c r="F266" s="218" t="s">
        <v>413</v>
      </c>
      <c r="G266" s="219" t="s">
        <v>209</v>
      </c>
      <c r="H266" s="220">
        <v>30.3</v>
      </c>
      <c r="I266" s="221"/>
      <c r="J266" s="221"/>
      <c r="K266" s="222">
        <f>ROUND(P266*H266,2)</f>
        <v>0</v>
      </c>
      <c r="L266" s="218" t="s">
        <v>210</v>
      </c>
      <c r="M266" s="44"/>
      <c r="N266" s="223" t="s">
        <v>33</v>
      </c>
      <c r="O266" s="224" t="s">
        <v>49</v>
      </c>
      <c r="P266" s="225">
        <f>I266+J266</f>
        <v>0</v>
      </c>
      <c r="Q266" s="225">
        <f>ROUND(I266*H266,2)</f>
        <v>0</v>
      </c>
      <c r="R266" s="225">
        <f>ROUND(J266*H266,2)</f>
        <v>0</v>
      </c>
      <c r="S266" s="80"/>
      <c r="T266" s="226">
        <f>S266*H266</f>
        <v>0</v>
      </c>
      <c r="U266" s="226">
        <v>0</v>
      </c>
      <c r="V266" s="226">
        <f>U266*H266</f>
        <v>0</v>
      </c>
      <c r="W266" s="226">
        <v>0</v>
      </c>
      <c r="X266" s="227">
        <f>W266*H266</f>
        <v>0</v>
      </c>
      <c r="AR266" s="17" t="s">
        <v>211</v>
      </c>
      <c r="AT266" s="17" t="s">
        <v>206</v>
      </c>
      <c r="AU266" s="17" t="s">
        <v>224</v>
      </c>
      <c r="AY266" s="17" t="s">
        <v>204</v>
      </c>
      <c r="BE266" s="228">
        <f>IF(O266="základní",K266,0)</f>
        <v>0</v>
      </c>
      <c r="BF266" s="228">
        <f>IF(O266="snížená",K266,0)</f>
        <v>0</v>
      </c>
      <c r="BG266" s="228">
        <f>IF(O266="zákl. přenesená",K266,0)</f>
        <v>0</v>
      </c>
      <c r="BH266" s="228">
        <f>IF(O266="sníž. přenesená",K266,0)</f>
        <v>0</v>
      </c>
      <c r="BI266" s="228">
        <f>IF(O266="nulová",K266,0)</f>
        <v>0</v>
      </c>
      <c r="BJ266" s="17" t="s">
        <v>88</v>
      </c>
      <c r="BK266" s="228">
        <f>ROUND(P266*H266,2)</f>
        <v>0</v>
      </c>
      <c r="BL266" s="17" t="s">
        <v>211</v>
      </c>
      <c r="BM266" s="17" t="s">
        <v>414</v>
      </c>
    </row>
    <row r="267" spans="2:65" s="1" customFormat="1" ht="16.5" customHeight="1">
      <c r="B267" s="39"/>
      <c r="C267" s="216" t="s">
        <v>415</v>
      </c>
      <c r="D267" s="216" t="s">
        <v>206</v>
      </c>
      <c r="E267" s="217" t="s">
        <v>416</v>
      </c>
      <c r="F267" s="218" t="s">
        <v>417</v>
      </c>
      <c r="G267" s="219" t="s">
        <v>361</v>
      </c>
      <c r="H267" s="220">
        <v>50</v>
      </c>
      <c r="I267" s="221"/>
      <c r="J267" s="221"/>
      <c r="K267" s="222">
        <f>ROUND(P267*H267,2)</f>
        <v>0</v>
      </c>
      <c r="L267" s="218" t="s">
        <v>239</v>
      </c>
      <c r="M267" s="44"/>
      <c r="N267" s="223" t="s">
        <v>33</v>
      </c>
      <c r="O267" s="224" t="s">
        <v>49</v>
      </c>
      <c r="P267" s="225">
        <f>I267+J267</f>
        <v>0</v>
      </c>
      <c r="Q267" s="225">
        <f>ROUND(I267*H267,2)</f>
        <v>0</v>
      </c>
      <c r="R267" s="225">
        <f>ROUND(J267*H267,2)</f>
        <v>0</v>
      </c>
      <c r="S267" s="80"/>
      <c r="T267" s="226">
        <f>S267*H267</f>
        <v>0</v>
      </c>
      <c r="U267" s="226">
        <v>0.02949</v>
      </c>
      <c r="V267" s="226">
        <f>U267*H267</f>
        <v>1.4745</v>
      </c>
      <c r="W267" s="226">
        <v>0</v>
      </c>
      <c r="X267" s="227">
        <f>W267*H267</f>
        <v>0</v>
      </c>
      <c r="AR267" s="17" t="s">
        <v>211</v>
      </c>
      <c r="AT267" s="17" t="s">
        <v>206</v>
      </c>
      <c r="AU267" s="17" t="s">
        <v>224</v>
      </c>
      <c r="AY267" s="17" t="s">
        <v>204</v>
      </c>
      <c r="BE267" s="228">
        <f>IF(O267="základní",K267,0)</f>
        <v>0</v>
      </c>
      <c r="BF267" s="228">
        <f>IF(O267="snížená",K267,0)</f>
        <v>0</v>
      </c>
      <c r="BG267" s="228">
        <f>IF(O267="zákl. přenesená",K267,0)</f>
        <v>0</v>
      </c>
      <c r="BH267" s="228">
        <f>IF(O267="sníž. přenesená",K267,0)</f>
        <v>0</v>
      </c>
      <c r="BI267" s="228">
        <f>IF(O267="nulová",K267,0)</f>
        <v>0</v>
      </c>
      <c r="BJ267" s="17" t="s">
        <v>88</v>
      </c>
      <c r="BK267" s="228">
        <f>ROUND(P267*H267,2)</f>
        <v>0</v>
      </c>
      <c r="BL267" s="17" t="s">
        <v>211</v>
      </c>
      <c r="BM267" s="17" t="s">
        <v>418</v>
      </c>
    </row>
    <row r="268" spans="2:51" s="11" customFormat="1" ht="12">
      <c r="B268" s="229"/>
      <c r="C268" s="230"/>
      <c r="D268" s="231" t="s">
        <v>213</v>
      </c>
      <c r="E268" s="232" t="s">
        <v>33</v>
      </c>
      <c r="F268" s="233" t="s">
        <v>419</v>
      </c>
      <c r="G268" s="230"/>
      <c r="H268" s="232" t="s">
        <v>33</v>
      </c>
      <c r="I268" s="234"/>
      <c r="J268" s="234"/>
      <c r="K268" s="230"/>
      <c r="L268" s="230"/>
      <c r="M268" s="235"/>
      <c r="N268" s="236"/>
      <c r="O268" s="237"/>
      <c r="P268" s="237"/>
      <c r="Q268" s="237"/>
      <c r="R268" s="237"/>
      <c r="S268" s="237"/>
      <c r="T268" s="237"/>
      <c r="U268" s="237"/>
      <c r="V268" s="237"/>
      <c r="W268" s="237"/>
      <c r="X268" s="238"/>
      <c r="AT268" s="239" t="s">
        <v>213</v>
      </c>
      <c r="AU268" s="239" t="s">
        <v>224</v>
      </c>
      <c r="AV268" s="11" t="s">
        <v>88</v>
      </c>
      <c r="AW268" s="11" t="s">
        <v>5</v>
      </c>
      <c r="AX268" s="11" t="s">
        <v>80</v>
      </c>
      <c r="AY268" s="239" t="s">
        <v>204</v>
      </c>
    </row>
    <row r="269" spans="2:51" s="12" customFormat="1" ht="12">
      <c r="B269" s="240"/>
      <c r="C269" s="241"/>
      <c r="D269" s="231" t="s">
        <v>213</v>
      </c>
      <c r="E269" s="242" t="s">
        <v>33</v>
      </c>
      <c r="F269" s="243" t="s">
        <v>420</v>
      </c>
      <c r="G269" s="241"/>
      <c r="H269" s="244">
        <v>10</v>
      </c>
      <c r="I269" s="245"/>
      <c r="J269" s="245"/>
      <c r="K269" s="241"/>
      <c r="L269" s="241"/>
      <c r="M269" s="246"/>
      <c r="N269" s="247"/>
      <c r="O269" s="248"/>
      <c r="P269" s="248"/>
      <c r="Q269" s="248"/>
      <c r="R269" s="248"/>
      <c r="S269" s="248"/>
      <c r="T269" s="248"/>
      <c r="U269" s="248"/>
      <c r="V269" s="248"/>
      <c r="W269" s="248"/>
      <c r="X269" s="249"/>
      <c r="AT269" s="250" t="s">
        <v>213</v>
      </c>
      <c r="AU269" s="250" t="s">
        <v>224</v>
      </c>
      <c r="AV269" s="12" t="s">
        <v>90</v>
      </c>
      <c r="AW269" s="12" t="s">
        <v>5</v>
      </c>
      <c r="AX269" s="12" t="s">
        <v>80</v>
      </c>
      <c r="AY269" s="250" t="s">
        <v>204</v>
      </c>
    </row>
    <row r="270" spans="2:51" s="12" customFormat="1" ht="12">
      <c r="B270" s="240"/>
      <c r="C270" s="241"/>
      <c r="D270" s="231" t="s">
        <v>213</v>
      </c>
      <c r="E270" s="242" t="s">
        <v>33</v>
      </c>
      <c r="F270" s="243" t="s">
        <v>421</v>
      </c>
      <c r="G270" s="241"/>
      <c r="H270" s="244">
        <v>9</v>
      </c>
      <c r="I270" s="245"/>
      <c r="J270" s="245"/>
      <c r="K270" s="241"/>
      <c r="L270" s="241"/>
      <c r="M270" s="246"/>
      <c r="N270" s="247"/>
      <c r="O270" s="248"/>
      <c r="P270" s="248"/>
      <c r="Q270" s="248"/>
      <c r="R270" s="248"/>
      <c r="S270" s="248"/>
      <c r="T270" s="248"/>
      <c r="U270" s="248"/>
      <c r="V270" s="248"/>
      <c r="W270" s="248"/>
      <c r="X270" s="249"/>
      <c r="AT270" s="250" t="s">
        <v>213</v>
      </c>
      <c r="AU270" s="250" t="s">
        <v>224</v>
      </c>
      <c r="AV270" s="12" t="s">
        <v>90</v>
      </c>
      <c r="AW270" s="12" t="s">
        <v>5</v>
      </c>
      <c r="AX270" s="12" t="s">
        <v>80</v>
      </c>
      <c r="AY270" s="250" t="s">
        <v>204</v>
      </c>
    </row>
    <row r="271" spans="2:51" s="12" customFormat="1" ht="12">
      <c r="B271" s="240"/>
      <c r="C271" s="241"/>
      <c r="D271" s="231" t="s">
        <v>213</v>
      </c>
      <c r="E271" s="242" t="s">
        <v>33</v>
      </c>
      <c r="F271" s="243" t="s">
        <v>422</v>
      </c>
      <c r="G271" s="241"/>
      <c r="H271" s="244">
        <v>10</v>
      </c>
      <c r="I271" s="245"/>
      <c r="J271" s="245"/>
      <c r="K271" s="241"/>
      <c r="L271" s="241"/>
      <c r="M271" s="246"/>
      <c r="N271" s="247"/>
      <c r="O271" s="248"/>
      <c r="P271" s="248"/>
      <c r="Q271" s="248"/>
      <c r="R271" s="248"/>
      <c r="S271" s="248"/>
      <c r="T271" s="248"/>
      <c r="U271" s="248"/>
      <c r="V271" s="248"/>
      <c r="W271" s="248"/>
      <c r="X271" s="249"/>
      <c r="AT271" s="250" t="s">
        <v>213</v>
      </c>
      <c r="AU271" s="250" t="s">
        <v>224</v>
      </c>
      <c r="AV271" s="12" t="s">
        <v>90</v>
      </c>
      <c r="AW271" s="12" t="s">
        <v>5</v>
      </c>
      <c r="AX271" s="12" t="s">
        <v>80</v>
      </c>
      <c r="AY271" s="250" t="s">
        <v>204</v>
      </c>
    </row>
    <row r="272" spans="2:51" s="12" customFormat="1" ht="12">
      <c r="B272" s="240"/>
      <c r="C272" s="241"/>
      <c r="D272" s="231" t="s">
        <v>213</v>
      </c>
      <c r="E272" s="242" t="s">
        <v>33</v>
      </c>
      <c r="F272" s="243" t="s">
        <v>423</v>
      </c>
      <c r="G272" s="241"/>
      <c r="H272" s="244">
        <v>7</v>
      </c>
      <c r="I272" s="245"/>
      <c r="J272" s="245"/>
      <c r="K272" s="241"/>
      <c r="L272" s="241"/>
      <c r="M272" s="246"/>
      <c r="N272" s="247"/>
      <c r="O272" s="248"/>
      <c r="P272" s="248"/>
      <c r="Q272" s="248"/>
      <c r="R272" s="248"/>
      <c r="S272" s="248"/>
      <c r="T272" s="248"/>
      <c r="U272" s="248"/>
      <c r="V272" s="248"/>
      <c r="W272" s="248"/>
      <c r="X272" s="249"/>
      <c r="AT272" s="250" t="s">
        <v>213</v>
      </c>
      <c r="AU272" s="250" t="s">
        <v>224</v>
      </c>
      <c r="AV272" s="12" t="s">
        <v>90</v>
      </c>
      <c r="AW272" s="12" t="s">
        <v>5</v>
      </c>
      <c r="AX272" s="12" t="s">
        <v>80</v>
      </c>
      <c r="AY272" s="250" t="s">
        <v>204</v>
      </c>
    </row>
    <row r="273" spans="2:51" s="12" customFormat="1" ht="12">
      <c r="B273" s="240"/>
      <c r="C273" s="241"/>
      <c r="D273" s="231" t="s">
        <v>213</v>
      </c>
      <c r="E273" s="242" t="s">
        <v>33</v>
      </c>
      <c r="F273" s="243" t="s">
        <v>424</v>
      </c>
      <c r="G273" s="241"/>
      <c r="H273" s="244">
        <v>7</v>
      </c>
      <c r="I273" s="245"/>
      <c r="J273" s="245"/>
      <c r="K273" s="241"/>
      <c r="L273" s="241"/>
      <c r="M273" s="246"/>
      <c r="N273" s="247"/>
      <c r="O273" s="248"/>
      <c r="P273" s="248"/>
      <c r="Q273" s="248"/>
      <c r="R273" s="248"/>
      <c r="S273" s="248"/>
      <c r="T273" s="248"/>
      <c r="U273" s="248"/>
      <c r="V273" s="248"/>
      <c r="W273" s="248"/>
      <c r="X273" s="249"/>
      <c r="AT273" s="250" t="s">
        <v>213</v>
      </c>
      <c r="AU273" s="250" t="s">
        <v>224</v>
      </c>
      <c r="AV273" s="12" t="s">
        <v>90</v>
      </c>
      <c r="AW273" s="12" t="s">
        <v>5</v>
      </c>
      <c r="AX273" s="12" t="s">
        <v>80</v>
      </c>
      <c r="AY273" s="250" t="s">
        <v>204</v>
      </c>
    </row>
    <row r="274" spans="2:51" s="12" customFormat="1" ht="12">
      <c r="B274" s="240"/>
      <c r="C274" s="241"/>
      <c r="D274" s="231" t="s">
        <v>213</v>
      </c>
      <c r="E274" s="242" t="s">
        <v>33</v>
      </c>
      <c r="F274" s="243" t="s">
        <v>425</v>
      </c>
      <c r="G274" s="241"/>
      <c r="H274" s="244">
        <v>7</v>
      </c>
      <c r="I274" s="245"/>
      <c r="J274" s="245"/>
      <c r="K274" s="241"/>
      <c r="L274" s="241"/>
      <c r="M274" s="246"/>
      <c r="N274" s="247"/>
      <c r="O274" s="248"/>
      <c r="P274" s="248"/>
      <c r="Q274" s="248"/>
      <c r="R274" s="248"/>
      <c r="S274" s="248"/>
      <c r="T274" s="248"/>
      <c r="U274" s="248"/>
      <c r="V274" s="248"/>
      <c r="W274" s="248"/>
      <c r="X274" s="249"/>
      <c r="AT274" s="250" t="s">
        <v>213</v>
      </c>
      <c r="AU274" s="250" t="s">
        <v>224</v>
      </c>
      <c r="AV274" s="12" t="s">
        <v>90</v>
      </c>
      <c r="AW274" s="12" t="s">
        <v>5</v>
      </c>
      <c r="AX274" s="12" t="s">
        <v>80</v>
      </c>
      <c r="AY274" s="250" t="s">
        <v>204</v>
      </c>
    </row>
    <row r="275" spans="2:51" s="13" customFormat="1" ht="12">
      <c r="B275" s="251"/>
      <c r="C275" s="252"/>
      <c r="D275" s="231" t="s">
        <v>213</v>
      </c>
      <c r="E275" s="253" t="s">
        <v>33</v>
      </c>
      <c r="F275" s="254" t="s">
        <v>218</v>
      </c>
      <c r="G275" s="252"/>
      <c r="H275" s="255">
        <v>50</v>
      </c>
      <c r="I275" s="256"/>
      <c r="J275" s="256"/>
      <c r="K275" s="252"/>
      <c r="L275" s="252"/>
      <c r="M275" s="257"/>
      <c r="N275" s="258"/>
      <c r="O275" s="259"/>
      <c r="P275" s="259"/>
      <c r="Q275" s="259"/>
      <c r="R275" s="259"/>
      <c r="S275" s="259"/>
      <c r="T275" s="259"/>
      <c r="U275" s="259"/>
      <c r="V275" s="259"/>
      <c r="W275" s="259"/>
      <c r="X275" s="260"/>
      <c r="AT275" s="261" t="s">
        <v>213</v>
      </c>
      <c r="AU275" s="261" t="s">
        <v>224</v>
      </c>
      <c r="AV275" s="13" t="s">
        <v>211</v>
      </c>
      <c r="AW275" s="13" t="s">
        <v>5</v>
      </c>
      <c r="AX275" s="13" t="s">
        <v>88</v>
      </c>
      <c r="AY275" s="261" t="s">
        <v>204</v>
      </c>
    </row>
    <row r="276" spans="2:65" s="1" customFormat="1" ht="16.5" customHeight="1">
      <c r="B276" s="39"/>
      <c r="C276" s="216" t="s">
        <v>426</v>
      </c>
      <c r="D276" s="216" t="s">
        <v>206</v>
      </c>
      <c r="E276" s="217" t="s">
        <v>427</v>
      </c>
      <c r="F276" s="218" t="s">
        <v>428</v>
      </c>
      <c r="G276" s="219" t="s">
        <v>232</v>
      </c>
      <c r="H276" s="220">
        <v>6.506</v>
      </c>
      <c r="I276" s="221"/>
      <c r="J276" s="221"/>
      <c r="K276" s="222">
        <f>ROUND(P276*H276,2)</f>
        <v>0</v>
      </c>
      <c r="L276" s="218" t="s">
        <v>239</v>
      </c>
      <c r="M276" s="44"/>
      <c r="N276" s="223" t="s">
        <v>33</v>
      </c>
      <c r="O276" s="224" t="s">
        <v>49</v>
      </c>
      <c r="P276" s="225">
        <f>I276+J276</f>
        <v>0</v>
      </c>
      <c r="Q276" s="225">
        <f>ROUND(I276*H276,2)</f>
        <v>0</v>
      </c>
      <c r="R276" s="225">
        <f>ROUND(J276*H276,2)</f>
        <v>0</v>
      </c>
      <c r="S276" s="80"/>
      <c r="T276" s="226">
        <f>S276*H276</f>
        <v>0</v>
      </c>
      <c r="U276" s="226">
        <v>1.84872</v>
      </c>
      <c r="V276" s="226">
        <f>U276*H276</f>
        <v>12.02777232</v>
      </c>
      <c r="W276" s="226">
        <v>0</v>
      </c>
      <c r="X276" s="227">
        <f>W276*H276</f>
        <v>0</v>
      </c>
      <c r="AR276" s="17" t="s">
        <v>211</v>
      </c>
      <c r="AT276" s="17" t="s">
        <v>206</v>
      </c>
      <c r="AU276" s="17" t="s">
        <v>224</v>
      </c>
      <c r="AY276" s="17" t="s">
        <v>204</v>
      </c>
      <c r="BE276" s="228">
        <f>IF(O276="základní",K276,0)</f>
        <v>0</v>
      </c>
      <c r="BF276" s="228">
        <f>IF(O276="snížená",K276,0)</f>
        <v>0</v>
      </c>
      <c r="BG276" s="228">
        <f>IF(O276="zákl. přenesená",K276,0)</f>
        <v>0</v>
      </c>
      <c r="BH276" s="228">
        <f>IF(O276="sníž. přenesená",K276,0)</f>
        <v>0</v>
      </c>
      <c r="BI276" s="228">
        <f>IF(O276="nulová",K276,0)</f>
        <v>0</v>
      </c>
      <c r="BJ276" s="17" t="s">
        <v>88</v>
      </c>
      <c r="BK276" s="228">
        <f>ROUND(P276*H276,2)</f>
        <v>0</v>
      </c>
      <c r="BL276" s="17" t="s">
        <v>211</v>
      </c>
      <c r="BM276" s="17" t="s">
        <v>429</v>
      </c>
    </row>
    <row r="277" spans="2:51" s="11" customFormat="1" ht="12">
      <c r="B277" s="229"/>
      <c r="C277" s="230"/>
      <c r="D277" s="231" t="s">
        <v>213</v>
      </c>
      <c r="E277" s="232" t="s">
        <v>33</v>
      </c>
      <c r="F277" s="233" t="s">
        <v>430</v>
      </c>
      <c r="G277" s="230"/>
      <c r="H277" s="232" t="s">
        <v>33</v>
      </c>
      <c r="I277" s="234"/>
      <c r="J277" s="234"/>
      <c r="K277" s="230"/>
      <c r="L277" s="230"/>
      <c r="M277" s="235"/>
      <c r="N277" s="236"/>
      <c r="O277" s="237"/>
      <c r="P277" s="237"/>
      <c r="Q277" s="237"/>
      <c r="R277" s="237"/>
      <c r="S277" s="237"/>
      <c r="T277" s="237"/>
      <c r="U277" s="237"/>
      <c r="V277" s="237"/>
      <c r="W277" s="237"/>
      <c r="X277" s="238"/>
      <c r="AT277" s="239" t="s">
        <v>213</v>
      </c>
      <c r="AU277" s="239" t="s">
        <v>224</v>
      </c>
      <c r="AV277" s="11" t="s">
        <v>88</v>
      </c>
      <c r="AW277" s="11" t="s">
        <v>5</v>
      </c>
      <c r="AX277" s="11" t="s">
        <v>80</v>
      </c>
      <c r="AY277" s="239" t="s">
        <v>204</v>
      </c>
    </row>
    <row r="278" spans="2:51" s="12" customFormat="1" ht="12">
      <c r="B278" s="240"/>
      <c r="C278" s="241"/>
      <c r="D278" s="231" t="s">
        <v>213</v>
      </c>
      <c r="E278" s="242" t="s">
        <v>33</v>
      </c>
      <c r="F278" s="243" t="s">
        <v>431</v>
      </c>
      <c r="G278" s="241"/>
      <c r="H278" s="244">
        <v>2.481</v>
      </c>
      <c r="I278" s="245"/>
      <c r="J278" s="245"/>
      <c r="K278" s="241"/>
      <c r="L278" s="241"/>
      <c r="M278" s="246"/>
      <c r="N278" s="247"/>
      <c r="O278" s="248"/>
      <c r="P278" s="248"/>
      <c r="Q278" s="248"/>
      <c r="R278" s="248"/>
      <c r="S278" s="248"/>
      <c r="T278" s="248"/>
      <c r="U278" s="248"/>
      <c r="V278" s="248"/>
      <c r="W278" s="248"/>
      <c r="X278" s="249"/>
      <c r="AT278" s="250" t="s">
        <v>213</v>
      </c>
      <c r="AU278" s="250" t="s">
        <v>224</v>
      </c>
      <c r="AV278" s="12" t="s">
        <v>90</v>
      </c>
      <c r="AW278" s="12" t="s">
        <v>5</v>
      </c>
      <c r="AX278" s="12" t="s">
        <v>80</v>
      </c>
      <c r="AY278" s="250" t="s">
        <v>204</v>
      </c>
    </row>
    <row r="279" spans="2:51" s="12" customFormat="1" ht="12">
      <c r="B279" s="240"/>
      <c r="C279" s="241"/>
      <c r="D279" s="231" t="s">
        <v>213</v>
      </c>
      <c r="E279" s="242" t="s">
        <v>33</v>
      </c>
      <c r="F279" s="243" t="s">
        <v>432</v>
      </c>
      <c r="G279" s="241"/>
      <c r="H279" s="244">
        <v>0.622</v>
      </c>
      <c r="I279" s="245"/>
      <c r="J279" s="245"/>
      <c r="K279" s="241"/>
      <c r="L279" s="241"/>
      <c r="M279" s="246"/>
      <c r="N279" s="247"/>
      <c r="O279" s="248"/>
      <c r="P279" s="248"/>
      <c r="Q279" s="248"/>
      <c r="R279" s="248"/>
      <c r="S279" s="248"/>
      <c r="T279" s="248"/>
      <c r="U279" s="248"/>
      <c r="V279" s="248"/>
      <c r="W279" s="248"/>
      <c r="X279" s="249"/>
      <c r="AT279" s="250" t="s">
        <v>213</v>
      </c>
      <c r="AU279" s="250" t="s">
        <v>224</v>
      </c>
      <c r="AV279" s="12" t="s">
        <v>90</v>
      </c>
      <c r="AW279" s="12" t="s">
        <v>5</v>
      </c>
      <c r="AX279" s="12" t="s">
        <v>80</v>
      </c>
      <c r="AY279" s="250" t="s">
        <v>204</v>
      </c>
    </row>
    <row r="280" spans="2:51" s="11" customFormat="1" ht="12">
      <c r="B280" s="229"/>
      <c r="C280" s="230"/>
      <c r="D280" s="231" t="s">
        <v>213</v>
      </c>
      <c r="E280" s="232" t="s">
        <v>33</v>
      </c>
      <c r="F280" s="233" t="s">
        <v>433</v>
      </c>
      <c r="G280" s="230"/>
      <c r="H280" s="232" t="s">
        <v>33</v>
      </c>
      <c r="I280" s="234"/>
      <c r="J280" s="234"/>
      <c r="K280" s="230"/>
      <c r="L280" s="230"/>
      <c r="M280" s="235"/>
      <c r="N280" s="236"/>
      <c r="O280" s="237"/>
      <c r="P280" s="237"/>
      <c r="Q280" s="237"/>
      <c r="R280" s="237"/>
      <c r="S280" s="237"/>
      <c r="T280" s="237"/>
      <c r="U280" s="237"/>
      <c r="V280" s="237"/>
      <c r="W280" s="237"/>
      <c r="X280" s="238"/>
      <c r="AT280" s="239" t="s">
        <v>213</v>
      </c>
      <c r="AU280" s="239" t="s">
        <v>224</v>
      </c>
      <c r="AV280" s="11" t="s">
        <v>88</v>
      </c>
      <c r="AW280" s="11" t="s">
        <v>5</v>
      </c>
      <c r="AX280" s="11" t="s">
        <v>80</v>
      </c>
      <c r="AY280" s="239" t="s">
        <v>204</v>
      </c>
    </row>
    <row r="281" spans="2:51" s="12" customFormat="1" ht="12">
      <c r="B281" s="240"/>
      <c r="C281" s="241"/>
      <c r="D281" s="231" t="s">
        <v>213</v>
      </c>
      <c r="E281" s="242" t="s">
        <v>33</v>
      </c>
      <c r="F281" s="243" t="s">
        <v>434</v>
      </c>
      <c r="G281" s="241"/>
      <c r="H281" s="244">
        <v>0.938</v>
      </c>
      <c r="I281" s="245"/>
      <c r="J281" s="245"/>
      <c r="K281" s="241"/>
      <c r="L281" s="241"/>
      <c r="M281" s="246"/>
      <c r="N281" s="247"/>
      <c r="O281" s="248"/>
      <c r="P281" s="248"/>
      <c r="Q281" s="248"/>
      <c r="R281" s="248"/>
      <c r="S281" s="248"/>
      <c r="T281" s="248"/>
      <c r="U281" s="248"/>
      <c r="V281" s="248"/>
      <c r="W281" s="248"/>
      <c r="X281" s="249"/>
      <c r="AT281" s="250" t="s">
        <v>213</v>
      </c>
      <c r="AU281" s="250" t="s">
        <v>224</v>
      </c>
      <c r="AV281" s="12" t="s">
        <v>90</v>
      </c>
      <c r="AW281" s="12" t="s">
        <v>5</v>
      </c>
      <c r="AX281" s="12" t="s">
        <v>80</v>
      </c>
      <c r="AY281" s="250" t="s">
        <v>204</v>
      </c>
    </row>
    <row r="282" spans="2:51" s="11" customFormat="1" ht="12">
      <c r="B282" s="229"/>
      <c r="C282" s="230"/>
      <c r="D282" s="231" t="s">
        <v>213</v>
      </c>
      <c r="E282" s="232" t="s">
        <v>33</v>
      </c>
      <c r="F282" s="233" t="s">
        <v>435</v>
      </c>
      <c r="G282" s="230"/>
      <c r="H282" s="232" t="s">
        <v>33</v>
      </c>
      <c r="I282" s="234"/>
      <c r="J282" s="234"/>
      <c r="K282" s="230"/>
      <c r="L282" s="230"/>
      <c r="M282" s="235"/>
      <c r="N282" s="236"/>
      <c r="O282" s="237"/>
      <c r="P282" s="237"/>
      <c r="Q282" s="237"/>
      <c r="R282" s="237"/>
      <c r="S282" s="237"/>
      <c r="T282" s="237"/>
      <c r="U282" s="237"/>
      <c r="V282" s="237"/>
      <c r="W282" s="237"/>
      <c r="X282" s="238"/>
      <c r="AT282" s="239" t="s">
        <v>213</v>
      </c>
      <c r="AU282" s="239" t="s">
        <v>224</v>
      </c>
      <c r="AV282" s="11" t="s">
        <v>88</v>
      </c>
      <c r="AW282" s="11" t="s">
        <v>5</v>
      </c>
      <c r="AX282" s="11" t="s">
        <v>80</v>
      </c>
      <c r="AY282" s="239" t="s">
        <v>204</v>
      </c>
    </row>
    <row r="283" spans="2:51" s="12" customFormat="1" ht="12">
      <c r="B283" s="240"/>
      <c r="C283" s="241"/>
      <c r="D283" s="231" t="s">
        <v>213</v>
      </c>
      <c r="E283" s="242" t="s">
        <v>33</v>
      </c>
      <c r="F283" s="243" t="s">
        <v>436</v>
      </c>
      <c r="G283" s="241"/>
      <c r="H283" s="244">
        <v>0.758</v>
      </c>
      <c r="I283" s="245"/>
      <c r="J283" s="245"/>
      <c r="K283" s="241"/>
      <c r="L283" s="241"/>
      <c r="M283" s="246"/>
      <c r="N283" s="247"/>
      <c r="O283" s="248"/>
      <c r="P283" s="248"/>
      <c r="Q283" s="248"/>
      <c r="R283" s="248"/>
      <c r="S283" s="248"/>
      <c r="T283" s="248"/>
      <c r="U283" s="248"/>
      <c r="V283" s="248"/>
      <c r="W283" s="248"/>
      <c r="X283" s="249"/>
      <c r="AT283" s="250" t="s">
        <v>213</v>
      </c>
      <c r="AU283" s="250" t="s">
        <v>224</v>
      </c>
      <c r="AV283" s="12" t="s">
        <v>90</v>
      </c>
      <c r="AW283" s="12" t="s">
        <v>5</v>
      </c>
      <c r="AX283" s="12" t="s">
        <v>80</v>
      </c>
      <c r="AY283" s="250" t="s">
        <v>204</v>
      </c>
    </row>
    <row r="284" spans="2:51" s="11" customFormat="1" ht="12">
      <c r="B284" s="229"/>
      <c r="C284" s="230"/>
      <c r="D284" s="231" t="s">
        <v>213</v>
      </c>
      <c r="E284" s="232" t="s">
        <v>33</v>
      </c>
      <c r="F284" s="233" t="s">
        <v>437</v>
      </c>
      <c r="G284" s="230"/>
      <c r="H284" s="232" t="s">
        <v>33</v>
      </c>
      <c r="I284" s="234"/>
      <c r="J284" s="234"/>
      <c r="K284" s="230"/>
      <c r="L284" s="230"/>
      <c r="M284" s="235"/>
      <c r="N284" s="236"/>
      <c r="O284" s="237"/>
      <c r="P284" s="237"/>
      <c r="Q284" s="237"/>
      <c r="R284" s="237"/>
      <c r="S284" s="237"/>
      <c r="T284" s="237"/>
      <c r="U284" s="237"/>
      <c r="V284" s="237"/>
      <c r="W284" s="237"/>
      <c r="X284" s="238"/>
      <c r="AT284" s="239" t="s">
        <v>213</v>
      </c>
      <c r="AU284" s="239" t="s">
        <v>224</v>
      </c>
      <c r="AV284" s="11" t="s">
        <v>88</v>
      </c>
      <c r="AW284" s="11" t="s">
        <v>5</v>
      </c>
      <c r="AX284" s="11" t="s">
        <v>80</v>
      </c>
      <c r="AY284" s="239" t="s">
        <v>204</v>
      </c>
    </row>
    <row r="285" spans="2:51" s="12" customFormat="1" ht="12">
      <c r="B285" s="240"/>
      <c r="C285" s="241"/>
      <c r="D285" s="231" t="s">
        <v>213</v>
      </c>
      <c r="E285" s="242" t="s">
        <v>33</v>
      </c>
      <c r="F285" s="243" t="s">
        <v>438</v>
      </c>
      <c r="G285" s="241"/>
      <c r="H285" s="244">
        <v>1.336</v>
      </c>
      <c r="I285" s="245"/>
      <c r="J285" s="245"/>
      <c r="K285" s="241"/>
      <c r="L285" s="241"/>
      <c r="M285" s="246"/>
      <c r="N285" s="247"/>
      <c r="O285" s="248"/>
      <c r="P285" s="248"/>
      <c r="Q285" s="248"/>
      <c r="R285" s="248"/>
      <c r="S285" s="248"/>
      <c r="T285" s="248"/>
      <c r="U285" s="248"/>
      <c r="V285" s="248"/>
      <c r="W285" s="248"/>
      <c r="X285" s="249"/>
      <c r="AT285" s="250" t="s">
        <v>213</v>
      </c>
      <c r="AU285" s="250" t="s">
        <v>224</v>
      </c>
      <c r="AV285" s="12" t="s">
        <v>90</v>
      </c>
      <c r="AW285" s="12" t="s">
        <v>5</v>
      </c>
      <c r="AX285" s="12" t="s">
        <v>80</v>
      </c>
      <c r="AY285" s="250" t="s">
        <v>204</v>
      </c>
    </row>
    <row r="286" spans="2:51" s="11" customFormat="1" ht="12">
      <c r="B286" s="229"/>
      <c r="C286" s="230"/>
      <c r="D286" s="231" t="s">
        <v>213</v>
      </c>
      <c r="E286" s="232" t="s">
        <v>33</v>
      </c>
      <c r="F286" s="233" t="s">
        <v>439</v>
      </c>
      <c r="G286" s="230"/>
      <c r="H286" s="232" t="s">
        <v>33</v>
      </c>
      <c r="I286" s="234"/>
      <c r="J286" s="234"/>
      <c r="K286" s="230"/>
      <c r="L286" s="230"/>
      <c r="M286" s="235"/>
      <c r="N286" s="236"/>
      <c r="O286" s="237"/>
      <c r="P286" s="237"/>
      <c r="Q286" s="237"/>
      <c r="R286" s="237"/>
      <c r="S286" s="237"/>
      <c r="T286" s="237"/>
      <c r="U286" s="237"/>
      <c r="V286" s="237"/>
      <c r="W286" s="237"/>
      <c r="X286" s="238"/>
      <c r="AT286" s="239" t="s">
        <v>213</v>
      </c>
      <c r="AU286" s="239" t="s">
        <v>224</v>
      </c>
      <c r="AV286" s="11" t="s">
        <v>88</v>
      </c>
      <c r="AW286" s="11" t="s">
        <v>5</v>
      </c>
      <c r="AX286" s="11" t="s">
        <v>80</v>
      </c>
      <c r="AY286" s="239" t="s">
        <v>204</v>
      </c>
    </row>
    <row r="287" spans="2:51" s="12" customFormat="1" ht="12">
      <c r="B287" s="240"/>
      <c r="C287" s="241"/>
      <c r="D287" s="231" t="s">
        <v>213</v>
      </c>
      <c r="E287" s="242" t="s">
        <v>33</v>
      </c>
      <c r="F287" s="243" t="s">
        <v>440</v>
      </c>
      <c r="G287" s="241"/>
      <c r="H287" s="244">
        <v>0.371</v>
      </c>
      <c r="I287" s="245"/>
      <c r="J287" s="245"/>
      <c r="K287" s="241"/>
      <c r="L287" s="241"/>
      <c r="M287" s="246"/>
      <c r="N287" s="247"/>
      <c r="O287" s="248"/>
      <c r="P287" s="248"/>
      <c r="Q287" s="248"/>
      <c r="R287" s="248"/>
      <c r="S287" s="248"/>
      <c r="T287" s="248"/>
      <c r="U287" s="248"/>
      <c r="V287" s="248"/>
      <c r="W287" s="248"/>
      <c r="X287" s="249"/>
      <c r="AT287" s="250" t="s">
        <v>213</v>
      </c>
      <c r="AU287" s="250" t="s">
        <v>224</v>
      </c>
      <c r="AV287" s="12" t="s">
        <v>90</v>
      </c>
      <c r="AW287" s="12" t="s">
        <v>5</v>
      </c>
      <c r="AX287" s="12" t="s">
        <v>80</v>
      </c>
      <c r="AY287" s="250" t="s">
        <v>204</v>
      </c>
    </row>
    <row r="288" spans="2:51" s="13" customFormat="1" ht="12">
      <c r="B288" s="251"/>
      <c r="C288" s="252"/>
      <c r="D288" s="231" t="s">
        <v>213</v>
      </c>
      <c r="E288" s="253" t="s">
        <v>33</v>
      </c>
      <c r="F288" s="254" t="s">
        <v>218</v>
      </c>
      <c r="G288" s="252"/>
      <c r="H288" s="255">
        <v>6.506</v>
      </c>
      <c r="I288" s="256"/>
      <c r="J288" s="256"/>
      <c r="K288" s="252"/>
      <c r="L288" s="252"/>
      <c r="M288" s="257"/>
      <c r="N288" s="258"/>
      <c r="O288" s="259"/>
      <c r="P288" s="259"/>
      <c r="Q288" s="259"/>
      <c r="R288" s="259"/>
      <c r="S288" s="259"/>
      <c r="T288" s="259"/>
      <c r="U288" s="259"/>
      <c r="V288" s="259"/>
      <c r="W288" s="259"/>
      <c r="X288" s="260"/>
      <c r="AT288" s="261" t="s">
        <v>213</v>
      </c>
      <c r="AU288" s="261" t="s">
        <v>224</v>
      </c>
      <c r="AV288" s="13" t="s">
        <v>211</v>
      </c>
      <c r="AW288" s="13" t="s">
        <v>5</v>
      </c>
      <c r="AX288" s="13" t="s">
        <v>88</v>
      </c>
      <c r="AY288" s="261" t="s">
        <v>204</v>
      </c>
    </row>
    <row r="289" spans="2:65" s="1" customFormat="1" ht="16.5" customHeight="1">
      <c r="B289" s="39"/>
      <c r="C289" s="216" t="s">
        <v>441</v>
      </c>
      <c r="D289" s="216" t="s">
        <v>206</v>
      </c>
      <c r="E289" s="217" t="s">
        <v>442</v>
      </c>
      <c r="F289" s="218" t="s">
        <v>443</v>
      </c>
      <c r="G289" s="219" t="s">
        <v>232</v>
      </c>
      <c r="H289" s="220">
        <v>2.465</v>
      </c>
      <c r="I289" s="221"/>
      <c r="J289" s="221"/>
      <c r="K289" s="222">
        <f>ROUND(P289*H289,2)</f>
        <v>0</v>
      </c>
      <c r="L289" s="218" t="s">
        <v>210</v>
      </c>
      <c r="M289" s="44"/>
      <c r="N289" s="223" t="s">
        <v>33</v>
      </c>
      <c r="O289" s="224" t="s">
        <v>49</v>
      </c>
      <c r="P289" s="225">
        <f>I289+J289</f>
        <v>0</v>
      </c>
      <c r="Q289" s="225">
        <f>ROUND(I289*H289,2)</f>
        <v>0</v>
      </c>
      <c r="R289" s="225">
        <f>ROUND(J289*H289,2)</f>
        <v>0</v>
      </c>
      <c r="S289" s="80"/>
      <c r="T289" s="226">
        <f>S289*H289</f>
        <v>0</v>
      </c>
      <c r="U289" s="226">
        <v>2.4533</v>
      </c>
      <c r="V289" s="226">
        <f>U289*H289</f>
        <v>6.0473845</v>
      </c>
      <c r="W289" s="226">
        <v>0</v>
      </c>
      <c r="X289" s="227">
        <f>W289*H289</f>
        <v>0</v>
      </c>
      <c r="AR289" s="17" t="s">
        <v>211</v>
      </c>
      <c r="AT289" s="17" t="s">
        <v>206</v>
      </c>
      <c r="AU289" s="17" t="s">
        <v>224</v>
      </c>
      <c r="AY289" s="17" t="s">
        <v>204</v>
      </c>
      <c r="BE289" s="228">
        <f>IF(O289="základní",K289,0)</f>
        <v>0</v>
      </c>
      <c r="BF289" s="228">
        <f>IF(O289="snížená",K289,0)</f>
        <v>0</v>
      </c>
      <c r="BG289" s="228">
        <f>IF(O289="zákl. přenesená",K289,0)</f>
        <v>0</v>
      </c>
      <c r="BH289" s="228">
        <f>IF(O289="sníž. přenesená",K289,0)</f>
        <v>0</v>
      </c>
      <c r="BI289" s="228">
        <f>IF(O289="nulová",K289,0)</f>
        <v>0</v>
      </c>
      <c r="BJ289" s="17" t="s">
        <v>88</v>
      </c>
      <c r="BK289" s="228">
        <f>ROUND(P289*H289,2)</f>
        <v>0</v>
      </c>
      <c r="BL289" s="17" t="s">
        <v>211</v>
      </c>
      <c r="BM289" s="17" t="s">
        <v>444</v>
      </c>
    </row>
    <row r="290" spans="2:51" s="11" customFormat="1" ht="12">
      <c r="B290" s="229"/>
      <c r="C290" s="230"/>
      <c r="D290" s="231" t="s">
        <v>213</v>
      </c>
      <c r="E290" s="232" t="s">
        <v>33</v>
      </c>
      <c r="F290" s="233" t="s">
        <v>445</v>
      </c>
      <c r="G290" s="230"/>
      <c r="H290" s="232" t="s">
        <v>33</v>
      </c>
      <c r="I290" s="234"/>
      <c r="J290" s="234"/>
      <c r="K290" s="230"/>
      <c r="L290" s="230"/>
      <c r="M290" s="235"/>
      <c r="N290" s="236"/>
      <c r="O290" s="237"/>
      <c r="P290" s="237"/>
      <c r="Q290" s="237"/>
      <c r="R290" s="237"/>
      <c r="S290" s="237"/>
      <c r="T290" s="237"/>
      <c r="U290" s="237"/>
      <c r="V290" s="237"/>
      <c r="W290" s="237"/>
      <c r="X290" s="238"/>
      <c r="AT290" s="239" t="s">
        <v>213</v>
      </c>
      <c r="AU290" s="239" t="s">
        <v>224</v>
      </c>
      <c r="AV290" s="11" t="s">
        <v>88</v>
      </c>
      <c r="AW290" s="11" t="s">
        <v>5</v>
      </c>
      <c r="AX290" s="11" t="s">
        <v>80</v>
      </c>
      <c r="AY290" s="239" t="s">
        <v>204</v>
      </c>
    </row>
    <row r="291" spans="2:51" s="12" customFormat="1" ht="12">
      <c r="B291" s="240"/>
      <c r="C291" s="241"/>
      <c r="D291" s="231" t="s">
        <v>213</v>
      </c>
      <c r="E291" s="242" t="s">
        <v>33</v>
      </c>
      <c r="F291" s="243" t="s">
        <v>446</v>
      </c>
      <c r="G291" s="241"/>
      <c r="H291" s="244">
        <v>2.465</v>
      </c>
      <c r="I291" s="245"/>
      <c r="J291" s="245"/>
      <c r="K291" s="241"/>
      <c r="L291" s="241"/>
      <c r="M291" s="246"/>
      <c r="N291" s="247"/>
      <c r="O291" s="248"/>
      <c r="P291" s="248"/>
      <c r="Q291" s="248"/>
      <c r="R291" s="248"/>
      <c r="S291" s="248"/>
      <c r="T291" s="248"/>
      <c r="U291" s="248"/>
      <c r="V291" s="248"/>
      <c r="W291" s="248"/>
      <c r="X291" s="249"/>
      <c r="AT291" s="250" t="s">
        <v>213</v>
      </c>
      <c r="AU291" s="250" t="s">
        <v>224</v>
      </c>
      <c r="AV291" s="12" t="s">
        <v>90</v>
      </c>
      <c r="AW291" s="12" t="s">
        <v>5</v>
      </c>
      <c r="AX291" s="12" t="s">
        <v>80</v>
      </c>
      <c r="AY291" s="250" t="s">
        <v>204</v>
      </c>
    </row>
    <row r="292" spans="2:51" s="13" customFormat="1" ht="12">
      <c r="B292" s="251"/>
      <c r="C292" s="252"/>
      <c r="D292" s="231" t="s">
        <v>213</v>
      </c>
      <c r="E292" s="253" t="s">
        <v>33</v>
      </c>
      <c r="F292" s="254" t="s">
        <v>218</v>
      </c>
      <c r="G292" s="252"/>
      <c r="H292" s="255">
        <v>2.465</v>
      </c>
      <c r="I292" s="256"/>
      <c r="J292" s="256"/>
      <c r="K292" s="252"/>
      <c r="L292" s="252"/>
      <c r="M292" s="257"/>
      <c r="N292" s="258"/>
      <c r="O292" s="259"/>
      <c r="P292" s="259"/>
      <c r="Q292" s="259"/>
      <c r="R292" s="259"/>
      <c r="S292" s="259"/>
      <c r="T292" s="259"/>
      <c r="U292" s="259"/>
      <c r="V292" s="259"/>
      <c r="W292" s="259"/>
      <c r="X292" s="260"/>
      <c r="AT292" s="261" t="s">
        <v>213</v>
      </c>
      <c r="AU292" s="261" t="s">
        <v>224</v>
      </c>
      <c r="AV292" s="13" t="s">
        <v>211</v>
      </c>
      <c r="AW292" s="13" t="s">
        <v>5</v>
      </c>
      <c r="AX292" s="13" t="s">
        <v>88</v>
      </c>
      <c r="AY292" s="261" t="s">
        <v>204</v>
      </c>
    </row>
    <row r="293" spans="2:65" s="1" customFormat="1" ht="16.5" customHeight="1">
      <c r="B293" s="39"/>
      <c r="C293" s="216" t="s">
        <v>447</v>
      </c>
      <c r="D293" s="216" t="s">
        <v>206</v>
      </c>
      <c r="E293" s="217" t="s">
        <v>448</v>
      </c>
      <c r="F293" s="218" t="s">
        <v>449</v>
      </c>
      <c r="G293" s="219" t="s">
        <v>275</v>
      </c>
      <c r="H293" s="220">
        <v>0.29</v>
      </c>
      <c r="I293" s="221"/>
      <c r="J293" s="221"/>
      <c r="K293" s="222">
        <f>ROUND(P293*H293,2)</f>
        <v>0</v>
      </c>
      <c r="L293" s="218" t="s">
        <v>210</v>
      </c>
      <c r="M293" s="44"/>
      <c r="N293" s="223" t="s">
        <v>33</v>
      </c>
      <c r="O293" s="224" t="s">
        <v>49</v>
      </c>
      <c r="P293" s="225">
        <f>I293+J293</f>
        <v>0</v>
      </c>
      <c r="Q293" s="225">
        <f>ROUND(I293*H293,2)</f>
        <v>0</v>
      </c>
      <c r="R293" s="225">
        <f>ROUND(J293*H293,2)</f>
        <v>0</v>
      </c>
      <c r="S293" s="80"/>
      <c r="T293" s="226">
        <f>S293*H293</f>
        <v>0</v>
      </c>
      <c r="U293" s="226">
        <v>1.04528</v>
      </c>
      <c r="V293" s="226">
        <f>U293*H293</f>
        <v>0.3031312</v>
      </c>
      <c r="W293" s="226">
        <v>0</v>
      </c>
      <c r="X293" s="227">
        <f>W293*H293</f>
        <v>0</v>
      </c>
      <c r="AR293" s="17" t="s">
        <v>211</v>
      </c>
      <c r="AT293" s="17" t="s">
        <v>206</v>
      </c>
      <c r="AU293" s="17" t="s">
        <v>224</v>
      </c>
      <c r="AY293" s="17" t="s">
        <v>204</v>
      </c>
      <c r="BE293" s="228">
        <f>IF(O293="základní",K293,0)</f>
        <v>0</v>
      </c>
      <c r="BF293" s="228">
        <f>IF(O293="snížená",K293,0)</f>
        <v>0</v>
      </c>
      <c r="BG293" s="228">
        <f>IF(O293="zákl. přenesená",K293,0)</f>
        <v>0</v>
      </c>
      <c r="BH293" s="228">
        <f>IF(O293="sníž. přenesená",K293,0)</f>
        <v>0</v>
      </c>
      <c r="BI293" s="228">
        <f>IF(O293="nulová",K293,0)</f>
        <v>0</v>
      </c>
      <c r="BJ293" s="17" t="s">
        <v>88</v>
      </c>
      <c r="BK293" s="228">
        <f>ROUND(P293*H293,2)</f>
        <v>0</v>
      </c>
      <c r="BL293" s="17" t="s">
        <v>211</v>
      </c>
      <c r="BM293" s="17" t="s">
        <v>450</v>
      </c>
    </row>
    <row r="294" spans="2:51" s="12" customFormat="1" ht="12">
      <c r="B294" s="240"/>
      <c r="C294" s="241"/>
      <c r="D294" s="231" t="s">
        <v>213</v>
      </c>
      <c r="E294" s="242" t="s">
        <v>33</v>
      </c>
      <c r="F294" s="243" t="s">
        <v>451</v>
      </c>
      <c r="G294" s="241"/>
      <c r="H294" s="244">
        <v>0.29</v>
      </c>
      <c r="I294" s="245"/>
      <c r="J294" s="245"/>
      <c r="K294" s="241"/>
      <c r="L294" s="241"/>
      <c r="M294" s="246"/>
      <c r="N294" s="247"/>
      <c r="O294" s="248"/>
      <c r="P294" s="248"/>
      <c r="Q294" s="248"/>
      <c r="R294" s="248"/>
      <c r="S294" s="248"/>
      <c r="T294" s="248"/>
      <c r="U294" s="248"/>
      <c r="V294" s="248"/>
      <c r="W294" s="248"/>
      <c r="X294" s="249"/>
      <c r="AT294" s="250" t="s">
        <v>213</v>
      </c>
      <c r="AU294" s="250" t="s">
        <v>224</v>
      </c>
      <c r="AV294" s="12" t="s">
        <v>90</v>
      </c>
      <c r="AW294" s="12" t="s">
        <v>5</v>
      </c>
      <c r="AX294" s="12" t="s">
        <v>80</v>
      </c>
      <c r="AY294" s="250" t="s">
        <v>204</v>
      </c>
    </row>
    <row r="295" spans="2:51" s="11" customFormat="1" ht="12">
      <c r="B295" s="229"/>
      <c r="C295" s="230"/>
      <c r="D295" s="231" t="s">
        <v>213</v>
      </c>
      <c r="E295" s="232" t="s">
        <v>33</v>
      </c>
      <c r="F295" s="233" t="s">
        <v>452</v>
      </c>
      <c r="G295" s="230"/>
      <c r="H295" s="232" t="s">
        <v>33</v>
      </c>
      <c r="I295" s="234"/>
      <c r="J295" s="234"/>
      <c r="K295" s="230"/>
      <c r="L295" s="230"/>
      <c r="M295" s="235"/>
      <c r="N295" s="236"/>
      <c r="O295" s="237"/>
      <c r="P295" s="237"/>
      <c r="Q295" s="237"/>
      <c r="R295" s="237"/>
      <c r="S295" s="237"/>
      <c r="T295" s="237"/>
      <c r="U295" s="237"/>
      <c r="V295" s="237"/>
      <c r="W295" s="237"/>
      <c r="X295" s="238"/>
      <c r="AT295" s="239" t="s">
        <v>213</v>
      </c>
      <c r="AU295" s="239" t="s">
        <v>224</v>
      </c>
      <c r="AV295" s="11" t="s">
        <v>88</v>
      </c>
      <c r="AW295" s="11" t="s">
        <v>5</v>
      </c>
      <c r="AX295" s="11" t="s">
        <v>80</v>
      </c>
      <c r="AY295" s="239" t="s">
        <v>204</v>
      </c>
    </row>
    <row r="296" spans="2:51" s="13" customFormat="1" ht="12">
      <c r="B296" s="251"/>
      <c r="C296" s="252"/>
      <c r="D296" s="231" t="s">
        <v>213</v>
      </c>
      <c r="E296" s="253" t="s">
        <v>33</v>
      </c>
      <c r="F296" s="254" t="s">
        <v>218</v>
      </c>
      <c r="G296" s="252"/>
      <c r="H296" s="255">
        <v>0.29</v>
      </c>
      <c r="I296" s="256"/>
      <c r="J296" s="256"/>
      <c r="K296" s="252"/>
      <c r="L296" s="252"/>
      <c r="M296" s="257"/>
      <c r="N296" s="258"/>
      <c r="O296" s="259"/>
      <c r="P296" s="259"/>
      <c r="Q296" s="259"/>
      <c r="R296" s="259"/>
      <c r="S296" s="259"/>
      <c r="T296" s="259"/>
      <c r="U296" s="259"/>
      <c r="V296" s="259"/>
      <c r="W296" s="259"/>
      <c r="X296" s="260"/>
      <c r="AT296" s="261" t="s">
        <v>213</v>
      </c>
      <c r="AU296" s="261" t="s">
        <v>224</v>
      </c>
      <c r="AV296" s="13" t="s">
        <v>211</v>
      </c>
      <c r="AW296" s="13" t="s">
        <v>5</v>
      </c>
      <c r="AX296" s="13" t="s">
        <v>88</v>
      </c>
      <c r="AY296" s="261" t="s">
        <v>204</v>
      </c>
    </row>
    <row r="297" spans="2:65" s="1" customFormat="1" ht="16.5" customHeight="1">
      <c r="B297" s="39"/>
      <c r="C297" s="216" t="s">
        <v>453</v>
      </c>
      <c r="D297" s="216" t="s">
        <v>206</v>
      </c>
      <c r="E297" s="217" t="s">
        <v>454</v>
      </c>
      <c r="F297" s="218" t="s">
        <v>455</v>
      </c>
      <c r="G297" s="219" t="s">
        <v>275</v>
      </c>
      <c r="H297" s="220">
        <v>4.539</v>
      </c>
      <c r="I297" s="221"/>
      <c r="J297" s="221"/>
      <c r="K297" s="222">
        <f>ROUND(P297*H297,2)</f>
        <v>0</v>
      </c>
      <c r="L297" s="218" t="s">
        <v>239</v>
      </c>
      <c r="M297" s="44"/>
      <c r="N297" s="223" t="s">
        <v>33</v>
      </c>
      <c r="O297" s="224" t="s">
        <v>49</v>
      </c>
      <c r="P297" s="225">
        <f>I297+J297</f>
        <v>0</v>
      </c>
      <c r="Q297" s="225">
        <f>ROUND(I297*H297,2)</f>
        <v>0</v>
      </c>
      <c r="R297" s="225">
        <f>ROUND(J297*H297,2)</f>
        <v>0</v>
      </c>
      <c r="S297" s="80"/>
      <c r="T297" s="226">
        <f>S297*H297</f>
        <v>0</v>
      </c>
      <c r="U297" s="226">
        <v>1.09</v>
      </c>
      <c r="V297" s="226">
        <f>U297*H297</f>
        <v>4.94751</v>
      </c>
      <c r="W297" s="226">
        <v>0</v>
      </c>
      <c r="X297" s="227">
        <f>W297*H297</f>
        <v>0</v>
      </c>
      <c r="AR297" s="17" t="s">
        <v>211</v>
      </c>
      <c r="AT297" s="17" t="s">
        <v>206</v>
      </c>
      <c r="AU297" s="17" t="s">
        <v>224</v>
      </c>
      <c r="AY297" s="17" t="s">
        <v>204</v>
      </c>
      <c r="BE297" s="228">
        <f>IF(O297="základní",K297,0)</f>
        <v>0</v>
      </c>
      <c r="BF297" s="228">
        <f>IF(O297="snížená",K297,0)</f>
        <v>0</v>
      </c>
      <c r="BG297" s="228">
        <f>IF(O297="zákl. přenesená",K297,0)</f>
        <v>0</v>
      </c>
      <c r="BH297" s="228">
        <f>IF(O297="sníž. přenesená",K297,0)</f>
        <v>0</v>
      </c>
      <c r="BI297" s="228">
        <f>IF(O297="nulová",K297,0)</f>
        <v>0</v>
      </c>
      <c r="BJ297" s="17" t="s">
        <v>88</v>
      </c>
      <c r="BK297" s="228">
        <f>ROUND(P297*H297,2)</f>
        <v>0</v>
      </c>
      <c r="BL297" s="17" t="s">
        <v>211</v>
      </c>
      <c r="BM297" s="17" t="s">
        <v>456</v>
      </c>
    </row>
    <row r="298" spans="2:51" s="11" customFormat="1" ht="12">
      <c r="B298" s="229"/>
      <c r="C298" s="230"/>
      <c r="D298" s="231" t="s">
        <v>213</v>
      </c>
      <c r="E298" s="232" t="s">
        <v>33</v>
      </c>
      <c r="F298" s="233" t="s">
        <v>457</v>
      </c>
      <c r="G298" s="230"/>
      <c r="H298" s="232" t="s">
        <v>33</v>
      </c>
      <c r="I298" s="234"/>
      <c r="J298" s="234"/>
      <c r="K298" s="230"/>
      <c r="L298" s="230"/>
      <c r="M298" s="235"/>
      <c r="N298" s="236"/>
      <c r="O298" s="237"/>
      <c r="P298" s="237"/>
      <c r="Q298" s="237"/>
      <c r="R298" s="237"/>
      <c r="S298" s="237"/>
      <c r="T298" s="237"/>
      <c r="U298" s="237"/>
      <c r="V298" s="237"/>
      <c r="W298" s="237"/>
      <c r="X298" s="238"/>
      <c r="AT298" s="239" t="s">
        <v>213</v>
      </c>
      <c r="AU298" s="239" t="s">
        <v>224</v>
      </c>
      <c r="AV298" s="11" t="s">
        <v>88</v>
      </c>
      <c r="AW298" s="11" t="s">
        <v>5</v>
      </c>
      <c r="AX298" s="11" t="s">
        <v>80</v>
      </c>
      <c r="AY298" s="239" t="s">
        <v>204</v>
      </c>
    </row>
    <row r="299" spans="2:51" s="11" customFormat="1" ht="12">
      <c r="B299" s="229"/>
      <c r="C299" s="230"/>
      <c r="D299" s="231" t="s">
        <v>213</v>
      </c>
      <c r="E299" s="232" t="s">
        <v>33</v>
      </c>
      <c r="F299" s="233" t="s">
        <v>458</v>
      </c>
      <c r="G299" s="230"/>
      <c r="H299" s="232" t="s">
        <v>33</v>
      </c>
      <c r="I299" s="234"/>
      <c r="J299" s="234"/>
      <c r="K299" s="230"/>
      <c r="L299" s="230"/>
      <c r="M299" s="235"/>
      <c r="N299" s="236"/>
      <c r="O299" s="237"/>
      <c r="P299" s="237"/>
      <c r="Q299" s="237"/>
      <c r="R299" s="237"/>
      <c r="S299" s="237"/>
      <c r="T299" s="237"/>
      <c r="U299" s="237"/>
      <c r="V299" s="237"/>
      <c r="W299" s="237"/>
      <c r="X299" s="238"/>
      <c r="AT299" s="239" t="s">
        <v>213</v>
      </c>
      <c r="AU299" s="239" t="s">
        <v>224</v>
      </c>
      <c r="AV299" s="11" t="s">
        <v>88</v>
      </c>
      <c r="AW299" s="11" t="s">
        <v>5</v>
      </c>
      <c r="AX299" s="11" t="s">
        <v>80</v>
      </c>
      <c r="AY299" s="239" t="s">
        <v>204</v>
      </c>
    </row>
    <row r="300" spans="2:51" s="12" customFormat="1" ht="12">
      <c r="B300" s="240"/>
      <c r="C300" s="241"/>
      <c r="D300" s="231" t="s">
        <v>213</v>
      </c>
      <c r="E300" s="242" t="s">
        <v>33</v>
      </c>
      <c r="F300" s="243" t="s">
        <v>459</v>
      </c>
      <c r="G300" s="241"/>
      <c r="H300" s="244">
        <v>0.121</v>
      </c>
      <c r="I300" s="245"/>
      <c r="J300" s="245"/>
      <c r="K300" s="241"/>
      <c r="L300" s="241"/>
      <c r="M300" s="246"/>
      <c r="N300" s="247"/>
      <c r="O300" s="248"/>
      <c r="P300" s="248"/>
      <c r="Q300" s="248"/>
      <c r="R300" s="248"/>
      <c r="S300" s="248"/>
      <c r="T300" s="248"/>
      <c r="U300" s="248"/>
      <c r="V300" s="248"/>
      <c r="W300" s="248"/>
      <c r="X300" s="249"/>
      <c r="AT300" s="250" t="s">
        <v>213</v>
      </c>
      <c r="AU300" s="250" t="s">
        <v>224</v>
      </c>
      <c r="AV300" s="12" t="s">
        <v>90</v>
      </c>
      <c r="AW300" s="12" t="s">
        <v>5</v>
      </c>
      <c r="AX300" s="12" t="s">
        <v>80</v>
      </c>
      <c r="AY300" s="250" t="s">
        <v>204</v>
      </c>
    </row>
    <row r="301" spans="2:51" s="12" customFormat="1" ht="12">
      <c r="B301" s="240"/>
      <c r="C301" s="241"/>
      <c r="D301" s="231" t="s">
        <v>213</v>
      </c>
      <c r="E301" s="242" t="s">
        <v>33</v>
      </c>
      <c r="F301" s="243" t="s">
        <v>460</v>
      </c>
      <c r="G301" s="241"/>
      <c r="H301" s="244">
        <v>0.126</v>
      </c>
      <c r="I301" s="245"/>
      <c r="J301" s="245"/>
      <c r="K301" s="241"/>
      <c r="L301" s="241"/>
      <c r="M301" s="246"/>
      <c r="N301" s="247"/>
      <c r="O301" s="248"/>
      <c r="P301" s="248"/>
      <c r="Q301" s="248"/>
      <c r="R301" s="248"/>
      <c r="S301" s="248"/>
      <c r="T301" s="248"/>
      <c r="U301" s="248"/>
      <c r="V301" s="248"/>
      <c r="W301" s="248"/>
      <c r="X301" s="249"/>
      <c r="AT301" s="250" t="s">
        <v>213</v>
      </c>
      <c r="AU301" s="250" t="s">
        <v>224</v>
      </c>
      <c r="AV301" s="12" t="s">
        <v>90</v>
      </c>
      <c r="AW301" s="12" t="s">
        <v>5</v>
      </c>
      <c r="AX301" s="12" t="s">
        <v>80</v>
      </c>
      <c r="AY301" s="250" t="s">
        <v>204</v>
      </c>
    </row>
    <row r="302" spans="2:51" s="12" customFormat="1" ht="12">
      <c r="B302" s="240"/>
      <c r="C302" s="241"/>
      <c r="D302" s="231" t="s">
        <v>213</v>
      </c>
      <c r="E302" s="242" t="s">
        <v>33</v>
      </c>
      <c r="F302" s="243" t="s">
        <v>461</v>
      </c>
      <c r="G302" s="241"/>
      <c r="H302" s="244">
        <v>0.145</v>
      </c>
      <c r="I302" s="245"/>
      <c r="J302" s="245"/>
      <c r="K302" s="241"/>
      <c r="L302" s="241"/>
      <c r="M302" s="246"/>
      <c r="N302" s="247"/>
      <c r="O302" s="248"/>
      <c r="P302" s="248"/>
      <c r="Q302" s="248"/>
      <c r="R302" s="248"/>
      <c r="S302" s="248"/>
      <c r="T302" s="248"/>
      <c r="U302" s="248"/>
      <c r="V302" s="248"/>
      <c r="W302" s="248"/>
      <c r="X302" s="249"/>
      <c r="AT302" s="250" t="s">
        <v>213</v>
      </c>
      <c r="AU302" s="250" t="s">
        <v>224</v>
      </c>
      <c r="AV302" s="12" t="s">
        <v>90</v>
      </c>
      <c r="AW302" s="12" t="s">
        <v>5</v>
      </c>
      <c r="AX302" s="12" t="s">
        <v>80</v>
      </c>
      <c r="AY302" s="250" t="s">
        <v>204</v>
      </c>
    </row>
    <row r="303" spans="2:51" s="12" customFormat="1" ht="12">
      <c r="B303" s="240"/>
      <c r="C303" s="241"/>
      <c r="D303" s="231" t="s">
        <v>213</v>
      </c>
      <c r="E303" s="242" t="s">
        <v>33</v>
      </c>
      <c r="F303" s="243" t="s">
        <v>462</v>
      </c>
      <c r="G303" s="241"/>
      <c r="H303" s="244">
        <v>0.1</v>
      </c>
      <c r="I303" s="245"/>
      <c r="J303" s="245"/>
      <c r="K303" s="241"/>
      <c r="L303" s="241"/>
      <c r="M303" s="246"/>
      <c r="N303" s="247"/>
      <c r="O303" s="248"/>
      <c r="P303" s="248"/>
      <c r="Q303" s="248"/>
      <c r="R303" s="248"/>
      <c r="S303" s="248"/>
      <c r="T303" s="248"/>
      <c r="U303" s="248"/>
      <c r="V303" s="248"/>
      <c r="W303" s="248"/>
      <c r="X303" s="249"/>
      <c r="AT303" s="250" t="s">
        <v>213</v>
      </c>
      <c r="AU303" s="250" t="s">
        <v>224</v>
      </c>
      <c r="AV303" s="12" t="s">
        <v>90</v>
      </c>
      <c r="AW303" s="12" t="s">
        <v>5</v>
      </c>
      <c r="AX303" s="12" t="s">
        <v>80</v>
      </c>
      <c r="AY303" s="250" t="s">
        <v>204</v>
      </c>
    </row>
    <row r="304" spans="2:51" s="12" customFormat="1" ht="12">
      <c r="B304" s="240"/>
      <c r="C304" s="241"/>
      <c r="D304" s="231" t="s">
        <v>213</v>
      </c>
      <c r="E304" s="242" t="s">
        <v>33</v>
      </c>
      <c r="F304" s="243" t="s">
        <v>463</v>
      </c>
      <c r="G304" s="241"/>
      <c r="H304" s="244">
        <v>0.132</v>
      </c>
      <c r="I304" s="245"/>
      <c r="J304" s="245"/>
      <c r="K304" s="241"/>
      <c r="L304" s="241"/>
      <c r="M304" s="246"/>
      <c r="N304" s="247"/>
      <c r="O304" s="248"/>
      <c r="P304" s="248"/>
      <c r="Q304" s="248"/>
      <c r="R304" s="248"/>
      <c r="S304" s="248"/>
      <c r="T304" s="248"/>
      <c r="U304" s="248"/>
      <c r="V304" s="248"/>
      <c r="W304" s="248"/>
      <c r="X304" s="249"/>
      <c r="AT304" s="250" t="s">
        <v>213</v>
      </c>
      <c r="AU304" s="250" t="s">
        <v>224</v>
      </c>
      <c r="AV304" s="12" t="s">
        <v>90</v>
      </c>
      <c r="AW304" s="12" t="s">
        <v>5</v>
      </c>
      <c r="AX304" s="12" t="s">
        <v>80</v>
      </c>
      <c r="AY304" s="250" t="s">
        <v>204</v>
      </c>
    </row>
    <row r="305" spans="2:51" s="12" customFormat="1" ht="12">
      <c r="B305" s="240"/>
      <c r="C305" s="241"/>
      <c r="D305" s="231" t="s">
        <v>213</v>
      </c>
      <c r="E305" s="242" t="s">
        <v>33</v>
      </c>
      <c r="F305" s="243" t="s">
        <v>464</v>
      </c>
      <c r="G305" s="241"/>
      <c r="H305" s="244">
        <v>0.033</v>
      </c>
      <c r="I305" s="245"/>
      <c r="J305" s="245"/>
      <c r="K305" s="241"/>
      <c r="L305" s="241"/>
      <c r="M305" s="246"/>
      <c r="N305" s="247"/>
      <c r="O305" s="248"/>
      <c r="P305" s="248"/>
      <c r="Q305" s="248"/>
      <c r="R305" s="248"/>
      <c r="S305" s="248"/>
      <c r="T305" s="248"/>
      <c r="U305" s="248"/>
      <c r="V305" s="248"/>
      <c r="W305" s="248"/>
      <c r="X305" s="249"/>
      <c r="AT305" s="250" t="s">
        <v>213</v>
      </c>
      <c r="AU305" s="250" t="s">
        <v>224</v>
      </c>
      <c r="AV305" s="12" t="s">
        <v>90</v>
      </c>
      <c r="AW305" s="12" t="s">
        <v>5</v>
      </c>
      <c r="AX305" s="12" t="s">
        <v>80</v>
      </c>
      <c r="AY305" s="250" t="s">
        <v>204</v>
      </c>
    </row>
    <row r="306" spans="2:51" s="14" customFormat="1" ht="12">
      <c r="B306" s="262"/>
      <c r="C306" s="263"/>
      <c r="D306" s="231" t="s">
        <v>213</v>
      </c>
      <c r="E306" s="264" t="s">
        <v>33</v>
      </c>
      <c r="F306" s="265" t="s">
        <v>243</v>
      </c>
      <c r="G306" s="263"/>
      <c r="H306" s="266">
        <v>0.657</v>
      </c>
      <c r="I306" s="267"/>
      <c r="J306" s="267"/>
      <c r="K306" s="263"/>
      <c r="L306" s="263"/>
      <c r="M306" s="268"/>
      <c r="N306" s="269"/>
      <c r="O306" s="270"/>
      <c r="P306" s="270"/>
      <c r="Q306" s="270"/>
      <c r="R306" s="270"/>
      <c r="S306" s="270"/>
      <c r="T306" s="270"/>
      <c r="U306" s="270"/>
      <c r="V306" s="270"/>
      <c r="W306" s="270"/>
      <c r="X306" s="271"/>
      <c r="AT306" s="272" t="s">
        <v>213</v>
      </c>
      <c r="AU306" s="272" t="s">
        <v>224</v>
      </c>
      <c r="AV306" s="14" t="s">
        <v>224</v>
      </c>
      <c r="AW306" s="14" t="s">
        <v>5</v>
      </c>
      <c r="AX306" s="14" t="s">
        <v>80</v>
      </c>
      <c r="AY306" s="272" t="s">
        <v>204</v>
      </c>
    </row>
    <row r="307" spans="2:51" s="11" customFormat="1" ht="12">
      <c r="B307" s="229"/>
      <c r="C307" s="230"/>
      <c r="D307" s="231" t="s">
        <v>213</v>
      </c>
      <c r="E307" s="232" t="s">
        <v>33</v>
      </c>
      <c r="F307" s="233" t="s">
        <v>465</v>
      </c>
      <c r="G307" s="230"/>
      <c r="H307" s="232" t="s">
        <v>33</v>
      </c>
      <c r="I307" s="234"/>
      <c r="J307" s="234"/>
      <c r="K307" s="230"/>
      <c r="L307" s="230"/>
      <c r="M307" s="235"/>
      <c r="N307" s="236"/>
      <c r="O307" s="237"/>
      <c r="P307" s="237"/>
      <c r="Q307" s="237"/>
      <c r="R307" s="237"/>
      <c r="S307" s="237"/>
      <c r="T307" s="237"/>
      <c r="U307" s="237"/>
      <c r="V307" s="237"/>
      <c r="W307" s="237"/>
      <c r="X307" s="238"/>
      <c r="AT307" s="239" t="s">
        <v>213</v>
      </c>
      <c r="AU307" s="239" t="s">
        <v>224</v>
      </c>
      <c r="AV307" s="11" t="s">
        <v>88</v>
      </c>
      <c r="AW307" s="11" t="s">
        <v>5</v>
      </c>
      <c r="AX307" s="11" t="s">
        <v>80</v>
      </c>
      <c r="AY307" s="239" t="s">
        <v>204</v>
      </c>
    </row>
    <row r="308" spans="2:51" s="12" customFormat="1" ht="12">
      <c r="B308" s="240"/>
      <c r="C308" s="241"/>
      <c r="D308" s="231" t="s">
        <v>213</v>
      </c>
      <c r="E308" s="242" t="s">
        <v>33</v>
      </c>
      <c r="F308" s="243" t="s">
        <v>466</v>
      </c>
      <c r="G308" s="241"/>
      <c r="H308" s="244">
        <v>0.111</v>
      </c>
      <c r="I308" s="245"/>
      <c r="J308" s="245"/>
      <c r="K308" s="241"/>
      <c r="L308" s="241"/>
      <c r="M308" s="246"/>
      <c r="N308" s="247"/>
      <c r="O308" s="248"/>
      <c r="P308" s="248"/>
      <c r="Q308" s="248"/>
      <c r="R308" s="248"/>
      <c r="S308" s="248"/>
      <c r="T308" s="248"/>
      <c r="U308" s="248"/>
      <c r="V308" s="248"/>
      <c r="W308" s="248"/>
      <c r="X308" s="249"/>
      <c r="AT308" s="250" t="s">
        <v>213</v>
      </c>
      <c r="AU308" s="250" t="s">
        <v>224</v>
      </c>
      <c r="AV308" s="12" t="s">
        <v>90</v>
      </c>
      <c r="AW308" s="12" t="s">
        <v>5</v>
      </c>
      <c r="AX308" s="12" t="s">
        <v>80</v>
      </c>
      <c r="AY308" s="250" t="s">
        <v>204</v>
      </c>
    </row>
    <row r="309" spans="2:51" s="12" customFormat="1" ht="12">
      <c r="B309" s="240"/>
      <c r="C309" s="241"/>
      <c r="D309" s="231" t="s">
        <v>213</v>
      </c>
      <c r="E309" s="242" t="s">
        <v>33</v>
      </c>
      <c r="F309" s="243" t="s">
        <v>467</v>
      </c>
      <c r="G309" s="241"/>
      <c r="H309" s="244">
        <v>0.132</v>
      </c>
      <c r="I309" s="245"/>
      <c r="J309" s="245"/>
      <c r="K309" s="241"/>
      <c r="L309" s="241"/>
      <c r="M309" s="246"/>
      <c r="N309" s="247"/>
      <c r="O309" s="248"/>
      <c r="P309" s="248"/>
      <c r="Q309" s="248"/>
      <c r="R309" s="248"/>
      <c r="S309" s="248"/>
      <c r="T309" s="248"/>
      <c r="U309" s="248"/>
      <c r="V309" s="248"/>
      <c r="W309" s="248"/>
      <c r="X309" s="249"/>
      <c r="AT309" s="250" t="s">
        <v>213</v>
      </c>
      <c r="AU309" s="250" t="s">
        <v>224</v>
      </c>
      <c r="AV309" s="12" t="s">
        <v>90</v>
      </c>
      <c r="AW309" s="12" t="s">
        <v>5</v>
      </c>
      <c r="AX309" s="12" t="s">
        <v>80</v>
      </c>
      <c r="AY309" s="250" t="s">
        <v>204</v>
      </c>
    </row>
    <row r="310" spans="2:51" s="12" customFormat="1" ht="12">
      <c r="B310" s="240"/>
      <c r="C310" s="241"/>
      <c r="D310" s="231" t="s">
        <v>213</v>
      </c>
      <c r="E310" s="242" t="s">
        <v>33</v>
      </c>
      <c r="F310" s="243" t="s">
        <v>468</v>
      </c>
      <c r="G310" s="241"/>
      <c r="H310" s="244">
        <v>0.054</v>
      </c>
      <c r="I310" s="245"/>
      <c r="J310" s="245"/>
      <c r="K310" s="241"/>
      <c r="L310" s="241"/>
      <c r="M310" s="246"/>
      <c r="N310" s="247"/>
      <c r="O310" s="248"/>
      <c r="P310" s="248"/>
      <c r="Q310" s="248"/>
      <c r="R310" s="248"/>
      <c r="S310" s="248"/>
      <c r="T310" s="248"/>
      <c r="U310" s="248"/>
      <c r="V310" s="248"/>
      <c r="W310" s="248"/>
      <c r="X310" s="249"/>
      <c r="AT310" s="250" t="s">
        <v>213</v>
      </c>
      <c r="AU310" s="250" t="s">
        <v>224</v>
      </c>
      <c r="AV310" s="12" t="s">
        <v>90</v>
      </c>
      <c r="AW310" s="12" t="s">
        <v>5</v>
      </c>
      <c r="AX310" s="12" t="s">
        <v>80</v>
      </c>
      <c r="AY310" s="250" t="s">
        <v>204</v>
      </c>
    </row>
    <row r="311" spans="2:51" s="12" customFormat="1" ht="12">
      <c r="B311" s="240"/>
      <c r="C311" s="241"/>
      <c r="D311" s="231" t="s">
        <v>213</v>
      </c>
      <c r="E311" s="242" t="s">
        <v>33</v>
      </c>
      <c r="F311" s="243" t="s">
        <v>469</v>
      </c>
      <c r="G311" s="241"/>
      <c r="H311" s="244">
        <v>0.033</v>
      </c>
      <c r="I311" s="245"/>
      <c r="J311" s="245"/>
      <c r="K311" s="241"/>
      <c r="L311" s="241"/>
      <c r="M311" s="246"/>
      <c r="N311" s="247"/>
      <c r="O311" s="248"/>
      <c r="P311" s="248"/>
      <c r="Q311" s="248"/>
      <c r="R311" s="248"/>
      <c r="S311" s="248"/>
      <c r="T311" s="248"/>
      <c r="U311" s="248"/>
      <c r="V311" s="248"/>
      <c r="W311" s="248"/>
      <c r="X311" s="249"/>
      <c r="AT311" s="250" t="s">
        <v>213</v>
      </c>
      <c r="AU311" s="250" t="s">
        <v>224</v>
      </c>
      <c r="AV311" s="12" t="s">
        <v>90</v>
      </c>
      <c r="AW311" s="12" t="s">
        <v>5</v>
      </c>
      <c r="AX311" s="12" t="s">
        <v>80</v>
      </c>
      <c r="AY311" s="250" t="s">
        <v>204</v>
      </c>
    </row>
    <row r="312" spans="2:51" s="14" customFormat="1" ht="12">
      <c r="B312" s="262"/>
      <c r="C312" s="263"/>
      <c r="D312" s="231" t="s">
        <v>213</v>
      </c>
      <c r="E312" s="264" t="s">
        <v>33</v>
      </c>
      <c r="F312" s="265" t="s">
        <v>243</v>
      </c>
      <c r="G312" s="263"/>
      <c r="H312" s="266">
        <v>0.32999999999999996</v>
      </c>
      <c r="I312" s="267"/>
      <c r="J312" s="267"/>
      <c r="K312" s="263"/>
      <c r="L312" s="263"/>
      <c r="M312" s="268"/>
      <c r="N312" s="269"/>
      <c r="O312" s="270"/>
      <c r="P312" s="270"/>
      <c r="Q312" s="270"/>
      <c r="R312" s="270"/>
      <c r="S312" s="270"/>
      <c r="T312" s="270"/>
      <c r="U312" s="270"/>
      <c r="V312" s="270"/>
      <c r="W312" s="270"/>
      <c r="X312" s="271"/>
      <c r="AT312" s="272" t="s">
        <v>213</v>
      </c>
      <c r="AU312" s="272" t="s">
        <v>224</v>
      </c>
      <c r="AV312" s="14" t="s">
        <v>224</v>
      </c>
      <c r="AW312" s="14" t="s">
        <v>5</v>
      </c>
      <c r="AX312" s="14" t="s">
        <v>80</v>
      </c>
      <c r="AY312" s="272" t="s">
        <v>204</v>
      </c>
    </row>
    <row r="313" spans="2:51" s="11" customFormat="1" ht="12">
      <c r="B313" s="229"/>
      <c r="C313" s="230"/>
      <c r="D313" s="231" t="s">
        <v>213</v>
      </c>
      <c r="E313" s="232" t="s">
        <v>33</v>
      </c>
      <c r="F313" s="233" t="s">
        <v>470</v>
      </c>
      <c r="G313" s="230"/>
      <c r="H313" s="232" t="s">
        <v>33</v>
      </c>
      <c r="I313" s="234"/>
      <c r="J313" s="234"/>
      <c r="K313" s="230"/>
      <c r="L313" s="230"/>
      <c r="M313" s="235"/>
      <c r="N313" s="236"/>
      <c r="O313" s="237"/>
      <c r="P313" s="237"/>
      <c r="Q313" s="237"/>
      <c r="R313" s="237"/>
      <c r="S313" s="237"/>
      <c r="T313" s="237"/>
      <c r="U313" s="237"/>
      <c r="V313" s="237"/>
      <c r="W313" s="237"/>
      <c r="X313" s="238"/>
      <c r="AT313" s="239" t="s">
        <v>213</v>
      </c>
      <c r="AU313" s="239" t="s">
        <v>224</v>
      </c>
      <c r="AV313" s="11" t="s">
        <v>88</v>
      </c>
      <c r="AW313" s="11" t="s">
        <v>5</v>
      </c>
      <c r="AX313" s="11" t="s">
        <v>80</v>
      </c>
      <c r="AY313" s="239" t="s">
        <v>204</v>
      </c>
    </row>
    <row r="314" spans="2:51" s="12" customFormat="1" ht="12">
      <c r="B314" s="240"/>
      <c r="C314" s="241"/>
      <c r="D314" s="231" t="s">
        <v>213</v>
      </c>
      <c r="E314" s="242" t="s">
        <v>33</v>
      </c>
      <c r="F314" s="243" t="s">
        <v>471</v>
      </c>
      <c r="G314" s="241"/>
      <c r="H314" s="244">
        <v>0.108</v>
      </c>
      <c r="I314" s="245"/>
      <c r="J314" s="245"/>
      <c r="K314" s="241"/>
      <c r="L314" s="241"/>
      <c r="M314" s="246"/>
      <c r="N314" s="247"/>
      <c r="O314" s="248"/>
      <c r="P314" s="248"/>
      <c r="Q314" s="248"/>
      <c r="R314" s="248"/>
      <c r="S314" s="248"/>
      <c r="T314" s="248"/>
      <c r="U314" s="248"/>
      <c r="V314" s="248"/>
      <c r="W314" s="248"/>
      <c r="X314" s="249"/>
      <c r="AT314" s="250" t="s">
        <v>213</v>
      </c>
      <c r="AU314" s="250" t="s">
        <v>224</v>
      </c>
      <c r="AV314" s="12" t="s">
        <v>90</v>
      </c>
      <c r="AW314" s="12" t="s">
        <v>5</v>
      </c>
      <c r="AX314" s="12" t="s">
        <v>80</v>
      </c>
      <c r="AY314" s="250" t="s">
        <v>204</v>
      </c>
    </row>
    <row r="315" spans="2:51" s="12" customFormat="1" ht="12">
      <c r="B315" s="240"/>
      <c r="C315" s="241"/>
      <c r="D315" s="231" t="s">
        <v>213</v>
      </c>
      <c r="E315" s="242" t="s">
        <v>33</v>
      </c>
      <c r="F315" s="243" t="s">
        <v>472</v>
      </c>
      <c r="G315" s="241"/>
      <c r="H315" s="244">
        <v>0.128</v>
      </c>
      <c r="I315" s="245"/>
      <c r="J315" s="245"/>
      <c r="K315" s="241"/>
      <c r="L315" s="241"/>
      <c r="M315" s="246"/>
      <c r="N315" s="247"/>
      <c r="O315" s="248"/>
      <c r="P315" s="248"/>
      <c r="Q315" s="248"/>
      <c r="R315" s="248"/>
      <c r="S315" s="248"/>
      <c r="T315" s="248"/>
      <c r="U315" s="248"/>
      <c r="V315" s="248"/>
      <c r="W315" s="248"/>
      <c r="X315" s="249"/>
      <c r="AT315" s="250" t="s">
        <v>213</v>
      </c>
      <c r="AU315" s="250" t="s">
        <v>224</v>
      </c>
      <c r="AV315" s="12" t="s">
        <v>90</v>
      </c>
      <c r="AW315" s="12" t="s">
        <v>5</v>
      </c>
      <c r="AX315" s="12" t="s">
        <v>80</v>
      </c>
      <c r="AY315" s="250" t="s">
        <v>204</v>
      </c>
    </row>
    <row r="316" spans="2:51" s="12" customFormat="1" ht="12">
      <c r="B316" s="240"/>
      <c r="C316" s="241"/>
      <c r="D316" s="231" t="s">
        <v>213</v>
      </c>
      <c r="E316" s="242" t="s">
        <v>33</v>
      </c>
      <c r="F316" s="243" t="s">
        <v>473</v>
      </c>
      <c r="G316" s="241"/>
      <c r="H316" s="244">
        <v>0.022</v>
      </c>
      <c r="I316" s="245"/>
      <c r="J316" s="245"/>
      <c r="K316" s="241"/>
      <c r="L316" s="241"/>
      <c r="M316" s="246"/>
      <c r="N316" s="247"/>
      <c r="O316" s="248"/>
      <c r="P316" s="248"/>
      <c r="Q316" s="248"/>
      <c r="R316" s="248"/>
      <c r="S316" s="248"/>
      <c r="T316" s="248"/>
      <c r="U316" s="248"/>
      <c r="V316" s="248"/>
      <c r="W316" s="248"/>
      <c r="X316" s="249"/>
      <c r="AT316" s="250" t="s">
        <v>213</v>
      </c>
      <c r="AU316" s="250" t="s">
        <v>224</v>
      </c>
      <c r="AV316" s="12" t="s">
        <v>90</v>
      </c>
      <c r="AW316" s="12" t="s">
        <v>5</v>
      </c>
      <c r="AX316" s="12" t="s">
        <v>80</v>
      </c>
      <c r="AY316" s="250" t="s">
        <v>204</v>
      </c>
    </row>
    <row r="317" spans="2:51" s="14" customFormat="1" ht="12">
      <c r="B317" s="262"/>
      <c r="C317" s="263"/>
      <c r="D317" s="231" t="s">
        <v>213</v>
      </c>
      <c r="E317" s="264" t="s">
        <v>33</v>
      </c>
      <c r="F317" s="265" t="s">
        <v>243</v>
      </c>
      <c r="G317" s="263"/>
      <c r="H317" s="266">
        <v>0.258</v>
      </c>
      <c r="I317" s="267"/>
      <c r="J317" s="267"/>
      <c r="K317" s="263"/>
      <c r="L317" s="263"/>
      <c r="M317" s="268"/>
      <c r="N317" s="269"/>
      <c r="O317" s="270"/>
      <c r="P317" s="270"/>
      <c r="Q317" s="270"/>
      <c r="R317" s="270"/>
      <c r="S317" s="270"/>
      <c r="T317" s="270"/>
      <c r="U317" s="270"/>
      <c r="V317" s="270"/>
      <c r="W317" s="270"/>
      <c r="X317" s="271"/>
      <c r="AT317" s="272" t="s">
        <v>213</v>
      </c>
      <c r="AU317" s="272" t="s">
        <v>224</v>
      </c>
      <c r="AV317" s="14" t="s">
        <v>224</v>
      </c>
      <c r="AW317" s="14" t="s">
        <v>5</v>
      </c>
      <c r="AX317" s="14" t="s">
        <v>80</v>
      </c>
      <c r="AY317" s="272" t="s">
        <v>204</v>
      </c>
    </row>
    <row r="318" spans="2:51" s="11" customFormat="1" ht="12">
      <c r="B318" s="229"/>
      <c r="C318" s="230"/>
      <c r="D318" s="231" t="s">
        <v>213</v>
      </c>
      <c r="E318" s="232" t="s">
        <v>33</v>
      </c>
      <c r="F318" s="233" t="s">
        <v>474</v>
      </c>
      <c r="G318" s="230"/>
      <c r="H318" s="232" t="s">
        <v>33</v>
      </c>
      <c r="I318" s="234"/>
      <c r="J318" s="234"/>
      <c r="K318" s="230"/>
      <c r="L318" s="230"/>
      <c r="M318" s="235"/>
      <c r="N318" s="236"/>
      <c r="O318" s="237"/>
      <c r="P318" s="237"/>
      <c r="Q318" s="237"/>
      <c r="R318" s="237"/>
      <c r="S318" s="237"/>
      <c r="T318" s="237"/>
      <c r="U318" s="237"/>
      <c r="V318" s="237"/>
      <c r="W318" s="237"/>
      <c r="X318" s="238"/>
      <c r="AT318" s="239" t="s">
        <v>213</v>
      </c>
      <c r="AU318" s="239" t="s">
        <v>224</v>
      </c>
      <c r="AV318" s="11" t="s">
        <v>88</v>
      </c>
      <c r="AW318" s="11" t="s">
        <v>5</v>
      </c>
      <c r="AX318" s="11" t="s">
        <v>80</v>
      </c>
      <c r="AY318" s="239" t="s">
        <v>204</v>
      </c>
    </row>
    <row r="319" spans="2:51" s="12" customFormat="1" ht="12">
      <c r="B319" s="240"/>
      <c r="C319" s="241"/>
      <c r="D319" s="231" t="s">
        <v>213</v>
      </c>
      <c r="E319" s="242" t="s">
        <v>33</v>
      </c>
      <c r="F319" s="243" t="s">
        <v>475</v>
      </c>
      <c r="G319" s="241"/>
      <c r="H319" s="244">
        <v>0.132</v>
      </c>
      <c r="I319" s="245"/>
      <c r="J319" s="245"/>
      <c r="K319" s="241"/>
      <c r="L319" s="241"/>
      <c r="M319" s="246"/>
      <c r="N319" s="247"/>
      <c r="O319" s="248"/>
      <c r="P319" s="248"/>
      <c r="Q319" s="248"/>
      <c r="R319" s="248"/>
      <c r="S319" s="248"/>
      <c r="T319" s="248"/>
      <c r="U319" s="248"/>
      <c r="V319" s="248"/>
      <c r="W319" s="248"/>
      <c r="X319" s="249"/>
      <c r="AT319" s="250" t="s">
        <v>213</v>
      </c>
      <c r="AU319" s="250" t="s">
        <v>224</v>
      </c>
      <c r="AV319" s="12" t="s">
        <v>90</v>
      </c>
      <c r="AW319" s="12" t="s">
        <v>5</v>
      </c>
      <c r="AX319" s="12" t="s">
        <v>80</v>
      </c>
      <c r="AY319" s="250" t="s">
        <v>204</v>
      </c>
    </row>
    <row r="320" spans="2:51" s="12" customFormat="1" ht="12">
      <c r="B320" s="240"/>
      <c r="C320" s="241"/>
      <c r="D320" s="231" t="s">
        <v>213</v>
      </c>
      <c r="E320" s="242" t="s">
        <v>33</v>
      </c>
      <c r="F320" s="243" t="s">
        <v>476</v>
      </c>
      <c r="G320" s="241"/>
      <c r="H320" s="244">
        <v>0.128</v>
      </c>
      <c r="I320" s="245"/>
      <c r="J320" s="245"/>
      <c r="K320" s="241"/>
      <c r="L320" s="241"/>
      <c r="M320" s="246"/>
      <c r="N320" s="247"/>
      <c r="O320" s="248"/>
      <c r="P320" s="248"/>
      <c r="Q320" s="248"/>
      <c r="R320" s="248"/>
      <c r="S320" s="248"/>
      <c r="T320" s="248"/>
      <c r="U320" s="248"/>
      <c r="V320" s="248"/>
      <c r="W320" s="248"/>
      <c r="X320" s="249"/>
      <c r="AT320" s="250" t="s">
        <v>213</v>
      </c>
      <c r="AU320" s="250" t="s">
        <v>224</v>
      </c>
      <c r="AV320" s="12" t="s">
        <v>90</v>
      </c>
      <c r="AW320" s="12" t="s">
        <v>5</v>
      </c>
      <c r="AX320" s="12" t="s">
        <v>80</v>
      </c>
      <c r="AY320" s="250" t="s">
        <v>204</v>
      </c>
    </row>
    <row r="321" spans="2:51" s="12" customFormat="1" ht="12">
      <c r="B321" s="240"/>
      <c r="C321" s="241"/>
      <c r="D321" s="231" t="s">
        <v>213</v>
      </c>
      <c r="E321" s="242" t="s">
        <v>33</v>
      </c>
      <c r="F321" s="243" t="s">
        <v>477</v>
      </c>
      <c r="G321" s="241"/>
      <c r="H321" s="244">
        <v>0.033</v>
      </c>
      <c r="I321" s="245"/>
      <c r="J321" s="245"/>
      <c r="K321" s="241"/>
      <c r="L321" s="241"/>
      <c r="M321" s="246"/>
      <c r="N321" s="247"/>
      <c r="O321" s="248"/>
      <c r="P321" s="248"/>
      <c r="Q321" s="248"/>
      <c r="R321" s="248"/>
      <c r="S321" s="248"/>
      <c r="T321" s="248"/>
      <c r="U321" s="248"/>
      <c r="V321" s="248"/>
      <c r="W321" s="248"/>
      <c r="X321" s="249"/>
      <c r="AT321" s="250" t="s">
        <v>213</v>
      </c>
      <c r="AU321" s="250" t="s">
        <v>224</v>
      </c>
      <c r="AV321" s="12" t="s">
        <v>90</v>
      </c>
      <c r="AW321" s="12" t="s">
        <v>5</v>
      </c>
      <c r="AX321" s="12" t="s">
        <v>80</v>
      </c>
      <c r="AY321" s="250" t="s">
        <v>204</v>
      </c>
    </row>
    <row r="322" spans="2:51" s="14" customFormat="1" ht="12">
      <c r="B322" s="262"/>
      <c r="C322" s="263"/>
      <c r="D322" s="231" t="s">
        <v>213</v>
      </c>
      <c r="E322" s="264" t="s">
        <v>33</v>
      </c>
      <c r="F322" s="265" t="s">
        <v>243</v>
      </c>
      <c r="G322" s="263"/>
      <c r="H322" s="266">
        <v>0.29300000000000004</v>
      </c>
      <c r="I322" s="267"/>
      <c r="J322" s="267"/>
      <c r="K322" s="263"/>
      <c r="L322" s="263"/>
      <c r="M322" s="268"/>
      <c r="N322" s="269"/>
      <c r="O322" s="270"/>
      <c r="P322" s="270"/>
      <c r="Q322" s="270"/>
      <c r="R322" s="270"/>
      <c r="S322" s="270"/>
      <c r="T322" s="270"/>
      <c r="U322" s="270"/>
      <c r="V322" s="270"/>
      <c r="W322" s="270"/>
      <c r="X322" s="271"/>
      <c r="AT322" s="272" t="s">
        <v>213</v>
      </c>
      <c r="AU322" s="272" t="s">
        <v>224</v>
      </c>
      <c r="AV322" s="14" t="s">
        <v>224</v>
      </c>
      <c r="AW322" s="14" t="s">
        <v>5</v>
      </c>
      <c r="AX322" s="14" t="s">
        <v>80</v>
      </c>
      <c r="AY322" s="272" t="s">
        <v>204</v>
      </c>
    </row>
    <row r="323" spans="2:51" s="11" customFormat="1" ht="12">
      <c r="B323" s="229"/>
      <c r="C323" s="230"/>
      <c r="D323" s="231" t="s">
        <v>213</v>
      </c>
      <c r="E323" s="232" t="s">
        <v>33</v>
      </c>
      <c r="F323" s="233" t="s">
        <v>478</v>
      </c>
      <c r="G323" s="230"/>
      <c r="H323" s="232" t="s">
        <v>33</v>
      </c>
      <c r="I323" s="234"/>
      <c r="J323" s="234"/>
      <c r="K323" s="230"/>
      <c r="L323" s="230"/>
      <c r="M323" s="235"/>
      <c r="N323" s="236"/>
      <c r="O323" s="237"/>
      <c r="P323" s="237"/>
      <c r="Q323" s="237"/>
      <c r="R323" s="237"/>
      <c r="S323" s="237"/>
      <c r="T323" s="237"/>
      <c r="U323" s="237"/>
      <c r="V323" s="237"/>
      <c r="W323" s="237"/>
      <c r="X323" s="238"/>
      <c r="AT323" s="239" t="s">
        <v>213</v>
      </c>
      <c r="AU323" s="239" t="s">
        <v>224</v>
      </c>
      <c r="AV323" s="11" t="s">
        <v>88</v>
      </c>
      <c r="AW323" s="11" t="s">
        <v>5</v>
      </c>
      <c r="AX323" s="11" t="s">
        <v>80</v>
      </c>
      <c r="AY323" s="239" t="s">
        <v>204</v>
      </c>
    </row>
    <row r="324" spans="2:51" s="12" customFormat="1" ht="12">
      <c r="B324" s="240"/>
      <c r="C324" s="241"/>
      <c r="D324" s="231" t="s">
        <v>213</v>
      </c>
      <c r="E324" s="242" t="s">
        <v>33</v>
      </c>
      <c r="F324" s="243" t="s">
        <v>479</v>
      </c>
      <c r="G324" s="241"/>
      <c r="H324" s="244">
        <v>0.132</v>
      </c>
      <c r="I324" s="245"/>
      <c r="J324" s="245"/>
      <c r="K324" s="241"/>
      <c r="L324" s="241"/>
      <c r="M324" s="246"/>
      <c r="N324" s="247"/>
      <c r="O324" s="248"/>
      <c r="P324" s="248"/>
      <c r="Q324" s="248"/>
      <c r="R324" s="248"/>
      <c r="S324" s="248"/>
      <c r="T324" s="248"/>
      <c r="U324" s="248"/>
      <c r="V324" s="248"/>
      <c r="W324" s="248"/>
      <c r="X324" s="249"/>
      <c r="AT324" s="250" t="s">
        <v>213</v>
      </c>
      <c r="AU324" s="250" t="s">
        <v>224</v>
      </c>
      <c r="AV324" s="12" t="s">
        <v>90</v>
      </c>
      <c r="AW324" s="12" t="s">
        <v>5</v>
      </c>
      <c r="AX324" s="12" t="s">
        <v>80</v>
      </c>
      <c r="AY324" s="250" t="s">
        <v>204</v>
      </c>
    </row>
    <row r="325" spans="2:51" s="12" customFormat="1" ht="12">
      <c r="B325" s="240"/>
      <c r="C325" s="241"/>
      <c r="D325" s="231" t="s">
        <v>213</v>
      </c>
      <c r="E325" s="242" t="s">
        <v>33</v>
      </c>
      <c r="F325" s="243" t="s">
        <v>480</v>
      </c>
      <c r="G325" s="241"/>
      <c r="H325" s="244">
        <v>0.126</v>
      </c>
      <c r="I325" s="245"/>
      <c r="J325" s="245"/>
      <c r="K325" s="241"/>
      <c r="L325" s="241"/>
      <c r="M325" s="246"/>
      <c r="N325" s="247"/>
      <c r="O325" s="248"/>
      <c r="P325" s="248"/>
      <c r="Q325" s="248"/>
      <c r="R325" s="248"/>
      <c r="S325" s="248"/>
      <c r="T325" s="248"/>
      <c r="U325" s="248"/>
      <c r="V325" s="248"/>
      <c r="W325" s="248"/>
      <c r="X325" s="249"/>
      <c r="AT325" s="250" t="s">
        <v>213</v>
      </c>
      <c r="AU325" s="250" t="s">
        <v>224</v>
      </c>
      <c r="AV325" s="12" t="s">
        <v>90</v>
      </c>
      <c r="AW325" s="12" t="s">
        <v>5</v>
      </c>
      <c r="AX325" s="12" t="s">
        <v>80</v>
      </c>
      <c r="AY325" s="250" t="s">
        <v>204</v>
      </c>
    </row>
    <row r="326" spans="2:51" s="12" customFormat="1" ht="12">
      <c r="B326" s="240"/>
      <c r="C326" s="241"/>
      <c r="D326" s="231" t="s">
        <v>213</v>
      </c>
      <c r="E326" s="242" t="s">
        <v>33</v>
      </c>
      <c r="F326" s="243" t="s">
        <v>481</v>
      </c>
      <c r="G326" s="241"/>
      <c r="H326" s="244">
        <v>0.023</v>
      </c>
      <c r="I326" s="245"/>
      <c r="J326" s="245"/>
      <c r="K326" s="241"/>
      <c r="L326" s="241"/>
      <c r="M326" s="246"/>
      <c r="N326" s="247"/>
      <c r="O326" s="248"/>
      <c r="P326" s="248"/>
      <c r="Q326" s="248"/>
      <c r="R326" s="248"/>
      <c r="S326" s="248"/>
      <c r="T326" s="248"/>
      <c r="U326" s="248"/>
      <c r="V326" s="248"/>
      <c r="W326" s="248"/>
      <c r="X326" s="249"/>
      <c r="AT326" s="250" t="s">
        <v>213</v>
      </c>
      <c r="AU326" s="250" t="s">
        <v>224</v>
      </c>
      <c r="AV326" s="12" t="s">
        <v>90</v>
      </c>
      <c r="AW326" s="12" t="s">
        <v>5</v>
      </c>
      <c r="AX326" s="12" t="s">
        <v>80</v>
      </c>
      <c r="AY326" s="250" t="s">
        <v>204</v>
      </c>
    </row>
    <row r="327" spans="2:51" s="12" customFormat="1" ht="12">
      <c r="B327" s="240"/>
      <c r="C327" s="241"/>
      <c r="D327" s="231" t="s">
        <v>213</v>
      </c>
      <c r="E327" s="242" t="s">
        <v>33</v>
      </c>
      <c r="F327" s="243" t="s">
        <v>482</v>
      </c>
      <c r="G327" s="241"/>
      <c r="H327" s="244">
        <v>0.023</v>
      </c>
      <c r="I327" s="245"/>
      <c r="J327" s="245"/>
      <c r="K327" s="241"/>
      <c r="L327" s="241"/>
      <c r="M327" s="246"/>
      <c r="N327" s="247"/>
      <c r="O327" s="248"/>
      <c r="P327" s="248"/>
      <c r="Q327" s="248"/>
      <c r="R327" s="248"/>
      <c r="S327" s="248"/>
      <c r="T327" s="248"/>
      <c r="U327" s="248"/>
      <c r="V327" s="248"/>
      <c r="W327" s="248"/>
      <c r="X327" s="249"/>
      <c r="AT327" s="250" t="s">
        <v>213</v>
      </c>
      <c r="AU327" s="250" t="s">
        <v>224</v>
      </c>
      <c r="AV327" s="12" t="s">
        <v>90</v>
      </c>
      <c r="AW327" s="12" t="s">
        <v>5</v>
      </c>
      <c r="AX327" s="12" t="s">
        <v>80</v>
      </c>
      <c r="AY327" s="250" t="s">
        <v>204</v>
      </c>
    </row>
    <row r="328" spans="2:51" s="14" customFormat="1" ht="12">
      <c r="B328" s="262"/>
      <c r="C328" s="263"/>
      <c r="D328" s="231" t="s">
        <v>213</v>
      </c>
      <c r="E328" s="264" t="s">
        <v>33</v>
      </c>
      <c r="F328" s="265" t="s">
        <v>483</v>
      </c>
      <c r="G328" s="263"/>
      <c r="H328" s="266">
        <v>0.30400000000000005</v>
      </c>
      <c r="I328" s="267"/>
      <c r="J328" s="267"/>
      <c r="K328" s="263"/>
      <c r="L328" s="263"/>
      <c r="M328" s="268"/>
      <c r="N328" s="269"/>
      <c r="O328" s="270"/>
      <c r="P328" s="270"/>
      <c r="Q328" s="270"/>
      <c r="R328" s="270"/>
      <c r="S328" s="270"/>
      <c r="T328" s="270"/>
      <c r="U328" s="270"/>
      <c r="V328" s="270"/>
      <c r="W328" s="270"/>
      <c r="X328" s="271"/>
      <c r="AT328" s="272" t="s">
        <v>213</v>
      </c>
      <c r="AU328" s="272" t="s">
        <v>224</v>
      </c>
      <c r="AV328" s="14" t="s">
        <v>224</v>
      </c>
      <c r="AW328" s="14" t="s">
        <v>5</v>
      </c>
      <c r="AX328" s="14" t="s">
        <v>80</v>
      </c>
      <c r="AY328" s="272" t="s">
        <v>204</v>
      </c>
    </row>
    <row r="329" spans="2:51" s="12" customFormat="1" ht="12">
      <c r="B329" s="240"/>
      <c r="C329" s="241"/>
      <c r="D329" s="231" t="s">
        <v>213</v>
      </c>
      <c r="E329" s="242" t="s">
        <v>33</v>
      </c>
      <c r="F329" s="243" t="s">
        <v>484</v>
      </c>
      <c r="G329" s="241"/>
      <c r="H329" s="244">
        <v>0.138</v>
      </c>
      <c r="I329" s="245"/>
      <c r="J329" s="245"/>
      <c r="K329" s="241"/>
      <c r="L329" s="241"/>
      <c r="M329" s="246"/>
      <c r="N329" s="247"/>
      <c r="O329" s="248"/>
      <c r="P329" s="248"/>
      <c r="Q329" s="248"/>
      <c r="R329" s="248"/>
      <c r="S329" s="248"/>
      <c r="T329" s="248"/>
      <c r="U329" s="248"/>
      <c r="V329" s="248"/>
      <c r="W329" s="248"/>
      <c r="X329" s="249"/>
      <c r="AT329" s="250" t="s">
        <v>213</v>
      </c>
      <c r="AU329" s="250" t="s">
        <v>224</v>
      </c>
      <c r="AV329" s="12" t="s">
        <v>90</v>
      </c>
      <c r="AW329" s="12" t="s">
        <v>5</v>
      </c>
      <c r="AX329" s="12" t="s">
        <v>80</v>
      </c>
      <c r="AY329" s="250" t="s">
        <v>204</v>
      </c>
    </row>
    <row r="330" spans="2:51" s="12" customFormat="1" ht="12">
      <c r="B330" s="240"/>
      <c r="C330" s="241"/>
      <c r="D330" s="231" t="s">
        <v>213</v>
      </c>
      <c r="E330" s="242" t="s">
        <v>33</v>
      </c>
      <c r="F330" s="243" t="s">
        <v>485</v>
      </c>
      <c r="G330" s="241"/>
      <c r="H330" s="244">
        <v>0.28</v>
      </c>
      <c r="I330" s="245"/>
      <c r="J330" s="245"/>
      <c r="K330" s="241"/>
      <c r="L330" s="241"/>
      <c r="M330" s="246"/>
      <c r="N330" s="247"/>
      <c r="O330" s="248"/>
      <c r="P330" s="248"/>
      <c r="Q330" s="248"/>
      <c r="R330" s="248"/>
      <c r="S330" s="248"/>
      <c r="T330" s="248"/>
      <c r="U330" s="248"/>
      <c r="V330" s="248"/>
      <c r="W330" s="248"/>
      <c r="X330" s="249"/>
      <c r="AT330" s="250" t="s">
        <v>213</v>
      </c>
      <c r="AU330" s="250" t="s">
        <v>224</v>
      </c>
      <c r="AV330" s="12" t="s">
        <v>90</v>
      </c>
      <c r="AW330" s="12" t="s">
        <v>5</v>
      </c>
      <c r="AX330" s="12" t="s">
        <v>80</v>
      </c>
      <c r="AY330" s="250" t="s">
        <v>204</v>
      </c>
    </row>
    <row r="331" spans="2:51" s="12" customFormat="1" ht="12">
      <c r="B331" s="240"/>
      <c r="C331" s="241"/>
      <c r="D331" s="231" t="s">
        <v>213</v>
      </c>
      <c r="E331" s="242" t="s">
        <v>33</v>
      </c>
      <c r="F331" s="243" t="s">
        <v>486</v>
      </c>
      <c r="G331" s="241"/>
      <c r="H331" s="244">
        <v>0.154</v>
      </c>
      <c r="I331" s="245"/>
      <c r="J331" s="245"/>
      <c r="K331" s="241"/>
      <c r="L331" s="241"/>
      <c r="M331" s="246"/>
      <c r="N331" s="247"/>
      <c r="O331" s="248"/>
      <c r="P331" s="248"/>
      <c r="Q331" s="248"/>
      <c r="R331" s="248"/>
      <c r="S331" s="248"/>
      <c r="T331" s="248"/>
      <c r="U331" s="248"/>
      <c r="V331" s="248"/>
      <c r="W331" s="248"/>
      <c r="X331" s="249"/>
      <c r="AT331" s="250" t="s">
        <v>213</v>
      </c>
      <c r="AU331" s="250" t="s">
        <v>224</v>
      </c>
      <c r="AV331" s="12" t="s">
        <v>90</v>
      </c>
      <c r="AW331" s="12" t="s">
        <v>5</v>
      </c>
      <c r="AX331" s="12" t="s">
        <v>80</v>
      </c>
      <c r="AY331" s="250" t="s">
        <v>204</v>
      </c>
    </row>
    <row r="332" spans="2:51" s="12" customFormat="1" ht="12">
      <c r="B332" s="240"/>
      <c r="C332" s="241"/>
      <c r="D332" s="231" t="s">
        <v>213</v>
      </c>
      <c r="E332" s="242" t="s">
        <v>33</v>
      </c>
      <c r="F332" s="243" t="s">
        <v>487</v>
      </c>
      <c r="G332" s="241"/>
      <c r="H332" s="244">
        <v>0.123</v>
      </c>
      <c r="I332" s="245"/>
      <c r="J332" s="245"/>
      <c r="K332" s="241"/>
      <c r="L332" s="241"/>
      <c r="M332" s="246"/>
      <c r="N332" s="247"/>
      <c r="O332" s="248"/>
      <c r="P332" s="248"/>
      <c r="Q332" s="248"/>
      <c r="R332" s="248"/>
      <c r="S332" s="248"/>
      <c r="T332" s="248"/>
      <c r="U332" s="248"/>
      <c r="V332" s="248"/>
      <c r="W332" s="248"/>
      <c r="X332" s="249"/>
      <c r="AT332" s="250" t="s">
        <v>213</v>
      </c>
      <c r="AU332" s="250" t="s">
        <v>224</v>
      </c>
      <c r="AV332" s="12" t="s">
        <v>90</v>
      </c>
      <c r="AW332" s="12" t="s">
        <v>5</v>
      </c>
      <c r="AX332" s="12" t="s">
        <v>80</v>
      </c>
      <c r="AY332" s="250" t="s">
        <v>204</v>
      </c>
    </row>
    <row r="333" spans="2:51" s="12" customFormat="1" ht="12">
      <c r="B333" s="240"/>
      <c r="C333" s="241"/>
      <c r="D333" s="231" t="s">
        <v>213</v>
      </c>
      <c r="E333" s="242" t="s">
        <v>33</v>
      </c>
      <c r="F333" s="243" t="s">
        <v>488</v>
      </c>
      <c r="G333" s="241"/>
      <c r="H333" s="244">
        <v>0.205</v>
      </c>
      <c r="I333" s="245"/>
      <c r="J333" s="245"/>
      <c r="K333" s="241"/>
      <c r="L333" s="241"/>
      <c r="M333" s="246"/>
      <c r="N333" s="247"/>
      <c r="O333" s="248"/>
      <c r="P333" s="248"/>
      <c r="Q333" s="248"/>
      <c r="R333" s="248"/>
      <c r="S333" s="248"/>
      <c r="T333" s="248"/>
      <c r="U333" s="248"/>
      <c r="V333" s="248"/>
      <c r="W333" s="248"/>
      <c r="X333" s="249"/>
      <c r="AT333" s="250" t="s">
        <v>213</v>
      </c>
      <c r="AU333" s="250" t="s">
        <v>224</v>
      </c>
      <c r="AV333" s="12" t="s">
        <v>90</v>
      </c>
      <c r="AW333" s="12" t="s">
        <v>5</v>
      </c>
      <c r="AX333" s="12" t="s">
        <v>80</v>
      </c>
      <c r="AY333" s="250" t="s">
        <v>204</v>
      </c>
    </row>
    <row r="334" spans="2:51" s="12" customFormat="1" ht="12">
      <c r="B334" s="240"/>
      <c r="C334" s="241"/>
      <c r="D334" s="231" t="s">
        <v>213</v>
      </c>
      <c r="E334" s="242" t="s">
        <v>33</v>
      </c>
      <c r="F334" s="243" t="s">
        <v>489</v>
      </c>
      <c r="G334" s="241"/>
      <c r="H334" s="244">
        <v>0.117</v>
      </c>
      <c r="I334" s="245"/>
      <c r="J334" s="245"/>
      <c r="K334" s="241"/>
      <c r="L334" s="241"/>
      <c r="M334" s="246"/>
      <c r="N334" s="247"/>
      <c r="O334" s="248"/>
      <c r="P334" s="248"/>
      <c r="Q334" s="248"/>
      <c r="R334" s="248"/>
      <c r="S334" s="248"/>
      <c r="T334" s="248"/>
      <c r="U334" s="248"/>
      <c r="V334" s="248"/>
      <c r="W334" s="248"/>
      <c r="X334" s="249"/>
      <c r="AT334" s="250" t="s">
        <v>213</v>
      </c>
      <c r="AU334" s="250" t="s">
        <v>224</v>
      </c>
      <c r="AV334" s="12" t="s">
        <v>90</v>
      </c>
      <c r="AW334" s="12" t="s">
        <v>5</v>
      </c>
      <c r="AX334" s="12" t="s">
        <v>80</v>
      </c>
      <c r="AY334" s="250" t="s">
        <v>204</v>
      </c>
    </row>
    <row r="335" spans="2:51" s="12" customFormat="1" ht="12">
      <c r="B335" s="240"/>
      <c r="C335" s="241"/>
      <c r="D335" s="231" t="s">
        <v>213</v>
      </c>
      <c r="E335" s="242" t="s">
        <v>33</v>
      </c>
      <c r="F335" s="243" t="s">
        <v>490</v>
      </c>
      <c r="G335" s="241"/>
      <c r="H335" s="244">
        <v>0.062</v>
      </c>
      <c r="I335" s="245"/>
      <c r="J335" s="245"/>
      <c r="K335" s="241"/>
      <c r="L335" s="241"/>
      <c r="M335" s="246"/>
      <c r="N335" s="247"/>
      <c r="O335" s="248"/>
      <c r="P335" s="248"/>
      <c r="Q335" s="248"/>
      <c r="R335" s="248"/>
      <c r="S335" s="248"/>
      <c r="T335" s="248"/>
      <c r="U335" s="248"/>
      <c r="V335" s="248"/>
      <c r="W335" s="248"/>
      <c r="X335" s="249"/>
      <c r="AT335" s="250" t="s">
        <v>213</v>
      </c>
      <c r="AU335" s="250" t="s">
        <v>224</v>
      </c>
      <c r="AV335" s="12" t="s">
        <v>90</v>
      </c>
      <c r="AW335" s="12" t="s">
        <v>5</v>
      </c>
      <c r="AX335" s="12" t="s">
        <v>80</v>
      </c>
      <c r="AY335" s="250" t="s">
        <v>204</v>
      </c>
    </row>
    <row r="336" spans="2:51" s="12" customFormat="1" ht="12">
      <c r="B336" s="240"/>
      <c r="C336" s="241"/>
      <c r="D336" s="231" t="s">
        <v>213</v>
      </c>
      <c r="E336" s="242" t="s">
        <v>33</v>
      </c>
      <c r="F336" s="243" t="s">
        <v>491</v>
      </c>
      <c r="G336" s="241"/>
      <c r="H336" s="244">
        <v>0.084</v>
      </c>
      <c r="I336" s="245"/>
      <c r="J336" s="245"/>
      <c r="K336" s="241"/>
      <c r="L336" s="241"/>
      <c r="M336" s="246"/>
      <c r="N336" s="247"/>
      <c r="O336" s="248"/>
      <c r="P336" s="248"/>
      <c r="Q336" s="248"/>
      <c r="R336" s="248"/>
      <c r="S336" s="248"/>
      <c r="T336" s="248"/>
      <c r="U336" s="248"/>
      <c r="V336" s="248"/>
      <c r="W336" s="248"/>
      <c r="X336" s="249"/>
      <c r="AT336" s="250" t="s">
        <v>213</v>
      </c>
      <c r="AU336" s="250" t="s">
        <v>224</v>
      </c>
      <c r="AV336" s="12" t="s">
        <v>90</v>
      </c>
      <c r="AW336" s="12" t="s">
        <v>5</v>
      </c>
      <c r="AX336" s="12" t="s">
        <v>80</v>
      </c>
      <c r="AY336" s="250" t="s">
        <v>204</v>
      </c>
    </row>
    <row r="337" spans="2:51" s="12" customFormat="1" ht="12">
      <c r="B337" s="240"/>
      <c r="C337" s="241"/>
      <c r="D337" s="231" t="s">
        <v>213</v>
      </c>
      <c r="E337" s="242" t="s">
        <v>33</v>
      </c>
      <c r="F337" s="243" t="s">
        <v>492</v>
      </c>
      <c r="G337" s="241"/>
      <c r="H337" s="244">
        <v>1.461</v>
      </c>
      <c r="I337" s="245"/>
      <c r="J337" s="245"/>
      <c r="K337" s="241"/>
      <c r="L337" s="241"/>
      <c r="M337" s="246"/>
      <c r="N337" s="247"/>
      <c r="O337" s="248"/>
      <c r="P337" s="248"/>
      <c r="Q337" s="248"/>
      <c r="R337" s="248"/>
      <c r="S337" s="248"/>
      <c r="T337" s="248"/>
      <c r="U337" s="248"/>
      <c r="V337" s="248"/>
      <c r="W337" s="248"/>
      <c r="X337" s="249"/>
      <c r="AT337" s="250" t="s">
        <v>213</v>
      </c>
      <c r="AU337" s="250" t="s">
        <v>224</v>
      </c>
      <c r="AV337" s="12" t="s">
        <v>90</v>
      </c>
      <c r="AW337" s="12" t="s">
        <v>5</v>
      </c>
      <c r="AX337" s="12" t="s">
        <v>80</v>
      </c>
      <c r="AY337" s="250" t="s">
        <v>204</v>
      </c>
    </row>
    <row r="338" spans="2:51" s="12" customFormat="1" ht="12">
      <c r="B338" s="240"/>
      <c r="C338" s="241"/>
      <c r="D338" s="231" t="s">
        <v>213</v>
      </c>
      <c r="E338" s="242" t="s">
        <v>33</v>
      </c>
      <c r="F338" s="243" t="s">
        <v>493</v>
      </c>
      <c r="G338" s="241"/>
      <c r="H338" s="244">
        <v>0.073</v>
      </c>
      <c r="I338" s="245"/>
      <c r="J338" s="245"/>
      <c r="K338" s="241"/>
      <c r="L338" s="241"/>
      <c r="M338" s="246"/>
      <c r="N338" s="247"/>
      <c r="O338" s="248"/>
      <c r="P338" s="248"/>
      <c r="Q338" s="248"/>
      <c r="R338" s="248"/>
      <c r="S338" s="248"/>
      <c r="T338" s="248"/>
      <c r="U338" s="248"/>
      <c r="V338" s="248"/>
      <c r="W338" s="248"/>
      <c r="X338" s="249"/>
      <c r="AT338" s="250" t="s">
        <v>213</v>
      </c>
      <c r="AU338" s="250" t="s">
        <v>224</v>
      </c>
      <c r="AV338" s="12" t="s">
        <v>90</v>
      </c>
      <c r="AW338" s="12" t="s">
        <v>5</v>
      </c>
      <c r="AX338" s="12" t="s">
        <v>80</v>
      </c>
      <c r="AY338" s="250" t="s">
        <v>204</v>
      </c>
    </row>
    <row r="339" spans="2:51" s="14" customFormat="1" ht="12">
      <c r="B339" s="262"/>
      <c r="C339" s="263"/>
      <c r="D339" s="231" t="s">
        <v>213</v>
      </c>
      <c r="E339" s="264" t="s">
        <v>33</v>
      </c>
      <c r="F339" s="265" t="s">
        <v>243</v>
      </c>
      <c r="G339" s="263"/>
      <c r="H339" s="266">
        <v>2.6970000000000005</v>
      </c>
      <c r="I339" s="267"/>
      <c r="J339" s="267"/>
      <c r="K339" s="263"/>
      <c r="L339" s="263"/>
      <c r="M339" s="268"/>
      <c r="N339" s="269"/>
      <c r="O339" s="270"/>
      <c r="P339" s="270"/>
      <c r="Q339" s="270"/>
      <c r="R339" s="270"/>
      <c r="S339" s="270"/>
      <c r="T339" s="270"/>
      <c r="U339" s="270"/>
      <c r="V339" s="270"/>
      <c r="W339" s="270"/>
      <c r="X339" s="271"/>
      <c r="AT339" s="272" t="s">
        <v>213</v>
      </c>
      <c r="AU339" s="272" t="s">
        <v>224</v>
      </c>
      <c r="AV339" s="14" t="s">
        <v>224</v>
      </c>
      <c r="AW339" s="14" t="s">
        <v>5</v>
      </c>
      <c r="AX339" s="14" t="s">
        <v>80</v>
      </c>
      <c r="AY339" s="272" t="s">
        <v>204</v>
      </c>
    </row>
    <row r="340" spans="2:51" s="13" customFormat="1" ht="12">
      <c r="B340" s="251"/>
      <c r="C340" s="252"/>
      <c r="D340" s="231" t="s">
        <v>213</v>
      </c>
      <c r="E340" s="253" t="s">
        <v>33</v>
      </c>
      <c r="F340" s="254" t="s">
        <v>218</v>
      </c>
      <c r="G340" s="252"/>
      <c r="H340" s="255">
        <v>4.539000000000001</v>
      </c>
      <c r="I340" s="256"/>
      <c r="J340" s="256"/>
      <c r="K340" s="252"/>
      <c r="L340" s="252"/>
      <c r="M340" s="257"/>
      <c r="N340" s="258"/>
      <c r="O340" s="259"/>
      <c r="P340" s="259"/>
      <c r="Q340" s="259"/>
      <c r="R340" s="259"/>
      <c r="S340" s="259"/>
      <c r="T340" s="259"/>
      <c r="U340" s="259"/>
      <c r="V340" s="259"/>
      <c r="W340" s="259"/>
      <c r="X340" s="260"/>
      <c r="AT340" s="261" t="s">
        <v>213</v>
      </c>
      <c r="AU340" s="261" t="s">
        <v>224</v>
      </c>
      <c r="AV340" s="13" t="s">
        <v>211</v>
      </c>
      <c r="AW340" s="13" t="s">
        <v>5</v>
      </c>
      <c r="AX340" s="13" t="s">
        <v>88</v>
      </c>
      <c r="AY340" s="261" t="s">
        <v>204</v>
      </c>
    </row>
    <row r="341" spans="2:65" s="1" customFormat="1" ht="16.5" customHeight="1">
      <c r="B341" s="39"/>
      <c r="C341" s="273" t="s">
        <v>494</v>
      </c>
      <c r="D341" s="273" t="s">
        <v>287</v>
      </c>
      <c r="E341" s="274" t="s">
        <v>495</v>
      </c>
      <c r="F341" s="275" t="s">
        <v>496</v>
      </c>
      <c r="G341" s="276" t="s">
        <v>275</v>
      </c>
      <c r="H341" s="277">
        <v>0.625</v>
      </c>
      <c r="I341" s="278"/>
      <c r="J341" s="279"/>
      <c r="K341" s="280">
        <f>ROUND(P341*H341,2)</f>
        <v>0</v>
      </c>
      <c r="L341" s="275" t="s">
        <v>210</v>
      </c>
      <c r="M341" s="281"/>
      <c r="N341" s="282" t="s">
        <v>33</v>
      </c>
      <c r="O341" s="224" t="s">
        <v>49</v>
      </c>
      <c r="P341" s="225">
        <f>I341+J341</f>
        <v>0</v>
      </c>
      <c r="Q341" s="225">
        <f>ROUND(I341*H341,2)</f>
        <v>0</v>
      </c>
      <c r="R341" s="225">
        <f>ROUND(J341*H341,2)</f>
        <v>0</v>
      </c>
      <c r="S341" s="80"/>
      <c r="T341" s="226">
        <f>S341*H341</f>
        <v>0</v>
      </c>
      <c r="U341" s="226">
        <v>1</v>
      </c>
      <c r="V341" s="226">
        <f>U341*H341</f>
        <v>0.625</v>
      </c>
      <c r="W341" s="226">
        <v>0</v>
      </c>
      <c r="X341" s="227">
        <f>W341*H341</f>
        <v>0</v>
      </c>
      <c r="AR341" s="17" t="s">
        <v>258</v>
      </c>
      <c r="AT341" s="17" t="s">
        <v>287</v>
      </c>
      <c r="AU341" s="17" t="s">
        <v>224</v>
      </c>
      <c r="AY341" s="17" t="s">
        <v>204</v>
      </c>
      <c r="BE341" s="228">
        <f>IF(O341="základní",K341,0)</f>
        <v>0</v>
      </c>
      <c r="BF341" s="228">
        <f>IF(O341="snížená",K341,0)</f>
        <v>0</v>
      </c>
      <c r="BG341" s="228">
        <f>IF(O341="zákl. přenesená",K341,0)</f>
        <v>0</v>
      </c>
      <c r="BH341" s="228">
        <f>IF(O341="sníž. přenesená",K341,0)</f>
        <v>0</v>
      </c>
      <c r="BI341" s="228">
        <f>IF(O341="nulová",K341,0)</f>
        <v>0</v>
      </c>
      <c r="BJ341" s="17" t="s">
        <v>88</v>
      </c>
      <c r="BK341" s="228">
        <f>ROUND(P341*H341,2)</f>
        <v>0</v>
      </c>
      <c r="BL341" s="17" t="s">
        <v>211</v>
      </c>
      <c r="BM341" s="17" t="s">
        <v>497</v>
      </c>
    </row>
    <row r="342" spans="2:51" s="11" customFormat="1" ht="12">
      <c r="B342" s="229"/>
      <c r="C342" s="230"/>
      <c r="D342" s="231" t="s">
        <v>213</v>
      </c>
      <c r="E342" s="232" t="s">
        <v>33</v>
      </c>
      <c r="F342" s="233" t="s">
        <v>458</v>
      </c>
      <c r="G342" s="230"/>
      <c r="H342" s="232" t="s">
        <v>33</v>
      </c>
      <c r="I342" s="234"/>
      <c r="J342" s="234"/>
      <c r="K342" s="230"/>
      <c r="L342" s="230"/>
      <c r="M342" s="235"/>
      <c r="N342" s="236"/>
      <c r="O342" s="237"/>
      <c r="P342" s="237"/>
      <c r="Q342" s="237"/>
      <c r="R342" s="237"/>
      <c r="S342" s="237"/>
      <c r="T342" s="237"/>
      <c r="U342" s="237"/>
      <c r="V342" s="237"/>
      <c r="W342" s="237"/>
      <c r="X342" s="238"/>
      <c r="AT342" s="239" t="s">
        <v>213</v>
      </c>
      <c r="AU342" s="239" t="s">
        <v>224</v>
      </c>
      <c r="AV342" s="11" t="s">
        <v>88</v>
      </c>
      <c r="AW342" s="11" t="s">
        <v>5</v>
      </c>
      <c r="AX342" s="11" t="s">
        <v>80</v>
      </c>
      <c r="AY342" s="239" t="s">
        <v>204</v>
      </c>
    </row>
    <row r="343" spans="2:51" s="12" customFormat="1" ht="12">
      <c r="B343" s="240"/>
      <c r="C343" s="241"/>
      <c r="D343" s="231" t="s">
        <v>213</v>
      </c>
      <c r="E343" s="242" t="s">
        <v>33</v>
      </c>
      <c r="F343" s="243" t="s">
        <v>498</v>
      </c>
      <c r="G343" s="241"/>
      <c r="H343" s="244">
        <v>0.133</v>
      </c>
      <c r="I343" s="245"/>
      <c r="J343" s="245"/>
      <c r="K343" s="241"/>
      <c r="L343" s="241"/>
      <c r="M343" s="246"/>
      <c r="N343" s="247"/>
      <c r="O343" s="248"/>
      <c r="P343" s="248"/>
      <c r="Q343" s="248"/>
      <c r="R343" s="248"/>
      <c r="S343" s="248"/>
      <c r="T343" s="248"/>
      <c r="U343" s="248"/>
      <c r="V343" s="248"/>
      <c r="W343" s="248"/>
      <c r="X343" s="249"/>
      <c r="AT343" s="250" t="s">
        <v>213</v>
      </c>
      <c r="AU343" s="250" t="s">
        <v>224</v>
      </c>
      <c r="AV343" s="12" t="s">
        <v>90</v>
      </c>
      <c r="AW343" s="12" t="s">
        <v>5</v>
      </c>
      <c r="AX343" s="12" t="s">
        <v>80</v>
      </c>
      <c r="AY343" s="250" t="s">
        <v>204</v>
      </c>
    </row>
    <row r="344" spans="2:51" s="12" customFormat="1" ht="12">
      <c r="B344" s="240"/>
      <c r="C344" s="241"/>
      <c r="D344" s="231" t="s">
        <v>213</v>
      </c>
      <c r="E344" s="242" t="s">
        <v>33</v>
      </c>
      <c r="F344" s="243" t="s">
        <v>499</v>
      </c>
      <c r="G344" s="241"/>
      <c r="H344" s="244">
        <v>0.139</v>
      </c>
      <c r="I344" s="245"/>
      <c r="J344" s="245"/>
      <c r="K344" s="241"/>
      <c r="L344" s="241"/>
      <c r="M344" s="246"/>
      <c r="N344" s="247"/>
      <c r="O344" s="248"/>
      <c r="P344" s="248"/>
      <c r="Q344" s="248"/>
      <c r="R344" s="248"/>
      <c r="S344" s="248"/>
      <c r="T344" s="248"/>
      <c r="U344" s="248"/>
      <c r="V344" s="248"/>
      <c r="W344" s="248"/>
      <c r="X344" s="249"/>
      <c r="AT344" s="250" t="s">
        <v>213</v>
      </c>
      <c r="AU344" s="250" t="s">
        <v>224</v>
      </c>
      <c r="AV344" s="12" t="s">
        <v>90</v>
      </c>
      <c r="AW344" s="12" t="s">
        <v>5</v>
      </c>
      <c r="AX344" s="12" t="s">
        <v>80</v>
      </c>
      <c r="AY344" s="250" t="s">
        <v>204</v>
      </c>
    </row>
    <row r="345" spans="2:51" s="11" customFormat="1" ht="12">
      <c r="B345" s="229"/>
      <c r="C345" s="230"/>
      <c r="D345" s="231" t="s">
        <v>213</v>
      </c>
      <c r="E345" s="232" t="s">
        <v>33</v>
      </c>
      <c r="F345" s="233" t="s">
        <v>465</v>
      </c>
      <c r="G345" s="230"/>
      <c r="H345" s="232" t="s">
        <v>33</v>
      </c>
      <c r="I345" s="234"/>
      <c r="J345" s="234"/>
      <c r="K345" s="230"/>
      <c r="L345" s="230"/>
      <c r="M345" s="235"/>
      <c r="N345" s="236"/>
      <c r="O345" s="237"/>
      <c r="P345" s="237"/>
      <c r="Q345" s="237"/>
      <c r="R345" s="237"/>
      <c r="S345" s="237"/>
      <c r="T345" s="237"/>
      <c r="U345" s="237"/>
      <c r="V345" s="237"/>
      <c r="W345" s="237"/>
      <c r="X345" s="238"/>
      <c r="AT345" s="239" t="s">
        <v>213</v>
      </c>
      <c r="AU345" s="239" t="s">
        <v>224</v>
      </c>
      <c r="AV345" s="11" t="s">
        <v>88</v>
      </c>
      <c r="AW345" s="11" t="s">
        <v>5</v>
      </c>
      <c r="AX345" s="11" t="s">
        <v>80</v>
      </c>
      <c r="AY345" s="239" t="s">
        <v>204</v>
      </c>
    </row>
    <row r="346" spans="2:51" s="12" customFormat="1" ht="12">
      <c r="B346" s="240"/>
      <c r="C346" s="241"/>
      <c r="D346" s="231" t="s">
        <v>213</v>
      </c>
      <c r="E346" s="242" t="s">
        <v>33</v>
      </c>
      <c r="F346" s="243" t="s">
        <v>500</v>
      </c>
      <c r="G346" s="241"/>
      <c r="H346" s="244">
        <v>0.059</v>
      </c>
      <c r="I346" s="245"/>
      <c r="J346" s="245"/>
      <c r="K346" s="241"/>
      <c r="L346" s="241"/>
      <c r="M346" s="246"/>
      <c r="N346" s="247"/>
      <c r="O346" s="248"/>
      <c r="P346" s="248"/>
      <c r="Q346" s="248"/>
      <c r="R346" s="248"/>
      <c r="S346" s="248"/>
      <c r="T346" s="248"/>
      <c r="U346" s="248"/>
      <c r="V346" s="248"/>
      <c r="W346" s="248"/>
      <c r="X346" s="249"/>
      <c r="AT346" s="250" t="s">
        <v>213</v>
      </c>
      <c r="AU346" s="250" t="s">
        <v>224</v>
      </c>
      <c r="AV346" s="12" t="s">
        <v>90</v>
      </c>
      <c r="AW346" s="12" t="s">
        <v>5</v>
      </c>
      <c r="AX346" s="12" t="s">
        <v>80</v>
      </c>
      <c r="AY346" s="250" t="s">
        <v>204</v>
      </c>
    </row>
    <row r="347" spans="2:51" s="11" customFormat="1" ht="12">
      <c r="B347" s="229"/>
      <c r="C347" s="230"/>
      <c r="D347" s="231" t="s">
        <v>213</v>
      </c>
      <c r="E347" s="232" t="s">
        <v>33</v>
      </c>
      <c r="F347" s="233" t="s">
        <v>470</v>
      </c>
      <c r="G347" s="230"/>
      <c r="H347" s="232" t="s">
        <v>33</v>
      </c>
      <c r="I347" s="234"/>
      <c r="J347" s="234"/>
      <c r="K347" s="230"/>
      <c r="L347" s="230"/>
      <c r="M347" s="235"/>
      <c r="N347" s="236"/>
      <c r="O347" s="237"/>
      <c r="P347" s="237"/>
      <c r="Q347" s="237"/>
      <c r="R347" s="237"/>
      <c r="S347" s="237"/>
      <c r="T347" s="237"/>
      <c r="U347" s="237"/>
      <c r="V347" s="237"/>
      <c r="W347" s="237"/>
      <c r="X347" s="238"/>
      <c r="AT347" s="239" t="s">
        <v>213</v>
      </c>
      <c r="AU347" s="239" t="s">
        <v>224</v>
      </c>
      <c r="AV347" s="11" t="s">
        <v>88</v>
      </c>
      <c r="AW347" s="11" t="s">
        <v>5</v>
      </c>
      <c r="AX347" s="11" t="s">
        <v>80</v>
      </c>
      <c r="AY347" s="239" t="s">
        <v>204</v>
      </c>
    </row>
    <row r="348" spans="2:51" s="12" customFormat="1" ht="12">
      <c r="B348" s="240"/>
      <c r="C348" s="241"/>
      <c r="D348" s="231" t="s">
        <v>213</v>
      </c>
      <c r="E348" s="242" t="s">
        <v>33</v>
      </c>
      <c r="F348" s="243" t="s">
        <v>501</v>
      </c>
      <c r="G348" s="241"/>
      <c r="H348" s="244">
        <v>0.119</v>
      </c>
      <c r="I348" s="245"/>
      <c r="J348" s="245"/>
      <c r="K348" s="241"/>
      <c r="L348" s="241"/>
      <c r="M348" s="246"/>
      <c r="N348" s="247"/>
      <c r="O348" s="248"/>
      <c r="P348" s="248"/>
      <c r="Q348" s="248"/>
      <c r="R348" s="248"/>
      <c r="S348" s="248"/>
      <c r="T348" s="248"/>
      <c r="U348" s="248"/>
      <c r="V348" s="248"/>
      <c r="W348" s="248"/>
      <c r="X348" s="249"/>
      <c r="AT348" s="250" t="s">
        <v>213</v>
      </c>
      <c r="AU348" s="250" t="s">
        <v>224</v>
      </c>
      <c r="AV348" s="12" t="s">
        <v>90</v>
      </c>
      <c r="AW348" s="12" t="s">
        <v>5</v>
      </c>
      <c r="AX348" s="12" t="s">
        <v>80</v>
      </c>
      <c r="AY348" s="250" t="s">
        <v>204</v>
      </c>
    </row>
    <row r="349" spans="2:51" s="11" customFormat="1" ht="12">
      <c r="B349" s="229"/>
      <c r="C349" s="230"/>
      <c r="D349" s="231" t="s">
        <v>213</v>
      </c>
      <c r="E349" s="232" t="s">
        <v>33</v>
      </c>
      <c r="F349" s="233" t="s">
        <v>478</v>
      </c>
      <c r="G349" s="230"/>
      <c r="H349" s="232" t="s">
        <v>33</v>
      </c>
      <c r="I349" s="234"/>
      <c r="J349" s="234"/>
      <c r="K349" s="230"/>
      <c r="L349" s="230"/>
      <c r="M349" s="235"/>
      <c r="N349" s="236"/>
      <c r="O349" s="237"/>
      <c r="P349" s="237"/>
      <c r="Q349" s="237"/>
      <c r="R349" s="237"/>
      <c r="S349" s="237"/>
      <c r="T349" s="237"/>
      <c r="U349" s="237"/>
      <c r="V349" s="237"/>
      <c r="W349" s="237"/>
      <c r="X349" s="238"/>
      <c r="AT349" s="239" t="s">
        <v>213</v>
      </c>
      <c r="AU349" s="239" t="s">
        <v>224</v>
      </c>
      <c r="AV349" s="11" t="s">
        <v>88</v>
      </c>
      <c r="AW349" s="11" t="s">
        <v>5</v>
      </c>
      <c r="AX349" s="11" t="s">
        <v>80</v>
      </c>
      <c r="AY349" s="239" t="s">
        <v>204</v>
      </c>
    </row>
    <row r="350" spans="2:51" s="12" customFormat="1" ht="12">
      <c r="B350" s="240"/>
      <c r="C350" s="241"/>
      <c r="D350" s="231" t="s">
        <v>213</v>
      </c>
      <c r="E350" s="242" t="s">
        <v>33</v>
      </c>
      <c r="F350" s="243" t="s">
        <v>502</v>
      </c>
      <c r="G350" s="241"/>
      <c r="H350" s="244">
        <v>0.026</v>
      </c>
      <c r="I350" s="245"/>
      <c r="J350" s="245"/>
      <c r="K350" s="241"/>
      <c r="L350" s="241"/>
      <c r="M350" s="246"/>
      <c r="N350" s="247"/>
      <c r="O350" s="248"/>
      <c r="P350" s="248"/>
      <c r="Q350" s="248"/>
      <c r="R350" s="248"/>
      <c r="S350" s="248"/>
      <c r="T350" s="248"/>
      <c r="U350" s="248"/>
      <c r="V350" s="248"/>
      <c r="W350" s="248"/>
      <c r="X350" s="249"/>
      <c r="AT350" s="250" t="s">
        <v>213</v>
      </c>
      <c r="AU350" s="250" t="s">
        <v>224</v>
      </c>
      <c r="AV350" s="12" t="s">
        <v>90</v>
      </c>
      <c r="AW350" s="12" t="s">
        <v>5</v>
      </c>
      <c r="AX350" s="12" t="s">
        <v>80</v>
      </c>
      <c r="AY350" s="250" t="s">
        <v>204</v>
      </c>
    </row>
    <row r="351" spans="2:51" s="12" customFormat="1" ht="12">
      <c r="B351" s="240"/>
      <c r="C351" s="241"/>
      <c r="D351" s="231" t="s">
        <v>213</v>
      </c>
      <c r="E351" s="242" t="s">
        <v>33</v>
      </c>
      <c r="F351" s="243" t="s">
        <v>503</v>
      </c>
      <c r="G351" s="241"/>
      <c r="H351" s="244">
        <v>0.026</v>
      </c>
      <c r="I351" s="245"/>
      <c r="J351" s="245"/>
      <c r="K351" s="241"/>
      <c r="L351" s="241"/>
      <c r="M351" s="246"/>
      <c r="N351" s="247"/>
      <c r="O351" s="248"/>
      <c r="P351" s="248"/>
      <c r="Q351" s="248"/>
      <c r="R351" s="248"/>
      <c r="S351" s="248"/>
      <c r="T351" s="248"/>
      <c r="U351" s="248"/>
      <c r="V351" s="248"/>
      <c r="W351" s="248"/>
      <c r="X351" s="249"/>
      <c r="AT351" s="250" t="s">
        <v>213</v>
      </c>
      <c r="AU351" s="250" t="s">
        <v>224</v>
      </c>
      <c r="AV351" s="12" t="s">
        <v>90</v>
      </c>
      <c r="AW351" s="12" t="s">
        <v>5</v>
      </c>
      <c r="AX351" s="12" t="s">
        <v>80</v>
      </c>
      <c r="AY351" s="250" t="s">
        <v>204</v>
      </c>
    </row>
    <row r="352" spans="2:51" s="12" customFormat="1" ht="12">
      <c r="B352" s="240"/>
      <c r="C352" s="241"/>
      <c r="D352" s="231" t="s">
        <v>213</v>
      </c>
      <c r="E352" s="242" t="s">
        <v>33</v>
      </c>
      <c r="F352" s="243" t="s">
        <v>504</v>
      </c>
      <c r="G352" s="241"/>
      <c r="H352" s="244">
        <v>0.123</v>
      </c>
      <c r="I352" s="245"/>
      <c r="J352" s="245"/>
      <c r="K352" s="241"/>
      <c r="L352" s="241"/>
      <c r="M352" s="246"/>
      <c r="N352" s="247"/>
      <c r="O352" s="248"/>
      <c r="P352" s="248"/>
      <c r="Q352" s="248"/>
      <c r="R352" s="248"/>
      <c r="S352" s="248"/>
      <c r="T352" s="248"/>
      <c r="U352" s="248"/>
      <c r="V352" s="248"/>
      <c r="W352" s="248"/>
      <c r="X352" s="249"/>
      <c r="AT352" s="250" t="s">
        <v>213</v>
      </c>
      <c r="AU352" s="250" t="s">
        <v>224</v>
      </c>
      <c r="AV352" s="12" t="s">
        <v>90</v>
      </c>
      <c r="AW352" s="12" t="s">
        <v>5</v>
      </c>
      <c r="AX352" s="12" t="s">
        <v>80</v>
      </c>
      <c r="AY352" s="250" t="s">
        <v>204</v>
      </c>
    </row>
    <row r="353" spans="2:51" s="13" customFormat="1" ht="12">
      <c r="B353" s="251"/>
      <c r="C353" s="252"/>
      <c r="D353" s="231" t="s">
        <v>213</v>
      </c>
      <c r="E353" s="253" t="s">
        <v>33</v>
      </c>
      <c r="F353" s="254" t="s">
        <v>218</v>
      </c>
      <c r="G353" s="252"/>
      <c r="H353" s="255">
        <v>0.625</v>
      </c>
      <c r="I353" s="256"/>
      <c r="J353" s="256"/>
      <c r="K353" s="252"/>
      <c r="L353" s="252"/>
      <c r="M353" s="257"/>
      <c r="N353" s="258"/>
      <c r="O353" s="259"/>
      <c r="P353" s="259"/>
      <c r="Q353" s="259"/>
      <c r="R353" s="259"/>
      <c r="S353" s="259"/>
      <c r="T353" s="259"/>
      <c r="U353" s="259"/>
      <c r="V353" s="259"/>
      <c r="W353" s="259"/>
      <c r="X353" s="260"/>
      <c r="AT353" s="261" t="s">
        <v>213</v>
      </c>
      <c r="AU353" s="261" t="s">
        <v>224</v>
      </c>
      <c r="AV353" s="13" t="s">
        <v>211</v>
      </c>
      <c r="AW353" s="13" t="s">
        <v>5</v>
      </c>
      <c r="AX353" s="13" t="s">
        <v>88</v>
      </c>
      <c r="AY353" s="261" t="s">
        <v>204</v>
      </c>
    </row>
    <row r="354" spans="2:65" s="1" customFormat="1" ht="16.5" customHeight="1">
      <c r="B354" s="39"/>
      <c r="C354" s="273" t="s">
        <v>505</v>
      </c>
      <c r="D354" s="273" t="s">
        <v>287</v>
      </c>
      <c r="E354" s="274" t="s">
        <v>506</v>
      </c>
      <c r="F354" s="275" t="s">
        <v>507</v>
      </c>
      <c r="G354" s="276" t="s">
        <v>275</v>
      </c>
      <c r="H354" s="277">
        <v>4.332</v>
      </c>
      <c r="I354" s="278"/>
      <c r="J354" s="279"/>
      <c r="K354" s="280">
        <f>ROUND(P354*H354,2)</f>
        <v>0</v>
      </c>
      <c r="L354" s="275" t="s">
        <v>210</v>
      </c>
      <c r="M354" s="281"/>
      <c r="N354" s="282" t="s">
        <v>33</v>
      </c>
      <c r="O354" s="224" t="s">
        <v>49</v>
      </c>
      <c r="P354" s="225">
        <f>I354+J354</f>
        <v>0</v>
      </c>
      <c r="Q354" s="225">
        <f>ROUND(I354*H354,2)</f>
        <v>0</v>
      </c>
      <c r="R354" s="225">
        <f>ROUND(J354*H354,2)</f>
        <v>0</v>
      </c>
      <c r="S354" s="80"/>
      <c r="T354" s="226">
        <f>S354*H354</f>
        <v>0</v>
      </c>
      <c r="U354" s="226">
        <v>1</v>
      </c>
      <c r="V354" s="226">
        <f>U354*H354</f>
        <v>4.332</v>
      </c>
      <c r="W354" s="226">
        <v>0</v>
      </c>
      <c r="X354" s="227">
        <f>W354*H354</f>
        <v>0</v>
      </c>
      <c r="AR354" s="17" t="s">
        <v>258</v>
      </c>
      <c r="AT354" s="17" t="s">
        <v>287</v>
      </c>
      <c r="AU354" s="17" t="s">
        <v>224</v>
      </c>
      <c r="AY354" s="17" t="s">
        <v>204</v>
      </c>
      <c r="BE354" s="228">
        <f>IF(O354="základní",K354,0)</f>
        <v>0</v>
      </c>
      <c r="BF354" s="228">
        <f>IF(O354="snížená",K354,0)</f>
        <v>0</v>
      </c>
      <c r="BG354" s="228">
        <f>IF(O354="zákl. přenesená",K354,0)</f>
        <v>0</v>
      </c>
      <c r="BH354" s="228">
        <f>IF(O354="sníž. přenesená",K354,0)</f>
        <v>0</v>
      </c>
      <c r="BI354" s="228">
        <f>IF(O354="nulová",K354,0)</f>
        <v>0</v>
      </c>
      <c r="BJ354" s="17" t="s">
        <v>88</v>
      </c>
      <c r="BK354" s="228">
        <f>ROUND(P354*H354,2)</f>
        <v>0</v>
      </c>
      <c r="BL354" s="17" t="s">
        <v>211</v>
      </c>
      <c r="BM354" s="17" t="s">
        <v>508</v>
      </c>
    </row>
    <row r="355" spans="2:51" s="11" customFormat="1" ht="12">
      <c r="B355" s="229"/>
      <c r="C355" s="230"/>
      <c r="D355" s="231" t="s">
        <v>213</v>
      </c>
      <c r="E355" s="232" t="s">
        <v>33</v>
      </c>
      <c r="F355" s="233" t="s">
        <v>458</v>
      </c>
      <c r="G355" s="230"/>
      <c r="H355" s="232" t="s">
        <v>33</v>
      </c>
      <c r="I355" s="234"/>
      <c r="J355" s="234"/>
      <c r="K355" s="230"/>
      <c r="L355" s="230"/>
      <c r="M355" s="235"/>
      <c r="N355" s="236"/>
      <c r="O355" s="237"/>
      <c r="P355" s="237"/>
      <c r="Q355" s="237"/>
      <c r="R355" s="237"/>
      <c r="S355" s="237"/>
      <c r="T355" s="237"/>
      <c r="U355" s="237"/>
      <c r="V355" s="237"/>
      <c r="W355" s="237"/>
      <c r="X355" s="238"/>
      <c r="AT355" s="239" t="s">
        <v>213</v>
      </c>
      <c r="AU355" s="239" t="s">
        <v>224</v>
      </c>
      <c r="AV355" s="11" t="s">
        <v>88</v>
      </c>
      <c r="AW355" s="11" t="s">
        <v>5</v>
      </c>
      <c r="AX355" s="11" t="s">
        <v>80</v>
      </c>
      <c r="AY355" s="239" t="s">
        <v>204</v>
      </c>
    </row>
    <row r="356" spans="2:51" s="12" customFormat="1" ht="12">
      <c r="B356" s="240"/>
      <c r="C356" s="241"/>
      <c r="D356" s="231" t="s">
        <v>213</v>
      </c>
      <c r="E356" s="242" t="s">
        <v>33</v>
      </c>
      <c r="F356" s="243" t="s">
        <v>509</v>
      </c>
      <c r="G356" s="241"/>
      <c r="H356" s="244">
        <v>0.16</v>
      </c>
      <c r="I356" s="245"/>
      <c r="J356" s="245"/>
      <c r="K356" s="241"/>
      <c r="L356" s="241"/>
      <c r="M356" s="246"/>
      <c r="N356" s="247"/>
      <c r="O356" s="248"/>
      <c r="P356" s="248"/>
      <c r="Q356" s="248"/>
      <c r="R356" s="248"/>
      <c r="S356" s="248"/>
      <c r="T356" s="248"/>
      <c r="U356" s="248"/>
      <c r="V356" s="248"/>
      <c r="W356" s="248"/>
      <c r="X356" s="249"/>
      <c r="AT356" s="250" t="s">
        <v>213</v>
      </c>
      <c r="AU356" s="250" t="s">
        <v>224</v>
      </c>
      <c r="AV356" s="12" t="s">
        <v>90</v>
      </c>
      <c r="AW356" s="12" t="s">
        <v>5</v>
      </c>
      <c r="AX356" s="12" t="s">
        <v>80</v>
      </c>
      <c r="AY356" s="250" t="s">
        <v>204</v>
      </c>
    </row>
    <row r="357" spans="2:51" s="12" customFormat="1" ht="12">
      <c r="B357" s="240"/>
      <c r="C357" s="241"/>
      <c r="D357" s="231" t="s">
        <v>213</v>
      </c>
      <c r="E357" s="242" t="s">
        <v>33</v>
      </c>
      <c r="F357" s="243" t="s">
        <v>510</v>
      </c>
      <c r="G357" s="241"/>
      <c r="H357" s="244">
        <v>0.11</v>
      </c>
      <c r="I357" s="245"/>
      <c r="J357" s="245"/>
      <c r="K357" s="241"/>
      <c r="L357" s="241"/>
      <c r="M357" s="246"/>
      <c r="N357" s="247"/>
      <c r="O357" s="248"/>
      <c r="P357" s="248"/>
      <c r="Q357" s="248"/>
      <c r="R357" s="248"/>
      <c r="S357" s="248"/>
      <c r="T357" s="248"/>
      <c r="U357" s="248"/>
      <c r="V357" s="248"/>
      <c r="W357" s="248"/>
      <c r="X357" s="249"/>
      <c r="AT357" s="250" t="s">
        <v>213</v>
      </c>
      <c r="AU357" s="250" t="s">
        <v>224</v>
      </c>
      <c r="AV357" s="12" t="s">
        <v>90</v>
      </c>
      <c r="AW357" s="12" t="s">
        <v>5</v>
      </c>
      <c r="AX357" s="12" t="s">
        <v>80</v>
      </c>
      <c r="AY357" s="250" t="s">
        <v>204</v>
      </c>
    </row>
    <row r="358" spans="2:51" s="12" customFormat="1" ht="12">
      <c r="B358" s="240"/>
      <c r="C358" s="241"/>
      <c r="D358" s="231" t="s">
        <v>213</v>
      </c>
      <c r="E358" s="242" t="s">
        <v>33</v>
      </c>
      <c r="F358" s="243" t="s">
        <v>511</v>
      </c>
      <c r="G358" s="241"/>
      <c r="H358" s="244">
        <v>0.145</v>
      </c>
      <c r="I358" s="245"/>
      <c r="J358" s="245"/>
      <c r="K358" s="241"/>
      <c r="L358" s="241"/>
      <c r="M358" s="246"/>
      <c r="N358" s="247"/>
      <c r="O358" s="248"/>
      <c r="P358" s="248"/>
      <c r="Q358" s="248"/>
      <c r="R358" s="248"/>
      <c r="S358" s="248"/>
      <c r="T358" s="248"/>
      <c r="U358" s="248"/>
      <c r="V358" s="248"/>
      <c r="W358" s="248"/>
      <c r="X358" s="249"/>
      <c r="AT358" s="250" t="s">
        <v>213</v>
      </c>
      <c r="AU358" s="250" t="s">
        <v>224</v>
      </c>
      <c r="AV358" s="12" t="s">
        <v>90</v>
      </c>
      <c r="AW358" s="12" t="s">
        <v>5</v>
      </c>
      <c r="AX358" s="12" t="s">
        <v>80</v>
      </c>
      <c r="AY358" s="250" t="s">
        <v>204</v>
      </c>
    </row>
    <row r="359" spans="2:51" s="12" customFormat="1" ht="12">
      <c r="B359" s="240"/>
      <c r="C359" s="241"/>
      <c r="D359" s="231" t="s">
        <v>213</v>
      </c>
      <c r="E359" s="242" t="s">
        <v>33</v>
      </c>
      <c r="F359" s="243" t="s">
        <v>512</v>
      </c>
      <c r="G359" s="241"/>
      <c r="H359" s="244">
        <v>0.036</v>
      </c>
      <c r="I359" s="245"/>
      <c r="J359" s="245"/>
      <c r="K359" s="241"/>
      <c r="L359" s="241"/>
      <c r="M359" s="246"/>
      <c r="N359" s="247"/>
      <c r="O359" s="248"/>
      <c r="P359" s="248"/>
      <c r="Q359" s="248"/>
      <c r="R359" s="248"/>
      <c r="S359" s="248"/>
      <c r="T359" s="248"/>
      <c r="U359" s="248"/>
      <c r="V359" s="248"/>
      <c r="W359" s="248"/>
      <c r="X359" s="249"/>
      <c r="AT359" s="250" t="s">
        <v>213</v>
      </c>
      <c r="AU359" s="250" t="s">
        <v>224</v>
      </c>
      <c r="AV359" s="12" t="s">
        <v>90</v>
      </c>
      <c r="AW359" s="12" t="s">
        <v>5</v>
      </c>
      <c r="AX359" s="12" t="s">
        <v>80</v>
      </c>
      <c r="AY359" s="250" t="s">
        <v>204</v>
      </c>
    </row>
    <row r="360" spans="2:51" s="11" customFormat="1" ht="12">
      <c r="B360" s="229"/>
      <c r="C360" s="230"/>
      <c r="D360" s="231" t="s">
        <v>213</v>
      </c>
      <c r="E360" s="232" t="s">
        <v>33</v>
      </c>
      <c r="F360" s="233" t="s">
        <v>465</v>
      </c>
      <c r="G360" s="230"/>
      <c r="H360" s="232" t="s">
        <v>33</v>
      </c>
      <c r="I360" s="234"/>
      <c r="J360" s="234"/>
      <c r="K360" s="230"/>
      <c r="L360" s="230"/>
      <c r="M360" s="235"/>
      <c r="N360" s="236"/>
      <c r="O360" s="237"/>
      <c r="P360" s="237"/>
      <c r="Q360" s="237"/>
      <c r="R360" s="237"/>
      <c r="S360" s="237"/>
      <c r="T360" s="237"/>
      <c r="U360" s="237"/>
      <c r="V360" s="237"/>
      <c r="W360" s="237"/>
      <c r="X360" s="238"/>
      <c r="AT360" s="239" t="s">
        <v>213</v>
      </c>
      <c r="AU360" s="239" t="s">
        <v>224</v>
      </c>
      <c r="AV360" s="11" t="s">
        <v>88</v>
      </c>
      <c r="AW360" s="11" t="s">
        <v>5</v>
      </c>
      <c r="AX360" s="11" t="s">
        <v>80</v>
      </c>
      <c r="AY360" s="239" t="s">
        <v>204</v>
      </c>
    </row>
    <row r="361" spans="2:51" s="12" customFormat="1" ht="12">
      <c r="B361" s="240"/>
      <c r="C361" s="241"/>
      <c r="D361" s="231" t="s">
        <v>213</v>
      </c>
      <c r="E361" s="242" t="s">
        <v>33</v>
      </c>
      <c r="F361" s="243" t="s">
        <v>513</v>
      </c>
      <c r="G361" s="241"/>
      <c r="H361" s="244">
        <v>0.122</v>
      </c>
      <c r="I361" s="245"/>
      <c r="J361" s="245"/>
      <c r="K361" s="241"/>
      <c r="L361" s="241"/>
      <c r="M361" s="246"/>
      <c r="N361" s="247"/>
      <c r="O361" s="248"/>
      <c r="P361" s="248"/>
      <c r="Q361" s="248"/>
      <c r="R361" s="248"/>
      <c r="S361" s="248"/>
      <c r="T361" s="248"/>
      <c r="U361" s="248"/>
      <c r="V361" s="248"/>
      <c r="W361" s="248"/>
      <c r="X361" s="249"/>
      <c r="AT361" s="250" t="s">
        <v>213</v>
      </c>
      <c r="AU361" s="250" t="s">
        <v>224</v>
      </c>
      <c r="AV361" s="12" t="s">
        <v>90</v>
      </c>
      <c r="AW361" s="12" t="s">
        <v>5</v>
      </c>
      <c r="AX361" s="12" t="s">
        <v>80</v>
      </c>
      <c r="AY361" s="250" t="s">
        <v>204</v>
      </c>
    </row>
    <row r="362" spans="2:51" s="12" customFormat="1" ht="12">
      <c r="B362" s="240"/>
      <c r="C362" s="241"/>
      <c r="D362" s="231" t="s">
        <v>213</v>
      </c>
      <c r="E362" s="242" t="s">
        <v>33</v>
      </c>
      <c r="F362" s="243" t="s">
        <v>514</v>
      </c>
      <c r="G362" s="241"/>
      <c r="H362" s="244">
        <v>0.145</v>
      </c>
      <c r="I362" s="245"/>
      <c r="J362" s="245"/>
      <c r="K362" s="241"/>
      <c r="L362" s="241"/>
      <c r="M362" s="246"/>
      <c r="N362" s="247"/>
      <c r="O362" s="248"/>
      <c r="P362" s="248"/>
      <c r="Q362" s="248"/>
      <c r="R362" s="248"/>
      <c r="S362" s="248"/>
      <c r="T362" s="248"/>
      <c r="U362" s="248"/>
      <c r="V362" s="248"/>
      <c r="W362" s="248"/>
      <c r="X362" s="249"/>
      <c r="AT362" s="250" t="s">
        <v>213</v>
      </c>
      <c r="AU362" s="250" t="s">
        <v>224</v>
      </c>
      <c r="AV362" s="12" t="s">
        <v>90</v>
      </c>
      <c r="AW362" s="12" t="s">
        <v>5</v>
      </c>
      <c r="AX362" s="12" t="s">
        <v>80</v>
      </c>
      <c r="AY362" s="250" t="s">
        <v>204</v>
      </c>
    </row>
    <row r="363" spans="2:51" s="12" customFormat="1" ht="12">
      <c r="B363" s="240"/>
      <c r="C363" s="241"/>
      <c r="D363" s="231" t="s">
        <v>213</v>
      </c>
      <c r="E363" s="242" t="s">
        <v>33</v>
      </c>
      <c r="F363" s="243" t="s">
        <v>515</v>
      </c>
      <c r="G363" s="241"/>
      <c r="H363" s="244">
        <v>0.036</v>
      </c>
      <c r="I363" s="245"/>
      <c r="J363" s="245"/>
      <c r="K363" s="241"/>
      <c r="L363" s="241"/>
      <c r="M363" s="246"/>
      <c r="N363" s="247"/>
      <c r="O363" s="248"/>
      <c r="P363" s="248"/>
      <c r="Q363" s="248"/>
      <c r="R363" s="248"/>
      <c r="S363" s="248"/>
      <c r="T363" s="248"/>
      <c r="U363" s="248"/>
      <c r="V363" s="248"/>
      <c r="W363" s="248"/>
      <c r="X363" s="249"/>
      <c r="AT363" s="250" t="s">
        <v>213</v>
      </c>
      <c r="AU363" s="250" t="s">
        <v>224</v>
      </c>
      <c r="AV363" s="12" t="s">
        <v>90</v>
      </c>
      <c r="AW363" s="12" t="s">
        <v>5</v>
      </c>
      <c r="AX363" s="12" t="s">
        <v>80</v>
      </c>
      <c r="AY363" s="250" t="s">
        <v>204</v>
      </c>
    </row>
    <row r="364" spans="2:51" s="11" customFormat="1" ht="12">
      <c r="B364" s="229"/>
      <c r="C364" s="230"/>
      <c r="D364" s="231" t="s">
        <v>213</v>
      </c>
      <c r="E364" s="232" t="s">
        <v>33</v>
      </c>
      <c r="F364" s="233" t="s">
        <v>470</v>
      </c>
      <c r="G364" s="230"/>
      <c r="H364" s="232" t="s">
        <v>33</v>
      </c>
      <c r="I364" s="234"/>
      <c r="J364" s="234"/>
      <c r="K364" s="230"/>
      <c r="L364" s="230"/>
      <c r="M364" s="235"/>
      <c r="N364" s="236"/>
      <c r="O364" s="237"/>
      <c r="P364" s="237"/>
      <c r="Q364" s="237"/>
      <c r="R364" s="237"/>
      <c r="S364" s="237"/>
      <c r="T364" s="237"/>
      <c r="U364" s="237"/>
      <c r="V364" s="237"/>
      <c r="W364" s="237"/>
      <c r="X364" s="238"/>
      <c r="AT364" s="239" t="s">
        <v>213</v>
      </c>
      <c r="AU364" s="239" t="s">
        <v>224</v>
      </c>
      <c r="AV364" s="11" t="s">
        <v>88</v>
      </c>
      <c r="AW364" s="11" t="s">
        <v>5</v>
      </c>
      <c r="AX364" s="11" t="s">
        <v>80</v>
      </c>
      <c r="AY364" s="239" t="s">
        <v>204</v>
      </c>
    </row>
    <row r="365" spans="2:51" s="12" customFormat="1" ht="12">
      <c r="B365" s="240"/>
      <c r="C365" s="241"/>
      <c r="D365" s="231" t="s">
        <v>213</v>
      </c>
      <c r="E365" s="242" t="s">
        <v>33</v>
      </c>
      <c r="F365" s="243" t="s">
        <v>516</v>
      </c>
      <c r="G365" s="241"/>
      <c r="H365" s="244">
        <v>0.14</v>
      </c>
      <c r="I365" s="245"/>
      <c r="J365" s="245"/>
      <c r="K365" s="241"/>
      <c r="L365" s="241"/>
      <c r="M365" s="246"/>
      <c r="N365" s="247"/>
      <c r="O365" s="248"/>
      <c r="P365" s="248"/>
      <c r="Q365" s="248"/>
      <c r="R365" s="248"/>
      <c r="S365" s="248"/>
      <c r="T365" s="248"/>
      <c r="U365" s="248"/>
      <c r="V365" s="248"/>
      <c r="W365" s="248"/>
      <c r="X365" s="249"/>
      <c r="AT365" s="250" t="s">
        <v>213</v>
      </c>
      <c r="AU365" s="250" t="s">
        <v>224</v>
      </c>
      <c r="AV365" s="12" t="s">
        <v>90</v>
      </c>
      <c r="AW365" s="12" t="s">
        <v>5</v>
      </c>
      <c r="AX365" s="12" t="s">
        <v>80</v>
      </c>
      <c r="AY365" s="250" t="s">
        <v>204</v>
      </c>
    </row>
    <row r="366" spans="2:51" s="12" customFormat="1" ht="12">
      <c r="B366" s="240"/>
      <c r="C366" s="241"/>
      <c r="D366" s="231" t="s">
        <v>213</v>
      </c>
      <c r="E366" s="242" t="s">
        <v>33</v>
      </c>
      <c r="F366" s="243" t="s">
        <v>517</v>
      </c>
      <c r="G366" s="241"/>
      <c r="H366" s="244">
        <v>0.024</v>
      </c>
      <c r="I366" s="245"/>
      <c r="J366" s="245"/>
      <c r="K366" s="241"/>
      <c r="L366" s="241"/>
      <c r="M366" s="246"/>
      <c r="N366" s="247"/>
      <c r="O366" s="248"/>
      <c r="P366" s="248"/>
      <c r="Q366" s="248"/>
      <c r="R366" s="248"/>
      <c r="S366" s="248"/>
      <c r="T366" s="248"/>
      <c r="U366" s="248"/>
      <c r="V366" s="248"/>
      <c r="W366" s="248"/>
      <c r="X366" s="249"/>
      <c r="AT366" s="250" t="s">
        <v>213</v>
      </c>
      <c r="AU366" s="250" t="s">
        <v>224</v>
      </c>
      <c r="AV366" s="12" t="s">
        <v>90</v>
      </c>
      <c r="AW366" s="12" t="s">
        <v>5</v>
      </c>
      <c r="AX366" s="12" t="s">
        <v>80</v>
      </c>
      <c r="AY366" s="250" t="s">
        <v>204</v>
      </c>
    </row>
    <row r="367" spans="2:51" s="11" customFormat="1" ht="12">
      <c r="B367" s="229"/>
      <c r="C367" s="230"/>
      <c r="D367" s="231" t="s">
        <v>213</v>
      </c>
      <c r="E367" s="232" t="s">
        <v>33</v>
      </c>
      <c r="F367" s="233" t="s">
        <v>474</v>
      </c>
      <c r="G367" s="230"/>
      <c r="H367" s="232" t="s">
        <v>33</v>
      </c>
      <c r="I367" s="234"/>
      <c r="J367" s="234"/>
      <c r="K367" s="230"/>
      <c r="L367" s="230"/>
      <c r="M367" s="235"/>
      <c r="N367" s="236"/>
      <c r="O367" s="237"/>
      <c r="P367" s="237"/>
      <c r="Q367" s="237"/>
      <c r="R367" s="237"/>
      <c r="S367" s="237"/>
      <c r="T367" s="237"/>
      <c r="U367" s="237"/>
      <c r="V367" s="237"/>
      <c r="W367" s="237"/>
      <c r="X367" s="238"/>
      <c r="AT367" s="239" t="s">
        <v>213</v>
      </c>
      <c r="AU367" s="239" t="s">
        <v>224</v>
      </c>
      <c r="AV367" s="11" t="s">
        <v>88</v>
      </c>
      <c r="AW367" s="11" t="s">
        <v>5</v>
      </c>
      <c r="AX367" s="11" t="s">
        <v>80</v>
      </c>
      <c r="AY367" s="239" t="s">
        <v>204</v>
      </c>
    </row>
    <row r="368" spans="2:51" s="12" customFormat="1" ht="12">
      <c r="B368" s="240"/>
      <c r="C368" s="241"/>
      <c r="D368" s="231" t="s">
        <v>213</v>
      </c>
      <c r="E368" s="242" t="s">
        <v>33</v>
      </c>
      <c r="F368" s="243" t="s">
        <v>518</v>
      </c>
      <c r="G368" s="241"/>
      <c r="H368" s="244">
        <v>0.145</v>
      </c>
      <c r="I368" s="245"/>
      <c r="J368" s="245"/>
      <c r="K368" s="241"/>
      <c r="L368" s="241"/>
      <c r="M368" s="246"/>
      <c r="N368" s="247"/>
      <c r="O368" s="248"/>
      <c r="P368" s="248"/>
      <c r="Q368" s="248"/>
      <c r="R368" s="248"/>
      <c r="S368" s="248"/>
      <c r="T368" s="248"/>
      <c r="U368" s="248"/>
      <c r="V368" s="248"/>
      <c r="W368" s="248"/>
      <c r="X368" s="249"/>
      <c r="AT368" s="250" t="s">
        <v>213</v>
      </c>
      <c r="AU368" s="250" t="s">
        <v>224</v>
      </c>
      <c r="AV368" s="12" t="s">
        <v>90</v>
      </c>
      <c r="AW368" s="12" t="s">
        <v>5</v>
      </c>
      <c r="AX368" s="12" t="s">
        <v>80</v>
      </c>
      <c r="AY368" s="250" t="s">
        <v>204</v>
      </c>
    </row>
    <row r="369" spans="2:51" s="12" customFormat="1" ht="12">
      <c r="B369" s="240"/>
      <c r="C369" s="241"/>
      <c r="D369" s="231" t="s">
        <v>213</v>
      </c>
      <c r="E369" s="242" t="s">
        <v>33</v>
      </c>
      <c r="F369" s="243" t="s">
        <v>519</v>
      </c>
      <c r="G369" s="241"/>
      <c r="H369" s="244">
        <v>0.14</v>
      </c>
      <c r="I369" s="245"/>
      <c r="J369" s="245"/>
      <c r="K369" s="241"/>
      <c r="L369" s="241"/>
      <c r="M369" s="246"/>
      <c r="N369" s="247"/>
      <c r="O369" s="248"/>
      <c r="P369" s="248"/>
      <c r="Q369" s="248"/>
      <c r="R369" s="248"/>
      <c r="S369" s="248"/>
      <c r="T369" s="248"/>
      <c r="U369" s="248"/>
      <c r="V369" s="248"/>
      <c r="W369" s="248"/>
      <c r="X369" s="249"/>
      <c r="AT369" s="250" t="s">
        <v>213</v>
      </c>
      <c r="AU369" s="250" t="s">
        <v>224</v>
      </c>
      <c r="AV369" s="12" t="s">
        <v>90</v>
      </c>
      <c r="AW369" s="12" t="s">
        <v>5</v>
      </c>
      <c r="AX369" s="12" t="s">
        <v>80</v>
      </c>
      <c r="AY369" s="250" t="s">
        <v>204</v>
      </c>
    </row>
    <row r="370" spans="2:51" s="12" customFormat="1" ht="12">
      <c r="B370" s="240"/>
      <c r="C370" s="241"/>
      <c r="D370" s="231" t="s">
        <v>213</v>
      </c>
      <c r="E370" s="242" t="s">
        <v>33</v>
      </c>
      <c r="F370" s="243" t="s">
        <v>520</v>
      </c>
      <c r="G370" s="241"/>
      <c r="H370" s="244">
        <v>0.036</v>
      </c>
      <c r="I370" s="245"/>
      <c r="J370" s="245"/>
      <c r="K370" s="241"/>
      <c r="L370" s="241"/>
      <c r="M370" s="246"/>
      <c r="N370" s="247"/>
      <c r="O370" s="248"/>
      <c r="P370" s="248"/>
      <c r="Q370" s="248"/>
      <c r="R370" s="248"/>
      <c r="S370" s="248"/>
      <c r="T370" s="248"/>
      <c r="U370" s="248"/>
      <c r="V370" s="248"/>
      <c r="W370" s="248"/>
      <c r="X370" s="249"/>
      <c r="AT370" s="250" t="s">
        <v>213</v>
      </c>
      <c r="AU370" s="250" t="s">
        <v>224</v>
      </c>
      <c r="AV370" s="12" t="s">
        <v>90</v>
      </c>
      <c r="AW370" s="12" t="s">
        <v>5</v>
      </c>
      <c r="AX370" s="12" t="s">
        <v>80</v>
      </c>
      <c r="AY370" s="250" t="s">
        <v>204</v>
      </c>
    </row>
    <row r="371" spans="2:51" s="11" customFormat="1" ht="12">
      <c r="B371" s="229"/>
      <c r="C371" s="230"/>
      <c r="D371" s="231" t="s">
        <v>213</v>
      </c>
      <c r="E371" s="232" t="s">
        <v>33</v>
      </c>
      <c r="F371" s="233" t="s">
        <v>521</v>
      </c>
      <c r="G371" s="230"/>
      <c r="H371" s="232" t="s">
        <v>33</v>
      </c>
      <c r="I371" s="234"/>
      <c r="J371" s="234"/>
      <c r="K371" s="230"/>
      <c r="L371" s="230"/>
      <c r="M371" s="235"/>
      <c r="N371" s="236"/>
      <c r="O371" s="237"/>
      <c r="P371" s="237"/>
      <c r="Q371" s="237"/>
      <c r="R371" s="237"/>
      <c r="S371" s="237"/>
      <c r="T371" s="237"/>
      <c r="U371" s="237"/>
      <c r="V371" s="237"/>
      <c r="W371" s="237"/>
      <c r="X371" s="238"/>
      <c r="AT371" s="239" t="s">
        <v>213</v>
      </c>
      <c r="AU371" s="239" t="s">
        <v>224</v>
      </c>
      <c r="AV371" s="11" t="s">
        <v>88</v>
      </c>
      <c r="AW371" s="11" t="s">
        <v>5</v>
      </c>
      <c r="AX371" s="11" t="s">
        <v>80</v>
      </c>
      <c r="AY371" s="239" t="s">
        <v>204</v>
      </c>
    </row>
    <row r="372" spans="2:51" s="12" customFormat="1" ht="12">
      <c r="B372" s="240"/>
      <c r="C372" s="241"/>
      <c r="D372" s="231" t="s">
        <v>213</v>
      </c>
      <c r="E372" s="242" t="s">
        <v>33</v>
      </c>
      <c r="F372" s="243" t="s">
        <v>522</v>
      </c>
      <c r="G372" s="241"/>
      <c r="H372" s="244">
        <v>0.145</v>
      </c>
      <c r="I372" s="245"/>
      <c r="J372" s="245"/>
      <c r="K372" s="241"/>
      <c r="L372" s="241"/>
      <c r="M372" s="246"/>
      <c r="N372" s="247"/>
      <c r="O372" s="248"/>
      <c r="P372" s="248"/>
      <c r="Q372" s="248"/>
      <c r="R372" s="248"/>
      <c r="S372" s="248"/>
      <c r="T372" s="248"/>
      <c r="U372" s="248"/>
      <c r="V372" s="248"/>
      <c r="W372" s="248"/>
      <c r="X372" s="249"/>
      <c r="AT372" s="250" t="s">
        <v>213</v>
      </c>
      <c r="AU372" s="250" t="s">
        <v>224</v>
      </c>
      <c r="AV372" s="12" t="s">
        <v>90</v>
      </c>
      <c r="AW372" s="12" t="s">
        <v>5</v>
      </c>
      <c r="AX372" s="12" t="s">
        <v>80</v>
      </c>
      <c r="AY372" s="250" t="s">
        <v>204</v>
      </c>
    </row>
    <row r="373" spans="2:51" s="12" customFormat="1" ht="12">
      <c r="B373" s="240"/>
      <c r="C373" s="241"/>
      <c r="D373" s="231" t="s">
        <v>213</v>
      </c>
      <c r="E373" s="242" t="s">
        <v>33</v>
      </c>
      <c r="F373" s="243" t="s">
        <v>523</v>
      </c>
      <c r="G373" s="241"/>
      <c r="H373" s="244">
        <v>0.138</v>
      </c>
      <c r="I373" s="245"/>
      <c r="J373" s="245"/>
      <c r="K373" s="241"/>
      <c r="L373" s="241"/>
      <c r="M373" s="246"/>
      <c r="N373" s="247"/>
      <c r="O373" s="248"/>
      <c r="P373" s="248"/>
      <c r="Q373" s="248"/>
      <c r="R373" s="248"/>
      <c r="S373" s="248"/>
      <c r="T373" s="248"/>
      <c r="U373" s="248"/>
      <c r="V373" s="248"/>
      <c r="W373" s="248"/>
      <c r="X373" s="249"/>
      <c r="AT373" s="250" t="s">
        <v>213</v>
      </c>
      <c r="AU373" s="250" t="s">
        <v>224</v>
      </c>
      <c r="AV373" s="12" t="s">
        <v>90</v>
      </c>
      <c r="AW373" s="12" t="s">
        <v>5</v>
      </c>
      <c r="AX373" s="12" t="s">
        <v>80</v>
      </c>
      <c r="AY373" s="250" t="s">
        <v>204</v>
      </c>
    </row>
    <row r="374" spans="2:51" s="12" customFormat="1" ht="12">
      <c r="B374" s="240"/>
      <c r="C374" s="241"/>
      <c r="D374" s="231" t="s">
        <v>213</v>
      </c>
      <c r="E374" s="242" t="s">
        <v>33</v>
      </c>
      <c r="F374" s="243" t="s">
        <v>524</v>
      </c>
      <c r="G374" s="241"/>
      <c r="H374" s="244">
        <v>0.152</v>
      </c>
      <c r="I374" s="245"/>
      <c r="J374" s="245"/>
      <c r="K374" s="241"/>
      <c r="L374" s="241"/>
      <c r="M374" s="246"/>
      <c r="N374" s="247"/>
      <c r="O374" s="248"/>
      <c r="P374" s="248"/>
      <c r="Q374" s="248"/>
      <c r="R374" s="248"/>
      <c r="S374" s="248"/>
      <c r="T374" s="248"/>
      <c r="U374" s="248"/>
      <c r="V374" s="248"/>
      <c r="W374" s="248"/>
      <c r="X374" s="249"/>
      <c r="AT374" s="250" t="s">
        <v>213</v>
      </c>
      <c r="AU374" s="250" t="s">
        <v>224</v>
      </c>
      <c r="AV374" s="12" t="s">
        <v>90</v>
      </c>
      <c r="AW374" s="12" t="s">
        <v>5</v>
      </c>
      <c r="AX374" s="12" t="s">
        <v>80</v>
      </c>
      <c r="AY374" s="250" t="s">
        <v>204</v>
      </c>
    </row>
    <row r="375" spans="2:51" s="12" customFormat="1" ht="12">
      <c r="B375" s="240"/>
      <c r="C375" s="241"/>
      <c r="D375" s="231" t="s">
        <v>213</v>
      </c>
      <c r="E375" s="242" t="s">
        <v>33</v>
      </c>
      <c r="F375" s="243" t="s">
        <v>485</v>
      </c>
      <c r="G375" s="241"/>
      <c r="H375" s="244">
        <v>0.28</v>
      </c>
      <c r="I375" s="245"/>
      <c r="J375" s="245"/>
      <c r="K375" s="241"/>
      <c r="L375" s="241"/>
      <c r="M375" s="246"/>
      <c r="N375" s="247"/>
      <c r="O375" s="248"/>
      <c r="P375" s="248"/>
      <c r="Q375" s="248"/>
      <c r="R375" s="248"/>
      <c r="S375" s="248"/>
      <c r="T375" s="248"/>
      <c r="U375" s="248"/>
      <c r="V375" s="248"/>
      <c r="W375" s="248"/>
      <c r="X375" s="249"/>
      <c r="AT375" s="250" t="s">
        <v>213</v>
      </c>
      <c r="AU375" s="250" t="s">
        <v>224</v>
      </c>
      <c r="AV375" s="12" t="s">
        <v>90</v>
      </c>
      <c r="AW375" s="12" t="s">
        <v>5</v>
      </c>
      <c r="AX375" s="12" t="s">
        <v>80</v>
      </c>
      <c r="AY375" s="250" t="s">
        <v>204</v>
      </c>
    </row>
    <row r="376" spans="2:51" s="12" customFormat="1" ht="12">
      <c r="B376" s="240"/>
      <c r="C376" s="241"/>
      <c r="D376" s="231" t="s">
        <v>213</v>
      </c>
      <c r="E376" s="242" t="s">
        <v>33</v>
      </c>
      <c r="F376" s="243" t="s">
        <v>525</v>
      </c>
      <c r="G376" s="241"/>
      <c r="H376" s="244">
        <v>0.169</v>
      </c>
      <c r="I376" s="245"/>
      <c r="J376" s="245"/>
      <c r="K376" s="241"/>
      <c r="L376" s="241"/>
      <c r="M376" s="246"/>
      <c r="N376" s="247"/>
      <c r="O376" s="248"/>
      <c r="P376" s="248"/>
      <c r="Q376" s="248"/>
      <c r="R376" s="248"/>
      <c r="S376" s="248"/>
      <c r="T376" s="248"/>
      <c r="U376" s="248"/>
      <c r="V376" s="248"/>
      <c r="W376" s="248"/>
      <c r="X376" s="249"/>
      <c r="AT376" s="250" t="s">
        <v>213</v>
      </c>
      <c r="AU376" s="250" t="s">
        <v>224</v>
      </c>
      <c r="AV376" s="12" t="s">
        <v>90</v>
      </c>
      <c r="AW376" s="12" t="s">
        <v>5</v>
      </c>
      <c r="AX376" s="12" t="s">
        <v>80</v>
      </c>
      <c r="AY376" s="250" t="s">
        <v>204</v>
      </c>
    </row>
    <row r="377" spans="2:51" s="12" customFormat="1" ht="12">
      <c r="B377" s="240"/>
      <c r="C377" s="241"/>
      <c r="D377" s="231" t="s">
        <v>213</v>
      </c>
      <c r="E377" s="242" t="s">
        <v>33</v>
      </c>
      <c r="F377" s="243" t="s">
        <v>526</v>
      </c>
      <c r="G377" s="241"/>
      <c r="H377" s="244">
        <v>0.136</v>
      </c>
      <c r="I377" s="245"/>
      <c r="J377" s="245"/>
      <c r="K377" s="241"/>
      <c r="L377" s="241"/>
      <c r="M377" s="246"/>
      <c r="N377" s="247"/>
      <c r="O377" s="248"/>
      <c r="P377" s="248"/>
      <c r="Q377" s="248"/>
      <c r="R377" s="248"/>
      <c r="S377" s="248"/>
      <c r="T377" s="248"/>
      <c r="U377" s="248"/>
      <c r="V377" s="248"/>
      <c r="W377" s="248"/>
      <c r="X377" s="249"/>
      <c r="AT377" s="250" t="s">
        <v>213</v>
      </c>
      <c r="AU377" s="250" t="s">
        <v>224</v>
      </c>
      <c r="AV377" s="12" t="s">
        <v>90</v>
      </c>
      <c r="AW377" s="12" t="s">
        <v>5</v>
      </c>
      <c r="AX377" s="12" t="s">
        <v>80</v>
      </c>
      <c r="AY377" s="250" t="s">
        <v>204</v>
      </c>
    </row>
    <row r="378" spans="2:51" s="12" customFormat="1" ht="12">
      <c r="B378" s="240"/>
      <c r="C378" s="241"/>
      <c r="D378" s="231" t="s">
        <v>213</v>
      </c>
      <c r="E378" s="242" t="s">
        <v>33</v>
      </c>
      <c r="F378" s="243" t="s">
        <v>527</v>
      </c>
      <c r="G378" s="241"/>
      <c r="H378" s="244">
        <v>0.226</v>
      </c>
      <c r="I378" s="245"/>
      <c r="J378" s="245"/>
      <c r="K378" s="241"/>
      <c r="L378" s="241"/>
      <c r="M378" s="246"/>
      <c r="N378" s="247"/>
      <c r="O378" s="248"/>
      <c r="P378" s="248"/>
      <c r="Q378" s="248"/>
      <c r="R378" s="248"/>
      <c r="S378" s="248"/>
      <c r="T378" s="248"/>
      <c r="U378" s="248"/>
      <c r="V378" s="248"/>
      <c r="W378" s="248"/>
      <c r="X378" s="249"/>
      <c r="AT378" s="250" t="s">
        <v>213</v>
      </c>
      <c r="AU378" s="250" t="s">
        <v>224</v>
      </c>
      <c r="AV378" s="12" t="s">
        <v>90</v>
      </c>
      <c r="AW378" s="12" t="s">
        <v>5</v>
      </c>
      <c r="AX378" s="12" t="s">
        <v>80</v>
      </c>
      <c r="AY378" s="250" t="s">
        <v>204</v>
      </c>
    </row>
    <row r="379" spans="2:51" s="12" customFormat="1" ht="12">
      <c r="B379" s="240"/>
      <c r="C379" s="241"/>
      <c r="D379" s="231" t="s">
        <v>213</v>
      </c>
      <c r="E379" s="242" t="s">
        <v>33</v>
      </c>
      <c r="F379" s="243" t="s">
        <v>528</v>
      </c>
      <c r="G379" s="241"/>
      <c r="H379" s="244">
        <v>0.068</v>
      </c>
      <c r="I379" s="245"/>
      <c r="J379" s="245"/>
      <c r="K379" s="241"/>
      <c r="L379" s="241"/>
      <c r="M379" s="246"/>
      <c r="N379" s="247"/>
      <c r="O379" s="248"/>
      <c r="P379" s="248"/>
      <c r="Q379" s="248"/>
      <c r="R379" s="248"/>
      <c r="S379" s="248"/>
      <c r="T379" s="248"/>
      <c r="U379" s="248"/>
      <c r="V379" s="248"/>
      <c r="W379" s="248"/>
      <c r="X379" s="249"/>
      <c r="AT379" s="250" t="s">
        <v>213</v>
      </c>
      <c r="AU379" s="250" t="s">
        <v>224</v>
      </c>
      <c r="AV379" s="12" t="s">
        <v>90</v>
      </c>
      <c r="AW379" s="12" t="s">
        <v>5</v>
      </c>
      <c r="AX379" s="12" t="s">
        <v>80</v>
      </c>
      <c r="AY379" s="250" t="s">
        <v>204</v>
      </c>
    </row>
    <row r="380" spans="2:51" s="12" customFormat="1" ht="12">
      <c r="B380" s="240"/>
      <c r="C380" s="241"/>
      <c r="D380" s="231" t="s">
        <v>213</v>
      </c>
      <c r="E380" s="242" t="s">
        <v>33</v>
      </c>
      <c r="F380" s="243" t="s">
        <v>529</v>
      </c>
      <c r="G380" s="241"/>
      <c r="H380" s="244">
        <v>0.092</v>
      </c>
      <c r="I380" s="245"/>
      <c r="J380" s="245"/>
      <c r="K380" s="241"/>
      <c r="L380" s="241"/>
      <c r="M380" s="246"/>
      <c r="N380" s="247"/>
      <c r="O380" s="248"/>
      <c r="P380" s="248"/>
      <c r="Q380" s="248"/>
      <c r="R380" s="248"/>
      <c r="S380" s="248"/>
      <c r="T380" s="248"/>
      <c r="U380" s="248"/>
      <c r="V380" s="248"/>
      <c r="W380" s="248"/>
      <c r="X380" s="249"/>
      <c r="AT380" s="250" t="s">
        <v>213</v>
      </c>
      <c r="AU380" s="250" t="s">
        <v>224</v>
      </c>
      <c r="AV380" s="12" t="s">
        <v>90</v>
      </c>
      <c r="AW380" s="12" t="s">
        <v>5</v>
      </c>
      <c r="AX380" s="12" t="s">
        <v>80</v>
      </c>
      <c r="AY380" s="250" t="s">
        <v>204</v>
      </c>
    </row>
    <row r="381" spans="2:51" s="12" customFormat="1" ht="12">
      <c r="B381" s="240"/>
      <c r="C381" s="241"/>
      <c r="D381" s="231" t="s">
        <v>213</v>
      </c>
      <c r="E381" s="242" t="s">
        <v>33</v>
      </c>
      <c r="F381" s="243" t="s">
        <v>530</v>
      </c>
      <c r="G381" s="241"/>
      <c r="H381" s="244">
        <v>1.607</v>
      </c>
      <c r="I381" s="245"/>
      <c r="J381" s="245"/>
      <c r="K381" s="241"/>
      <c r="L381" s="241"/>
      <c r="M381" s="246"/>
      <c r="N381" s="247"/>
      <c r="O381" s="248"/>
      <c r="P381" s="248"/>
      <c r="Q381" s="248"/>
      <c r="R381" s="248"/>
      <c r="S381" s="248"/>
      <c r="T381" s="248"/>
      <c r="U381" s="248"/>
      <c r="V381" s="248"/>
      <c r="W381" s="248"/>
      <c r="X381" s="249"/>
      <c r="AT381" s="250" t="s">
        <v>213</v>
      </c>
      <c r="AU381" s="250" t="s">
        <v>224</v>
      </c>
      <c r="AV381" s="12" t="s">
        <v>90</v>
      </c>
      <c r="AW381" s="12" t="s">
        <v>5</v>
      </c>
      <c r="AX381" s="12" t="s">
        <v>80</v>
      </c>
      <c r="AY381" s="250" t="s">
        <v>204</v>
      </c>
    </row>
    <row r="382" spans="2:51" s="12" customFormat="1" ht="12">
      <c r="B382" s="240"/>
      <c r="C382" s="241"/>
      <c r="D382" s="231" t="s">
        <v>213</v>
      </c>
      <c r="E382" s="242" t="s">
        <v>33</v>
      </c>
      <c r="F382" s="243" t="s">
        <v>531</v>
      </c>
      <c r="G382" s="241"/>
      <c r="H382" s="244">
        <v>0.08</v>
      </c>
      <c r="I382" s="245"/>
      <c r="J382" s="245"/>
      <c r="K382" s="241"/>
      <c r="L382" s="241"/>
      <c r="M382" s="246"/>
      <c r="N382" s="247"/>
      <c r="O382" s="248"/>
      <c r="P382" s="248"/>
      <c r="Q382" s="248"/>
      <c r="R382" s="248"/>
      <c r="S382" s="248"/>
      <c r="T382" s="248"/>
      <c r="U382" s="248"/>
      <c r="V382" s="248"/>
      <c r="W382" s="248"/>
      <c r="X382" s="249"/>
      <c r="AT382" s="250" t="s">
        <v>213</v>
      </c>
      <c r="AU382" s="250" t="s">
        <v>224</v>
      </c>
      <c r="AV382" s="12" t="s">
        <v>90</v>
      </c>
      <c r="AW382" s="12" t="s">
        <v>5</v>
      </c>
      <c r="AX382" s="12" t="s">
        <v>80</v>
      </c>
      <c r="AY382" s="250" t="s">
        <v>204</v>
      </c>
    </row>
    <row r="383" spans="2:51" s="13" customFormat="1" ht="12">
      <c r="B383" s="251"/>
      <c r="C383" s="252"/>
      <c r="D383" s="231" t="s">
        <v>213</v>
      </c>
      <c r="E383" s="253" t="s">
        <v>33</v>
      </c>
      <c r="F383" s="254" t="s">
        <v>218</v>
      </c>
      <c r="G383" s="252"/>
      <c r="H383" s="255">
        <v>4.332</v>
      </c>
      <c r="I383" s="256"/>
      <c r="J383" s="256"/>
      <c r="K383" s="252"/>
      <c r="L383" s="252"/>
      <c r="M383" s="257"/>
      <c r="N383" s="258"/>
      <c r="O383" s="259"/>
      <c r="P383" s="259"/>
      <c r="Q383" s="259"/>
      <c r="R383" s="259"/>
      <c r="S383" s="259"/>
      <c r="T383" s="259"/>
      <c r="U383" s="259"/>
      <c r="V383" s="259"/>
      <c r="W383" s="259"/>
      <c r="X383" s="260"/>
      <c r="AT383" s="261" t="s">
        <v>213</v>
      </c>
      <c r="AU383" s="261" t="s">
        <v>224</v>
      </c>
      <c r="AV383" s="13" t="s">
        <v>211</v>
      </c>
      <c r="AW383" s="13" t="s">
        <v>5</v>
      </c>
      <c r="AX383" s="13" t="s">
        <v>88</v>
      </c>
      <c r="AY383" s="261" t="s">
        <v>204</v>
      </c>
    </row>
    <row r="384" spans="2:65" s="1" customFormat="1" ht="16.5" customHeight="1">
      <c r="B384" s="39"/>
      <c r="C384" s="216" t="s">
        <v>532</v>
      </c>
      <c r="D384" s="216" t="s">
        <v>206</v>
      </c>
      <c r="E384" s="217" t="s">
        <v>533</v>
      </c>
      <c r="F384" s="218" t="s">
        <v>534</v>
      </c>
      <c r="G384" s="219" t="s">
        <v>209</v>
      </c>
      <c r="H384" s="220">
        <v>136.233</v>
      </c>
      <c r="I384" s="221"/>
      <c r="J384" s="221"/>
      <c r="K384" s="222">
        <f>ROUND(P384*H384,2)</f>
        <v>0</v>
      </c>
      <c r="L384" s="218" t="s">
        <v>239</v>
      </c>
      <c r="M384" s="44"/>
      <c r="N384" s="223" t="s">
        <v>33</v>
      </c>
      <c r="O384" s="224" t="s">
        <v>49</v>
      </c>
      <c r="P384" s="225">
        <f>I384+J384</f>
        <v>0</v>
      </c>
      <c r="Q384" s="225">
        <f>ROUND(I384*H384,2)</f>
        <v>0</v>
      </c>
      <c r="R384" s="225">
        <f>ROUND(J384*H384,2)</f>
        <v>0</v>
      </c>
      <c r="S384" s="80"/>
      <c r="T384" s="226">
        <f>S384*H384</f>
        <v>0</v>
      </c>
      <c r="U384" s="226">
        <v>0.02857</v>
      </c>
      <c r="V384" s="226">
        <f>U384*H384</f>
        <v>3.8921768100000005</v>
      </c>
      <c r="W384" s="226">
        <v>0</v>
      </c>
      <c r="X384" s="227">
        <f>W384*H384</f>
        <v>0</v>
      </c>
      <c r="AR384" s="17" t="s">
        <v>211</v>
      </c>
      <c r="AT384" s="17" t="s">
        <v>206</v>
      </c>
      <c r="AU384" s="17" t="s">
        <v>224</v>
      </c>
      <c r="AY384" s="17" t="s">
        <v>204</v>
      </c>
      <c r="BE384" s="228">
        <f>IF(O384="základní",K384,0)</f>
        <v>0</v>
      </c>
      <c r="BF384" s="228">
        <f>IF(O384="snížená",K384,0)</f>
        <v>0</v>
      </c>
      <c r="BG384" s="228">
        <f>IF(O384="zákl. přenesená",K384,0)</f>
        <v>0</v>
      </c>
      <c r="BH384" s="228">
        <f>IF(O384="sníž. přenesená",K384,0)</f>
        <v>0</v>
      </c>
      <c r="BI384" s="228">
        <f>IF(O384="nulová",K384,0)</f>
        <v>0</v>
      </c>
      <c r="BJ384" s="17" t="s">
        <v>88</v>
      </c>
      <c r="BK384" s="228">
        <f>ROUND(P384*H384,2)</f>
        <v>0</v>
      </c>
      <c r="BL384" s="17" t="s">
        <v>211</v>
      </c>
      <c r="BM384" s="17" t="s">
        <v>535</v>
      </c>
    </row>
    <row r="385" spans="2:51" s="11" customFormat="1" ht="12">
      <c r="B385" s="229"/>
      <c r="C385" s="230"/>
      <c r="D385" s="231" t="s">
        <v>213</v>
      </c>
      <c r="E385" s="232" t="s">
        <v>33</v>
      </c>
      <c r="F385" s="233" t="s">
        <v>536</v>
      </c>
      <c r="G385" s="230"/>
      <c r="H385" s="232" t="s">
        <v>33</v>
      </c>
      <c r="I385" s="234"/>
      <c r="J385" s="234"/>
      <c r="K385" s="230"/>
      <c r="L385" s="230"/>
      <c r="M385" s="235"/>
      <c r="N385" s="236"/>
      <c r="O385" s="237"/>
      <c r="P385" s="237"/>
      <c r="Q385" s="237"/>
      <c r="R385" s="237"/>
      <c r="S385" s="237"/>
      <c r="T385" s="237"/>
      <c r="U385" s="237"/>
      <c r="V385" s="237"/>
      <c r="W385" s="237"/>
      <c r="X385" s="238"/>
      <c r="AT385" s="239" t="s">
        <v>213</v>
      </c>
      <c r="AU385" s="239" t="s">
        <v>224</v>
      </c>
      <c r="AV385" s="11" t="s">
        <v>88</v>
      </c>
      <c r="AW385" s="11" t="s">
        <v>5</v>
      </c>
      <c r="AX385" s="11" t="s">
        <v>80</v>
      </c>
      <c r="AY385" s="239" t="s">
        <v>204</v>
      </c>
    </row>
    <row r="386" spans="2:51" s="11" customFormat="1" ht="12">
      <c r="B386" s="229"/>
      <c r="C386" s="230"/>
      <c r="D386" s="231" t="s">
        <v>213</v>
      </c>
      <c r="E386" s="232" t="s">
        <v>33</v>
      </c>
      <c r="F386" s="233" t="s">
        <v>537</v>
      </c>
      <c r="G386" s="230"/>
      <c r="H386" s="232" t="s">
        <v>33</v>
      </c>
      <c r="I386" s="234"/>
      <c r="J386" s="234"/>
      <c r="K386" s="230"/>
      <c r="L386" s="230"/>
      <c r="M386" s="235"/>
      <c r="N386" s="236"/>
      <c r="O386" s="237"/>
      <c r="P386" s="237"/>
      <c r="Q386" s="237"/>
      <c r="R386" s="237"/>
      <c r="S386" s="237"/>
      <c r="T386" s="237"/>
      <c r="U386" s="237"/>
      <c r="V386" s="237"/>
      <c r="W386" s="237"/>
      <c r="X386" s="238"/>
      <c r="AT386" s="239" t="s">
        <v>213</v>
      </c>
      <c r="AU386" s="239" t="s">
        <v>224</v>
      </c>
      <c r="AV386" s="11" t="s">
        <v>88</v>
      </c>
      <c r="AW386" s="11" t="s">
        <v>5</v>
      </c>
      <c r="AX386" s="11" t="s">
        <v>80</v>
      </c>
      <c r="AY386" s="239" t="s">
        <v>204</v>
      </c>
    </row>
    <row r="387" spans="2:51" s="12" customFormat="1" ht="12">
      <c r="B387" s="240"/>
      <c r="C387" s="241"/>
      <c r="D387" s="231" t="s">
        <v>213</v>
      </c>
      <c r="E387" s="242" t="s">
        <v>33</v>
      </c>
      <c r="F387" s="243" t="s">
        <v>538</v>
      </c>
      <c r="G387" s="241"/>
      <c r="H387" s="244">
        <v>11.176</v>
      </c>
      <c r="I387" s="245"/>
      <c r="J387" s="245"/>
      <c r="K387" s="241"/>
      <c r="L387" s="241"/>
      <c r="M387" s="246"/>
      <c r="N387" s="247"/>
      <c r="O387" s="248"/>
      <c r="P387" s="248"/>
      <c r="Q387" s="248"/>
      <c r="R387" s="248"/>
      <c r="S387" s="248"/>
      <c r="T387" s="248"/>
      <c r="U387" s="248"/>
      <c r="V387" s="248"/>
      <c r="W387" s="248"/>
      <c r="X387" s="249"/>
      <c r="AT387" s="250" t="s">
        <v>213</v>
      </c>
      <c r="AU387" s="250" t="s">
        <v>224</v>
      </c>
      <c r="AV387" s="12" t="s">
        <v>90</v>
      </c>
      <c r="AW387" s="12" t="s">
        <v>5</v>
      </c>
      <c r="AX387" s="12" t="s">
        <v>80</v>
      </c>
      <c r="AY387" s="250" t="s">
        <v>204</v>
      </c>
    </row>
    <row r="388" spans="2:51" s="12" customFormat="1" ht="12">
      <c r="B388" s="240"/>
      <c r="C388" s="241"/>
      <c r="D388" s="231" t="s">
        <v>213</v>
      </c>
      <c r="E388" s="242" t="s">
        <v>33</v>
      </c>
      <c r="F388" s="243" t="s">
        <v>539</v>
      </c>
      <c r="G388" s="241"/>
      <c r="H388" s="244">
        <v>8.64</v>
      </c>
      <c r="I388" s="245"/>
      <c r="J388" s="245"/>
      <c r="K388" s="241"/>
      <c r="L388" s="241"/>
      <c r="M388" s="246"/>
      <c r="N388" s="247"/>
      <c r="O388" s="248"/>
      <c r="P388" s="248"/>
      <c r="Q388" s="248"/>
      <c r="R388" s="248"/>
      <c r="S388" s="248"/>
      <c r="T388" s="248"/>
      <c r="U388" s="248"/>
      <c r="V388" s="248"/>
      <c r="W388" s="248"/>
      <c r="X388" s="249"/>
      <c r="AT388" s="250" t="s">
        <v>213</v>
      </c>
      <c r="AU388" s="250" t="s">
        <v>224</v>
      </c>
      <c r="AV388" s="12" t="s">
        <v>90</v>
      </c>
      <c r="AW388" s="12" t="s">
        <v>5</v>
      </c>
      <c r="AX388" s="12" t="s">
        <v>80</v>
      </c>
      <c r="AY388" s="250" t="s">
        <v>204</v>
      </c>
    </row>
    <row r="389" spans="2:51" s="12" customFormat="1" ht="12">
      <c r="B389" s="240"/>
      <c r="C389" s="241"/>
      <c r="D389" s="231" t="s">
        <v>213</v>
      </c>
      <c r="E389" s="242" t="s">
        <v>33</v>
      </c>
      <c r="F389" s="243" t="s">
        <v>540</v>
      </c>
      <c r="G389" s="241"/>
      <c r="H389" s="244">
        <v>16.632</v>
      </c>
      <c r="I389" s="245"/>
      <c r="J389" s="245"/>
      <c r="K389" s="241"/>
      <c r="L389" s="241"/>
      <c r="M389" s="246"/>
      <c r="N389" s="247"/>
      <c r="O389" s="248"/>
      <c r="P389" s="248"/>
      <c r="Q389" s="248"/>
      <c r="R389" s="248"/>
      <c r="S389" s="248"/>
      <c r="T389" s="248"/>
      <c r="U389" s="248"/>
      <c r="V389" s="248"/>
      <c r="W389" s="248"/>
      <c r="X389" s="249"/>
      <c r="AT389" s="250" t="s">
        <v>213</v>
      </c>
      <c r="AU389" s="250" t="s">
        <v>224</v>
      </c>
      <c r="AV389" s="12" t="s">
        <v>90</v>
      </c>
      <c r="AW389" s="12" t="s">
        <v>5</v>
      </c>
      <c r="AX389" s="12" t="s">
        <v>80</v>
      </c>
      <c r="AY389" s="250" t="s">
        <v>204</v>
      </c>
    </row>
    <row r="390" spans="2:51" s="12" customFormat="1" ht="12">
      <c r="B390" s="240"/>
      <c r="C390" s="241"/>
      <c r="D390" s="231" t="s">
        <v>213</v>
      </c>
      <c r="E390" s="242" t="s">
        <v>33</v>
      </c>
      <c r="F390" s="243" t="s">
        <v>541</v>
      </c>
      <c r="G390" s="241"/>
      <c r="H390" s="244">
        <v>0.72</v>
      </c>
      <c r="I390" s="245"/>
      <c r="J390" s="245"/>
      <c r="K390" s="241"/>
      <c r="L390" s="241"/>
      <c r="M390" s="246"/>
      <c r="N390" s="247"/>
      <c r="O390" s="248"/>
      <c r="P390" s="248"/>
      <c r="Q390" s="248"/>
      <c r="R390" s="248"/>
      <c r="S390" s="248"/>
      <c r="T390" s="248"/>
      <c r="U390" s="248"/>
      <c r="V390" s="248"/>
      <c r="W390" s="248"/>
      <c r="X390" s="249"/>
      <c r="AT390" s="250" t="s">
        <v>213</v>
      </c>
      <c r="AU390" s="250" t="s">
        <v>224</v>
      </c>
      <c r="AV390" s="12" t="s">
        <v>90</v>
      </c>
      <c r="AW390" s="12" t="s">
        <v>5</v>
      </c>
      <c r="AX390" s="12" t="s">
        <v>80</v>
      </c>
      <c r="AY390" s="250" t="s">
        <v>204</v>
      </c>
    </row>
    <row r="391" spans="2:51" s="14" customFormat="1" ht="12">
      <c r="B391" s="262"/>
      <c r="C391" s="263"/>
      <c r="D391" s="231" t="s">
        <v>213</v>
      </c>
      <c r="E391" s="264" t="s">
        <v>33</v>
      </c>
      <c r="F391" s="265" t="s">
        <v>542</v>
      </c>
      <c r="G391" s="263"/>
      <c r="H391" s="266">
        <v>37.168000000000006</v>
      </c>
      <c r="I391" s="267"/>
      <c r="J391" s="267"/>
      <c r="K391" s="263"/>
      <c r="L391" s="263"/>
      <c r="M391" s="268"/>
      <c r="N391" s="269"/>
      <c r="O391" s="270"/>
      <c r="P391" s="270"/>
      <c r="Q391" s="270"/>
      <c r="R391" s="270"/>
      <c r="S391" s="270"/>
      <c r="T391" s="270"/>
      <c r="U391" s="270"/>
      <c r="V391" s="270"/>
      <c r="W391" s="270"/>
      <c r="X391" s="271"/>
      <c r="AT391" s="272" t="s">
        <v>213</v>
      </c>
      <c r="AU391" s="272" t="s">
        <v>224</v>
      </c>
      <c r="AV391" s="14" t="s">
        <v>224</v>
      </c>
      <c r="AW391" s="14" t="s">
        <v>5</v>
      </c>
      <c r="AX391" s="14" t="s">
        <v>80</v>
      </c>
      <c r="AY391" s="272" t="s">
        <v>204</v>
      </c>
    </row>
    <row r="392" spans="2:51" s="11" customFormat="1" ht="12">
      <c r="B392" s="229"/>
      <c r="C392" s="230"/>
      <c r="D392" s="231" t="s">
        <v>213</v>
      </c>
      <c r="E392" s="232" t="s">
        <v>33</v>
      </c>
      <c r="F392" s="233" t="s">
        <v>543</v>
      </c>
      <c r="G392" s="230"/>
      <c r="H392" s="232" t="s">
        <v>33</v>
      </c>
      <c r="I392" s="234"/>
      <c r="J392" s="234"/>
      <c r="K392" s="230"/>
      <c r="L392" s="230"/>
      <c r="M392" s="235"/>
      <c r="N392" s="236"/>
      <c r="O392" s="237"/>
      <c r="P392" s="237"/>
      <c r="Q392" s="237"/>
      <c r="R392" s="237"/>
      <c r="S392" s="237"/>
      <c r="T392" s="237"/>
      <c r="U392" s="237"/>
      <c r="V392" s="237"/>
      <c r="W392" s="237"/>
      <c r="X392" s="238"/>
      <c r="AT392" s="239" t="s">
        <v>213</v>
      </c>
      <c r="AU392" s="239" t="s">
        <v>224</v>
      </c>
      <c r="AV392" s="11" t="s">
        <v>88</v>
      </c>
      <c r="AW392" s="11" t="s">
        <v>5</v>
      </c>
      <c r="AX392" s="11" t="s">
        <v>80</v>
      </c>
      <c r="AY392" s="239" t="s">
        <v>204</v>
      </c>
    </row>
    <row r="393" spans="2:51" s="12" customFormat="1" ht="12">
      <c r="B393" s="240"/>
      <c r="C393" s="241"/>
      <c r="D393" s="231" t="s">
        <v>213</v>
      </c>
      <c r="E393" s="242" t="s">
        <v>33</v>
      </c>
      <c r="F393" s="243" t="s">
        <v>544</v>
      </c>
      <c r="G393" s="241"/>
      <c r="H393" s="244">
        <v>12.06</v>
      </c>
      <c r="I393" s="245"/>
      <c r="J393" s="245"/>
      <c r="K393" s="241"/>
      <c r="L393" s="241"/>
      <c r="M393" s="246"/>
      <c r="N393" s="247"/>
      <c r="O393" s="248"/>
      <c r="P393" s="248"/>
      <c r="Q393" s="248"/>
      <c r="R393" s="248"/>
      <c r="S393" s="248"/>
      <c r="T393" s="248"/>
      <c r="U393" s="248"/>
      <c r="V393" s="248"/>
      <c r="W393" s="248"/>
      <c r="X393" s="249"/>
      <c r="AT393" s="250" t="s">
        <v>213</v>
      </c>
      <c r="AU393" s="250" t="s">
        <v>224</v>
      </c>
      <c r="AV393" s="12" t="s">
        <v>90</v>
      </c>
      <c r="AW393" s="12" t="s">
        <v>5</v>
      </c>
      <c r="AX393" s="12" t="s">
        <v>80</v>
      </c>
      <c r="AY393" s="250" t="s">
        <v>204</v>
      </c>
    </row>
    <row r="394" spans="2:51" s="12" customFormat="1" ht="12">
      <c r="B394" s="240"/>
      <c r="C394" s="241"/>
      <c r="D394" s="231" t="s">
        <v>213</v>
      </c>
      <c r="E394" s="242" t="s">
        <v>33</v>
      </c>
      <c r="F394" s="243" t="s">
        <v>545</v>
      </c>
      <c r="G394" s="241"/>
      <c r="H394" s="244">
        <v>11.408</v>
      </c>
      <c r="I394" s="245"/>
      <c r="J394" s="245"/>
      <c r="K394" s="241"/>
      <c r="L394" s="241"/>
      <c r="M394" s="246"/>
      <c r="N394" s="247"/>
      <c r="O394" s="248"/>
      <c r="P394" s="248"/>
      <c r="Q394" s="248"/>
      <c r="R394" s="248"/>
      <c r="S394" s="248"/>
      <c r="T394" s="248"/>
      <c r="U394" s="248"/>
      <c r="V394" s="248"/>
      <c r="W394" s="248"/>
      <c r="X394" s="249"/>
      <c r="AT394" s="250" t="s">
        <v>213</v>
      </c>
      <c r="AU394" s="250" t="s">
        <v>224</v>
      </c>
      <c r="AV394" s="12" t="s">
        <v>90</v>
      </c>
      <c r="AW394" s="12" t="s">
        <v>5</v>
      </c>
      <c r="AX394" s="12" t="s">
        <v>80</v>
      </c>
      <c r="AY394" s="250" t="s">
        <v>204</v>
      </c>
    </row>
    <row r="395" spans="2:51" s="14" customFormat="1" ht="12">
      <c r="B395" s="262"/>
      <c r="C395" s="263"/>
      <c r="D395" s="231" t="s">
        <v>213</v>
      </c>
      <c r="E395" s="264" t="s">
        <v>33</v>
      </c>
      <c r="F395" s="265" t="s">
        <v>546</v>
      </c>
      <c r="G395" s="263"/>
      <c r="H395" s="266">
        <v>23.468</v>
      </c>
      <c r="I395" s="267"/>
      <c r="J395" s="267"/>
      <c r="K395" s="263"/>
      <c r="L395" s="263"/>
      <c r="M395" s="268"/>
      <c r="N395" s="269"/>
      <c r="O395" s="270"/>
      <c r="P395" s="270"/>
      <c r="Q395" s="270"/>
      <c r="R395" s="270"/>
      <c r="S395" s="270"/>
      <c r="T395" s="270"/>
      <c r="U395" s="270"/>
      <c r="V395" s="270"/>
      <c r="W395" s="270"/>
      <c r="X395" s="271"/>
      <c r="AT395" s="272" t="s">
        <v>213</v>
      </c>
      <c r="AU395" s="272" t="s">
        <v>224</v>
      </c>
      <c r="AV395" s="14" t="s">
        <v>224</v>
      </c>
      <c r="AW395" s="14" t="s">
        <v>5</v>
      </c>
      <c r="AX395" s="14" t="s">
        <v>80</v>
      </c>
      <c r="AY395" s="272" t="s">
        <v>204</v>
      </c>
    </row>
    <row r="396" spans="2:51" s="11" customFormat="1" ht="12">
      <c r="B396" s="229"/>
      <c r="C396" s="230"/>
      <c r="D396" s="231" t="s">
        <v>213</v>
      </c>
      <c r="E396" s="232" t="s">
        <v>33</v>
      </c>
      <c r="F396" s="233" t="s">
        <v>547</v>
      </c>
      <c r="G396" s="230"/>
      <c r="H396" s="232" t="s">
        <v>33</v>
      </c>
      <c r="I396" s="234"/>
      <c r="J396" s="234"/>
      <c r="K396" s="230"/>
      <c r="L396" s="230"/>
      <c r="M396" s="235"/>
      <c r="N396" s="236"/>
      <c r="O396" s="237"/>
      <c r="P396" s="237"/>
      <c r="Q396" s="237"/>
      <c r="R396" s="237"/>
      <c r="S396" s="237"/>
      <c r="T396" s="237"/>
      <c r="U396" s="237"/>
      <c r="V396" s="237"/>
      <c r="W396" s="237"/>
      <c r="X396" s="238"/>
      <c r="AT396" s="239" t="s">
        <v>213</v>
      </c>
      <c r="AU396" s="239" t="s">
        <v>224</v>
      </c>
      <c r="AV396" s="11" t="s">
        <v>88</v>
      </c>
      <c r="AW396" s="11" t="s">
        <v>5</v>
      </c>
      <c r="AX396" s="11" t="s">
        <v>80</v>
      </c>
      <c r="AY396" s="239" t="s">
        <v>204</v>
      </c>
    </row>
    <row r="397" spans="2:51" s="12" customFormat="1" ht="12">
      <c r="B397" s="240"/>
      <c r="C397" s="241"/>
      <c r="D397" s="231" t="s">
        <v>213</v>
      </c>
      <c r="E397" s="242" t="s">
        <v>33</v>
      </c>
      <c r="F397" s="243" t="s">
        <v>548</v>
      </c>
      <c r="G397" s="241"/>
      <c r="H397" s="244">
        <v>15.557</v>
      </c>
      <c r="I397" s="245"/>
      <c r="J397" s="245"/>
      <c r="K397" s="241"/>
      <c r="L397" s="241"/>
      <c r="M397" s="246"/>
      <c r="N397" s="247"/>
      <c r="O397" s="248"/>
      <c r="P397" s="248"/>
      <c r="Q397" s="248"/>
      <c r="R397" s="248"/>
      <c r="S397" s="248"/>
      <c r="T397" s="248"/>
      <c r="U397" s="248"/>
      <c r="V397" s="248"/>
      <c r="W397" s="248"/>
      <c r="X397" s="249"/>
      <c r="AT397" s="250" t="s">
        <v>213</v>
      </c>
      <c r="AU397" s="250" t="s">
        <v>224</v>
      </c>
      <c r="AV397" s="12" t="s">
        <v>90</v>
      </c>
      <c r="AW397" s="12" t="s">
        <v>5</v>
      </c>
      <c r="AX397" s="12" t="s">
        <v>80</v>
      </c>
      <c r="AY397" s="250" t="s">
        <v>204</v>
      </c>
    </row>
    <row r="398" spans="2:51" s="12" customFormat="1" ht="12">
      <c r="B398" s="240"/>
      <c r="C398" s="241"/>
      <c r="D398" s="231" t="s">
        <v>213</v>
      </c>
      <c r="E398" s="242" t="s">
        <v>33</v>
      </c>
      <c r="F398" s="243" t="s">
        <v>549</v>
      </c>
      <c r="G398" s="241"/>
      <c r="H398" s="244">
        <v>4.14</v>
      </c>
      <c r="I398" s="245"/>
      <c r="J398" s="245"/>
      <c r="K398" s="241"/>
      <c r="L398" s="241"/>
      <c r="M398" s="246"/>
      <c r="N398" s="247"/>
      <c r="O398" s="248"/>
      <c r="P398" s="248"/>
      <c r="Q398" s="248"/>
      <c r="R398" s="248"/>
      <c r="S398" s="248"/>
      <c r="T398" s="248"/>
      <c r="U398" s="248"/>
      <c r="V398" s="248"/>
      <c r="W398" s="248"/>
      <c r="X398" s="249"/>
      <c r="AT398" s="250" t="s">
        <v>213</v>
      </c>
      <c r="AU398" s="250" t="s">
        <v>224</v>
      </c>
      <c r="AV398" s="12" t="s">
        <v>90</v>
      </c>
      <c r="AW398" s="12" t="s">
        <v>5</v>
      </c>
      <c r="AX398" s="12" t="s">
        <v>80</v>
      </c>
      <c r="AY398" s="250" t="s">
        <v>204</v>
      </c>
    </row>
    <row r="399" spans="2:51" s="12" customFormat="1" ht="12">
      <c r="B399" s="240"/>
      <c r="C399" s="241"/>
      <c r="D399" s="231" t="s">
        <v>213</v>
      </c>
      <c r="E399" s="242" t="s">
        <v>33</v>
      </c>
      <c r="F399" s="243" t="s">
        <v>550</v>
      </c>
      <c r="G399" s="241"/>
      <c r="H399" s="244">
        <v>2.04</v>
      </c>
      <c r="I399" s="245"/>
      <c r="J399" s="245"/>
      <c r="K399" s="241"/>
      <c r="L399" s="241"/>
      <c r="M399" s="246"/>
      <c r="N399" s="247"/>
      <c r="O399" s="248"/>
      <c r="P399" s="248"/>
      <c r="Q399" s="248"/>
      <c r="R399" s="248"/>
      <c r="S399" s="248"/>
      <c r="T399" s="248"/>
      <c r="U399" s="248"/>
      <c r="V399" s="248"/>
      <c r="W399" s="248"/>
      <c r="X399" s="249"/>
      <c r="AT399" s="250" t="s">
        <v>213</v>
      </c>
      <c r="AU399" s="250" t="s">
        <v>224</v>
      </c>
      <c r="AV399" s="12" t="s">
        <v>90</v>
      </c>
      <c r="AW399" s="12" t="s">
        <v>5</v>
      </c>
      <c r="AX399" s="12" t="s">
        <v>80</v>
      </c>
      <c r="AY399" s="250" t="s">
        <v>204</v>
      </c>
    </row>
    <row r="400" spans="2:51" s="14" customFormat="1" ht="12">
      <c r="B400" s="262"/>
      <c r="C400" s="263"/>
      <c r="D400" s="231" t="s">
        <v>213</v>
      </c>
      <c r="E400" s="264" t="s">
        <v>33</v>
      </c>
      <c r="F400" s="265" t="s">
        <v>551</v>
      </c>
      <c r="G400" s="263"/>
      <c r="H400" s="266">
        <v>21.737</v>
      </c>
      <c r="I400" s="267"/>
      <c r="J400" s="267"/>
      <c r="K400" s="263"/>
      <c r="L400" s="263"/>
      <c r="M400" s="268"/>
      <c r="N400" s="269"/>
      <c r="O400" s="270"/>
      <c r="P400" s="270"/>
      <c r="Q400" s="270"/>
      <c r="R400" s="270"/>
      <c r="S400" s="270"/>
      <c r="T400" s="270"/>
      <c r="U400" s="270"/>
      <c r="V400" s="270"/>
      <c r="W400" s="270"/>
      <c r="X400" s="271"/>
      <c r="AT400" s="272" t="s">
        <v>213</v>
      </c>
      <c r="AU400" s="272" t="s">
        <v>224</v>
      </c>
      <c r="AV400" s="14" t="s">
        <v>224</v>
      </c>
      <c r="AW400" s="14" t="s">
        <v>5</v>
      </c>
      <c r="AX400" s="14" t="s">
        <v>80</v>
      </c>
      <c r="AY400" s="272" t="s">
        <v>204</v>
      </c>
    </row>
    <row r="401" spans="2:51" s="11" customFormat="1" ht="12">
      <c r="B401" s="229"/>
      <c r="C401" s="230"/>
      <c r="D401" s="231" t="s">
        <v>213</v>
      </c>
      <c r="E401" s="232" t="s">
        <v>33</v>
      </c>
      <c r="F401" s="233" t="s">
        <v>552</v>
      </c>
      <c r="G401" s="230"/>
      <c r="H401" s="232" t="s">
        <v>33</v>
      </c>
      <c r="I401" s="234"/>
      <c r="J401" s="234"/>
      <c r="K401" s="230"/>
      <c r="L401" s="230"/>
      <c r="M401" s="235"/>
      <c r="N401" s="236"/>
      <c r="O401" s="237"/>
      <c r="P401" s="237"/>
      <c r="Q401" s="237"/>
      <c r="R401" s="237"/>
      <c r="S401" s="237"/>
      <c r="T401" s="237"/>
      <c r="U401" s="237"/>
      <c r="V401" s="237"/>
      <c r="W401" s="237"/>
      <c r="X401" s="238"/>
      <c r="AT401" s="239" t="s">
        <v>213</v>
      </c>
      <c r="AU401" s="239" t="s">
        <v>224</v>
      </c>
      <c r="AV401" s="11" t="s">
        <v>88</v>
      </c>
      <c r="AW401" s="11" t="s">
        <v>5</v>
      </c>
      <c r="AX401" s="11" t="s">
        <v>80</v>
      </c>
      <c r="AY401" s="239" t="s">
        <v>204</v>
      </c>
    </row>
    <row r="402" spans="2:51" s="12" customFormat="1" ht="12">
      <c r="B402" s="240"/>
      <c r="C402" s="241"/>
      <c r="D402" s="231" t="s">
        <v>213</v>
      </c>
      <c r="E402" s="242" t="s">
        <v>33</v>
      </c>
      <c r="F402" s="243" t="s">
        <v>553</v>
      </c>
      <c r="G402" s="241"/>
      <c r="H402" s="244">
        <v>12.075</v>
      </c>
      <c r="I402" s="245"/>
      <c r="J402" s="245"/>
      <c r="K402" s="241"/>
      <c r="L402" s="241"/>
      <c r="M402" s="246"/>
      <c r="N402" s="247"/>
      <c r="O402" s="248"/>
      <c r="P402" s="248"/>
      <c r="Q402" s="248"/>
      <c r="R402" s="248"/>
      <c r="S402" s="248"/>
      <c r="T402" s="248"/>
      <c r="U402" s="248"/>
      <c r="V402" s="248"/>
      <c r="W402" s="248"/>
      <c r="X402" s="249"/>
      <c r="AT402" s="250" t="s">
        <v>213</v>
      </c>
      <c r="AU402" s="250" t="s">
        <v>224</v>
      </c>
      <c r="AV402" s="12" t="s">
        <v>90</v>
      </c>
      <c r="AW402" s="12" t="s">
        <v>5</v>
      </c>
      <c r="AX402" s="12" t="s">
        <v>80</v>
      </c>
      <c r="AY402" s="250" t="s">
        <v>204</v>
      </c>
    </row>
    <row r="403" spans="2:51" s="12" customFormat="1" ht="12">
      <c r="B403" s="240"/>
      <c r="C403" s="241"/>
      <c r="D403" s="231" t="s">
        <v>213</v>
      </c>
      <c r="E403" s="242" t="s">
        <v>33</v>
      </c>
      <c r="F403" s="243" t="s">
        <v>554</v>
      </c>
      <c r="G403" s="241"/>
      <c r="H403" s="244">
        <v>2.7</v>
      </c>
      <c r="I403" s="245"/>
      <c r="J403" s="245"/>
      <c r="K403" s="241"/>
      <c r="L403" s="241"/>
      <c r="M403" s="246"/>
      <c r="N403" s="247"/>
      <c r="O403" s="248"/>
      <c r="P403" s="248"/>
      <c r="Q403" s="248"/>
      <c r="R403" s="248"/>
      <c r="S403" s="248"/>
      <c r="T403" s="248"/>
      <c r="U403" s="248"/>
      <c r="V403" s="248"/>
      <c r="W403" s="248"/>
      <c r="X403" s="249"/>
      <c r="AT403" s="250" t="s">
        <v>213</v>
      </c>
      <c r="AU403" s="250" t="s">
        <v>224</v>
      </c>
      <c r="AV403" s="12" t="s">
        <v>90</v>
      </c>
      <c r="AW403" s="12" t="s">
        <v>5</v>
      </c>
      <c r="AX403" s="12" t="s">
        <v>80</v>
      </c>
      <c r="AY403" s="250" t="s">
        <v>204</v>
      </c>
    </row>
    <row r="404" spans="2:51" s="12" customFormat="1" ht="12">
      <c r="B404" s="240"/>
      <c r="C404" s="241"/>
      <c r="D404" s="231" t="s">
        <v>213</v>
      </c>
      <c r="E404" s="242" t="s">
        <v>33</v>
      </c>
      <c r="F404" s="243" t="s">
        <v>555</v>
      </c>
      <c r="G404" s="241"/>
      <c r="H404" s="244">
        <v>7.05</v>
      </c>
      <c r="I404" s="245"/>
      <c r="J404" s="245"/>
      <c r="K404" s="241"/>
      <c r="L404" s="241"/>
      <c r="M404" s="246"/>
      <c r="N404" s="247"/>
      <c r="O404" s="248"/>
      <c r="P404" s="248"/>
      <c r="Q404" s="248"/>
      <c r="R404" s="248"/>
      <c r="S404" s="248"/>
      <c r="T404" s="248"/>
      <c r="U404" s="248"/>
      <c r="V404" s="248"/>
      <c r="W404" s="248"/>
      <c r="X404" s="249"/>
      <c r="AT404" s="250" t="s">
        <v>213</v>
      </c>
      <c r="AU404" s="250" t="s">
        <v>224</v>
      </c>
      <c r="AV404" s="12" t="s">
        <v>90</v>
      </c>
      <c r="AW404" s="12" t="s">
        <v>5</v>
      </c>
      <c r="AX404" s="12" t="s">
        <v>80</v>
      </c>
      <c r="AY404" s="250" t="s">
        <v>204</v>
      </c>
    </row>
    <row r="405" spans="2:51" s="12" customFormat="1" ht="12">
      <c r="B405" s="240"/>
      <c r="C405" s="241"/>
      <c r="D405" s="231" t="s">
        <v>213</v>
      </c>
      <c r="E405" s="242" t="s">
        <v>33</v>
      </c>
      <c r="F405" s="243" t="s">
        <v>556</v>
      </c>
      <c r="G405" s="241"/>
      <c r="H405" s="244">
        <v>1.035</v>
      </c>
      <c r="I405" s="245"/>
      <c r="J405" s="245"/>
      <c r="K405" s="241"/>
      <c r="L405" s="241"/>
      <c r="M405" s="246"/>
      <c r="N405" s="247"/>
      <c r="O405" s="248"/>
      <c r="P405" s="248"/>
      <c r="Q405" s="248"/>
      <c r="R405" s="248"/>
      <c r="S405" s="248"/>
      <c r="T405" s="248"/>
      <c r="U405" s="248"/>
      <c r="V405" s="248"/>
      <c r="W405" s="248"/>
      <c r="X405" s="249"/>
      <c r="AT405" s="250" t="s">
        <v>213</v>
      </c>
      <c r="AU405" s="250" t="s">
        <v>224</v>
      </c>
      <c r="AV405" s="12" t="s">
        <v>90</v>
      </c>
      <c r="AW405" s="12" t="s">
        <v>5</v>
      </c>
      <c r="AX405" s="12" t="s">
        <v>80</v>
      </c>
      <c r="AY405" s="250" t="s">
        <v>204</v>
      </c>
    </row>
    <row r="406" spans="2:51" s="12" customFormat="1" ht="12">
      <c r="B406" s="240"/>
      <c r="C406" s="241"/>
      <c r="D406" s="231" t="s">
        <v>213</v>
      </c>
      <c r="E406" s="242" t="s">
        <v>33</v>
      </c>
      <c r="F406" s="243" t="s">
        <v>557</v>
      </c>
      <c r="G406" s="241"/>
      <c r="H406" s="244">
        <v>2.1</v>
      </c>
      <c r="I406" s="245"/>
      <c r="J406" s="245"/>
      <c r="K406" s="241"/>
      <c r="L406" s="241"/>
      <c r="M406" s="246"/>
      <c r="N406" s="247"/>
      <c r="O406" s="248"/>
      <c r="P406" s="248"/>
      <c r="Q406" s="248"/>
      <c r="R406" s="248"/>
      <c r="S406" s="248"/>
      <c r="T406" s="248"/>
      <c r="U406" s="248"/>
      <c r="V406" s="248"/>
      <c r="W406" s="248"/>
      <c r="X406" s="249"/>
      <c r="AT406" s="250" t="s">
        <v>213</v>
      </c>
      <c r="AU406" s="250" t="s">
        <v>224</v>
      </c>
      <c r="AV406" s="12" t="s">
        <v>90</v>
      </c>
      <c r="AW406" s="12" t="s">
        <v>5</v>
      </c>
      <c r="AX406" s="12" t="s">
        <v>80</v>
      </c>
      <c r="AY406" s="250" t="s">
        <v>204</v>
      </c>
    </row>
    <row r="407" spans="2:51" s="14" customFormat="1" ht="12">
      <c r="B407" s="262"/>
      <c r="C407" s="263"/>
      <c r="D407" s="231" t="s">
        <v>213</v>
      </c>
      <c r="E407" s="264" t="s">
        <v>33</v>
      </c>
      <c r="F407" s="265" t="s">
        <v>558</v>
      </c>
      <c r="G407" s="263"/>
      <c r="H407" s="266">
        <v>24.96</v>
      </c>
      <c r="I407" s="267"/>
      <c r="J407" s="267"/>
      <c r="K407" s="263"/>
      <c r="L407" s="263"/>
      <c r="M407" s="268"/>
      <c r="N407" s="269"/>
      <c r="O407" s="270"/>
      <c r="P407" s="270"/>
      <c r="Q407" s="270"/>
      <c r="R407" s="270"/>
      <c r="S407" s="270"/>
      <c r="T407" s="270"/>
      <c r="U407" s="270"/>
      <c r="V407" s="270"/>
      <c r="W407" s="270"/>
      <c r="X407" s="271"/>
      <c r="AT407" s="272" t="s">
        <v>213</v>
      </c>
      <c r="AU407" s="272" t="s">
        <v>224</v>
      </c>
      <c r="AV407" s="14" t="s">
        <v>224</v>
      </c>
      <c r="AW407" s="14" t="s">
        <v>5</v>
      </c>
      <c r="AX407" s="14" t="s">
        <v>80</v>
      </c>
      <c r="AY407" s="272" t="s">
        <v>204</v>
      </c>
    </row>
    <row r="408" spans="2:51" s="11" customFormat="1" ht="12">
      <c r="B408" s="229"/>
      <c r="C408" s="230"/>
      <c r="D408" s="231" t="s">
        <v>213</v>
      </c>
      <c r="E408" s="232" t="s">
        <v>33</v>
      </c>
      <c r="F408" s="233" t="s">
        <v>559</v>
      </c>
      <c r="G408" s="230"/>
      <c r="H408" s="232" t="s">
        <v>33</v>
      </c>
      <c r="I408" s="234"/>
      <c r="J408" s="234"/>
      <c r="K408" s="230"/>
      <c r="L408" s="230"/>
      <c r="M408" s="235"/>
      <c r="N408" s="236"/>
      <c r="O408" s="237"/>
      <c r="P408" s="237"/>
      <c r="Q408" s="237"/>
      <c r="R408" s="237"/>
      <c r="S408" s="237"/>
      <c r="T408" s="237"/>
      <c r="U408" s="237"/>
      <c r="V408" s="237"/>
      <c r="W408" s="237"/>
      <c r="X408" s="238"/>
      <c r="AT408" s="239" t="s">
        <v>213</v>
      </c>
      <c r="AU408" s="239" t="s">
        <v>224</v>
      </c>
      <c r="AV408" s="11" t="s">
        <v>88</v>
      </c>
      <c r="AW408" s="11" t="s">
        <v>5</v>
      </c>
      <c r="AX408" s="11" t="s">
        <v>80</v>
      </c>
      <c r="AY408" s="239" t="s">
        <v>204</v>
      </c>
    </row>
    <row r="409" spans="2:51" s="12" customFormat="1" ht="12">
      <c r="B409" s="240"/>
      <c r="C409" s="241"/>
      <c r="D409" s="231" t="s">
        <v>213</v>
      </c>
      <c r="E409" s="242" t="s">
        <v>33</v>
      </c>
      <c r="F409" s="243" t="s">
        <v>560</v>
      </c>
      <c r="G409" s="241"/>
      <c r="H409" s="244">
        <v>13.6</v>
      </c>
      <c r="I409" s="245"/>
      <c r="J409" s="245"/>
      <c r="K409" s="241"/>
      <c r="L409" s="241"/>
      <c r="M409" s="246"/>
      <c r="N409" s="247"/>
      <c r="O409" s="248"/>
      <c r="P409" s="248"/>
      <c r="Q409" s="248"/>
      <c r="R409" s="248"/>
      <c r="S409" s="248"/>
      <c r="T409" s="248"/>
      <c r="U409" s="248"/>
      <c r="V409" s="248"/>
      <c r="W409" s="248"/>
      <c r="X409" s="249"/>
      <c r="AT409" s="250" t="s">
        <v>213</v>
      </c>
      <c r="AU409" s="250" t="s">
        <v>224</v>
      </c>
      <c r="AV409" s="12" t="s">
        <v>90</v>
      </c>
      <c r="AW409" s="12" t="s">
        <v>5</v>
      </c>
      <c r="AX409" s="12" t="s">
        <v>80</v>
      </c>
      <c r="AY409" s="250" t="s">
        <v>204</v>
      </c>
    </row>
    <row r="410" spans="2:51" s="12" customFormat="1" ht="12">
      <c r="B410" s="240"/>
      <c r="C410" s="241"/>
      <c r="D410" s="231" t="s">
        <v>213</v>
      </c>
      <c r="E410" s="242" t="s">
        <v>33</v>
      </c>
      <c r="F410" s="243" t="s">
        <v>561</v>
      </c>
      <c r="G410" s="241"/>
      <c r="H410" s="244">
        <v>15.3</v>
      </c>
      <c r="I410" s="245"/>
      <c r="J410" s="245"/>
      <c r="K410" s="241"/>
      <c r="L410" s="241"/>
      <c r="M410" s="246"/>
      <c r="N410" s="247"/>
      <c r="O410" s="248"/>
      <c r="P410" s="248"/>
      <c r="Q410" s="248"/>
      <c r="R410" s="248"/>
      <c r="S410" s="248"/>
      <c r="T410" s="248"/>
      <c r="U410" s="248"/>
      <c r="V410" s="248"/>
      <c r="W410" s="248"/>
      <c r="X410" s="249"/>
      <c r="AT410" s="250" t="s">
        <v>213</v>
      </c>
      <c r="AU410" s="250" t="s">
        <v>224</v>
      </c>
      <c r="AV410" s="12" t="s">
        <v>90</v>
      </c>
      <c r="AW410" s="12" t="s">
        <v>5</v>
      </c>
      <c r="AX410" s="12" t="s">
        <v>80</v>
      </c>
      <c r="AY410" s="250" t="s">
        <v>204</v>
      </c>
    </row>
    <row r="411" spans="2:51" s="14" customFormat="1" ht="12">
      <c r="B411" s="262"/>
      <c r="C411" s="263"/>
      <c r="D411" s="231" t="s">
        <v>213</v>
      </c>
      <c r="E411" s="264" t="s">
        <v>33</v>
      </c>
      <c r="F411" s="265" t="s">
        <v>562</v>
      </c>
      <c r="G411" s="263"/>
      <c r="H411" s="266">
        <v>28.9</v>
      </c>
      <c r="I411" s="267"/>
      <c r="J411" s="267"/>
      <c r="K411" s="263"/>
      <c r="L411" s="263"/>
      <c r="M411" s="268"/>
      <c r="N411" s="269"/>
      <c r="O411" s="270"/>
      <c r="P411" s="270"/>
      <c r="Q411" s="270"/>
      <c r="R411" s="270"/>
      <c r="S411" s="270"/>
      <c r="T411" s="270"/>
      <c r="U411" s="270"/>
      <c r="V411" s="270"/>
      <c r="W411" s="270"/>
      <c r="X411" s="271"/>
      <c r="AT411" s="272" t="s">
        <v>213</v>
      </c>
      <c r="AU411" s="272" t="s">
        <v>224</v>
      </c>
      <c r="AV411" s="14" t="s">
        <v>224</v>
      </c>
      <c r="AW411" s="14" t="s">
        <v>5</v>
      </c>
      <c r="AX411" s="14" t="s">
        <v>80</v>
      </c>
      <c r="AY411" s="272" t="s">
        <v>204</v>
      </c>
    </row>
    <row r="412" spans="2:51" s="13" customFormat="1" ht="12">
      <c r="B412" s="251"/>
      <c r="C412" s="252"/>
      <c r="D412" s="231" t="s">
        <v>213</v>
      </c>
      <c r="E412" s="253" t="s">
        <v>33</v>
      </c>
      <c r="F412" s="254" t="s">
        <v>218</v>
      </c>
      <c r="G412" s="252"/>
      <c r="H412" s="255">
        <v>136.233</v>
      </c>
      <c r="I412" s="256"/>
      <c r="J412" s="256"/>
      <c r="K412" s="252"/>
      <c r="L412" s="252"/>
      <c r="M412" s="257"/>
      <c r="N412" s="258"/>
      <c r="O412" s="259"/>
      <c r="P412" s="259"/>
      <c r="Q412" s="259"/>
      <c r="R412" s="259"/>
      <c r="S412" s="259"/>
      <c r="T412" s="259"/>
      <c r="U412" s="259"/>
      <c r="V412" s="259"/>
      <c r="W412" s="259"/>
      <c r="X412" s="260"/>
      <c r="AT412" s="261" t="s">
        <v>213</v>
      </c>
      <c r="AU412" s="261" t="s">
        <v>224</v>
      </c>
      <c r="AV412" s="13" t="s">
        <v>211</v>
      </c>
      <c r="AW412" s="13" t="s">
        <v>5</v>
      </c>
      <c r="AX412" s="13" t="s">
        <v>88</v>
      </c>
      <c r="AY412" s="261" t="s">
        <v>204</v>
      </c>
    </row>
    <row r="413" spans="2:63" s="10" customFormat="1" ht="20.85" customHeight="1">
      <c r="B413" s="199"/>
      <c r="C413" s="200"/>
      <c r="D413" s="201" t="s">
        <v>79</v>
      </c>
      <c r="E413" s="214" t="s">
        <v>426</v>
      </c>
      <c r="F413" s="214" t="s">
        <v>563</v>
      </c>
      <c r="G413" s="200"/>
      <c r="H413" s="200"/>
      <c r="I413" s="203"/>
      <c r="J413" s="203"/>
      <c r="K413" s="215">
        <f>BK413</f>
        <v>0</v>
      </c>
      <c r="L413" s="200"/>
      <c r="M413" s="205"/>
      <c r="N413" s="206"/>
      <c r="O413" s="207"/>
      <c r="P413" s="207"/>
      <c r="Q413" s="208">
        <f>SUM(Q414:Q510)</f>
        <v>0</v>
      </c>
      <c r="R413" s="208">
        <f>SUM(R414:R510)</f>
        <v>0</v>
      </c>
      <c r="S413" s="207"/>
      <c r="T413" s="209">
        <f>SUM(T414:T510)</f>
        <v>0</v>
      </c>
      <c r="U413" s="207"/>
      <c r="V413" s="209">
        <f>SUM(V414:V510)</f>
        <v>39.42878879</v>
      </c>
      <c r="W413" s="207"/>
      <c r="X413" s="210">
        <f>SUM(X414:X510)</f>
        <v>0</v>
      </c>
      <c r="AR413" s="211" t="s">
        <v>88</v>
      </c>
      <c r="AT413" s="212" t="s">
        <v>79</v>
      </c>
      <c r="AU413" s="212" t="s">
        <v>90</v>
      </c>
      <c r="AY413" s="211" t="s">
        <v>204</v>
      </c>
      <c r="BK413" s="213">
        <f>SUM(BK414:BK510)</f>
        <v>0</v>
      </c>
    </row>
    <row r="414" spans="2:65" s="1" customFormat="1" ht="16.5" customHeight="1">
      <c r="B414" s="39"/>
      <c r="C414" s="216" t="s">
        <v>564</v>
      </c>
      <c r="D414" s="216" t="s">
        <v>206</v>
      </c>
      <c r="E414" s="217" t="s">
        <v>565</v>
      </c>
      <c r="F414" s="218" t="s">
        <v>566</v>
      </c>
      <c r="G414" s="219" t="s">
        <v>209</v>
      </c>
      <c r="H414" s="220">
        <v>11.88</v>
      </c>
      <c r="I414" s="221"/>
      <c r="J414" s="221"/>
      <c r="K414" s="222">
        <f>ROUND(P414*H414,2)</f>
        <v>0</v>
      </c>
      <c r="L414" s="218" t="s">
        <v>239</v>
      </c>
      <c r="M414" s="44"/>
      <c r="N414" s="223" t="s">
        <v>33</v>
      </c>
      <c r="O414" s="224" t="s">
        <v>49</v>
      </c>
      <c r="P414" s="225">
        <f>I414+J414</f>
        <v>0</v>
      </c>
      <c r="Q414" s="225">
        <f>ROUND(I414*H414,2)</f>
        <v>0</v>
      </c>
      <c r="R414" s="225">
        <f>ROUND(J414*H414,2)</f>
        <v>0</v>
      </c>
      <c r="S414" s="80"/>
      <c r="T414" s="226">
        <f>S414*H414</f>
        <v>0</v>
      </c>
      <c r="U414" s="226">
        <v>0.12335</v>
      </c>
      <c r="V414" s="226">
        <f>U414*H414</f>
        <v>1.4653980000000002</v>
      </c>
      <c r="W414" s="226">
        <v>0</v>
      </c>
      <c r="X414" s="227">
        <f>W414*H414</f>
        <v>0</v>
      </c>
      <c r="AR414" s="17" t="s">
        <v>211</v>
      </c>
      <c r="AT414" s="17" t="s">
        <v>206</v>
      </c>
      <c r="AU414" s="17" t="s">
        <v>224</v>
      </c>
      <c r="AY414" s="17" t="s">
        <v>204</v>
      </c>
      <c r="BE414" s="228">
        <f>IF(O414="základní",K414,0)</f>
        <v>0</v>
      </c>
      <c r="BF414" s="228">
        <f>IF(O414="snížená",K414,0)</f>
        <v>0</v>
      </c>
      <c r="BG414" s="228">
        <f>IF(O414="zákl. přenesená",K414,0)</f>
        <v>0</v>
      </c>
      <c r="BH414" s="228">
        <f>IF(O414="sníž. přenesená",K414,0)</f>
        <v>0</v>
      </c>
      <c r="BI414" s="228">
        <f>IF(O414="nulová",K414,0)</f>
        <v>0</v>
      </c>
      <c r="BJ414" s="17" t="s">
        <v>88</v>
      </c>
      <c r="BK414" s="228">
        <f>ROUND(P414*H414,2)</f>
        <v>0</v>
      </c>
      <c r="BL414" s="17" t="s">
        <v>211</v>
      </c>
      <c r="BM414" s="17" t="s">
        <v>567</v>
      </c>
    </row>
    <row r="415" spans="2:51" s="11" customFormat="1" ht="12">
      <c r="B415" s="229"/>
      <c r="C415" s="230"/>
      <c r="D415" s="231" t="s">
        <v>213</v>
      </c>
      <c r="E415" s="232" t="s">
        <v>33</v>
      </c>
      <c r="F415" s="233" t="s">
        <v>568</v>
      </c>
      <c r="G415" s="230"/>
      <c r="H415" s="232" t="s">
        <v>33</v>
      </c>
      <c r="I415" s="234"/>
      <c r="J415" s="234"/>
      <c r="K415" s="230"/>
      <c r="L415" s="230"/>
      <c r="M415" s="235"/>
      <c r="N415" s="236"/>
      <c r="O415" s="237"/>
      <c r="P415" s="237"/>
      <c r="Q415" s="237"/>
      <c r="R415" s="237"/>
      <c r="S415" s="237"/>
      <c r="T415" s="237"/>
      <c r="U415" s="237"/>
      <c r="V415" s="237"/>
      <c r="W415" s="237"/>
      <c r="X415" s="238"/>
      <c r="AT415" s="239" t="s">
        <v>213</v>
      </c>
      <c r="AU415" s="239" t="s">
        <v>224</v>
      </c>
      <c r="AV415" s="11" t="s">
        <v>88</v>
      </c>
      <c r="AW415" s="11" t="s">
        <v>5</v>
      </c>
      <c r="AX415" s="11" t="s">
        <v>80</v>
      </c>
      <c r="AY415" s="239" t="s">
        <v>204</v>
      </c>
    </row>
    <row r="416" spans="2:51" s="12" customFormat="1" ht="12">
      <c r="B416" s="240"/>
      <c r="C416" s="241"/>
      <c r="D416" s="231" t="s">
        <v>213</v>
      </c>
      <c r="E416" s="242" t="s">
        <v>33</v>
      </c>
      <c r="F416" s="243" t="s">
        <v>569</v>
      </c>
      <c r="G416" s="241"/>
      <c r="H416" s="244">
        <v>2.982</v>
      </c>
      <c r="I416" s="245"/>
      <c r="J416" s="245"/>
      <c r="K416" s="241"/>
      <c r="L416" s="241"/>
      <c r="M416" s="246"/>
      <c r="N416" s="247"/>
      <c r="O416" s="248"/>
      <c r="P416" s="248"/>
      <c r="Q416" s="248"/>
      <c r="R416" s="248"/>
      <c r="S416" s="248"/>
      <c r="T416" s="248"/>
      <c r="U416" s="248"/>
      <c r="V416" s="248"/>
      <c r="W416" s="248"/>
      <c r="X416" s="249"/>
      <c r="AT416" s="250" t="s">
        <v>213</v>
      </c>
      <c r="AU416" s="250" t="s">
        <v>224</v>
      </c>
      <c r="AV416" s="12" t="s">
        <v>90</v>
      </c>
      <c r="AW416" s="12" t="s">
        <v>5</v>
      </c>
      <c r="AX416" s="12" t="s">
        <v>80</v>
      </c>
      <c r="AY416" s="250" t="s">
        <v>204</v>
      </c>
    </row>
    <row r="417" spans="2:51" s="12" customFormat="1" ht="12">
      <c r="B417" s="240"/>
      <c r="C417" s="241"/>
      <c r="D417" s="231" t="s">
        <v>213</v>
      </c>
      <c r="E417" s="242" t="s">
        <v>33</v>
      </c>
      <c r="F417" s="243" t="s">
        <v>570</v>
      </c>
      <c r="G417" s="241"/>
      <c r="H417" s="244">
        <v>0.482</v>
      </c>
      <c r="I417" s="245"/>
      <c r="J417" s="245"/>
      <c r="K417" s="241"/>
      <c r="L417" s="241"/>
      <c r="M417" s="246"/>
      <c r="N417" s="247"/>
      <c r="O417" s="248"/>
      <c r="P417" s="248"/>
      <c r="Q417" s="248"/>
      <c r="R417" s="248"/>
      <c r="S417" s="248"/>
      <c r="T417" s="248"/>
      <c r="U417" s="248"/>
      <c r="V417" s="248"/>
      <c r="W417" s="248"/>
      <c r="X417" s="249"/>
      <c r="AT417" s="250" t="s">
        <v>213</v>
      </c>
      <c r="AU417" s="250" t="s">
        <v>224</v>
      </c>
      <c r="AV417" s="12" t="s">
        <v>90</v>
      </c>
      <c r="AW417" s="12" t="s">
        <v>5</v>
      </c>
      <c r="AX417" s="12" t="s">
        <v>80</v>
      </c>
      <c r="AY417" s="250" t="s">
        <v>204</v>
      </c>
    </row>
    <row r="418" spans="2:51" s="12" customFormat="1" ht="12">
      <c r="B418" s="240"/>
      <c r="C418" s="241"/>
      <c r="D418" s="231" t="s">
        <v>213</v>
      </c>
      <c r="E418" s="242" t="s">
        <v>33</v>
      </c>
      <c r="F418" s="243" t="s">
        <v>571</v>
      </c>
      <c r="G418" s="241"/>
      <c r="H418" s="244">
        <v>0.502</v>
      </c>
      <c r="I418" s="245"/>
      <c r="J418" s="245"/>
      <c r="K418" s="241"/>
      <c r="L418" s="241"/>
      <c r="M418" s="246"/>
      <c r="N418" s="247"/>
      <c r="O418" s="248"/>
      <c r="P418" s="248"/>
      <c r="Q418" s="248"/>
      <c r="R418" s="248"/>
      <c r="S418" s="248"/>
      <c r="T418" s="248"/>
      <c r="U418" s="248"/>
      <c r="V418" s="248"/>
      <c r="W418" s="248"/>
      <c r="X418" s="249"/>
      <c r="AT418" s="250" t="s">
        <v>213</v>
      </c>
      <c r="AU418" s="250" t="s">
        <v>224</v>
      </c>
      <c r="AV418" s="12" t="s">
        <v>90</v>
      </c>
      <c r="AW418" s="12" t="s">
        <v>5</v>
      </c>
      <c r="AX418" s="12" t="s">
        <v>80</v>
      </c>
      <c r="AY418" s="250" t="s">
        <v>204</v>
      </c>
    </row>
    <row r="419" spans="2:51" s="12" customFormat="1" ht="12">
      <c r="B419" s="240"/>
      <c r="C419" s="241"/>
      <c r="D419" s="231" t="s">
        <v>213</v>
      </c>
      <c r="E419" s="242" t="s">
        <v>33</v>
      </c>
      <c r="F419" s="243" t="s">
        <v>572</v>
      </c>
      <c r="G419" s="241"/>
      <c r="H419" s="244">
        <v>0.508</v>
      </c>
      <c r="I419" s="245"/>
      <c r="J419" s="245"/>
      <c r="K419" s="241"/>
      <c r="L419" s="241"/>
      <c r="M419" s="246"/>
      <c r="N419" s="247"/>
      <c r="O419" s="248"/>
      <c r="P419" s="248"/>
      <c r="Q419" s="248"/>
      <c r="R419" s="248"/>
      <c r="S419" s="248"/>
      <c r="T419" s="248"/>
      <c r="U419" s="248"/>
      <c r="V419" s="248"/>
      <c r="W419" s="248"/>
      <c r="X419" s="249"/>
      <c r="AT419" s="250" t="s">
        <v>213</v>
      </c>
      <c r="AU419" s="250" t="s">
        <v>224</v>
      </c>
      <c r="AV419" s="12" t="s">
        <v>90</v>
      </c>
      <c r="AW419" s="12" t="s">
        <v>5</v>
      </c>
      <c r="AX419" s="12" t="s">
        <v>80</v>
      </c>
      <c r="AY419" s="250" t="s">
        <v>204</v>
      </c>
    </row>
    <row r="420" spans="2:51" s="12" customFormat="1" ht="12">
      <c r="B420" s="240"/>
      <c r="C420" s="241"/>
      <c r="D420" s="231" t="s">
        <v>213</v>
      </c>
      <c r="E420" s="242" t="s">
        <v>33</v>
      </c>
      <c r="F420" s="243" t="s">
        <v>573</v>
      </c>
      <c r="G420" s="241"/>
      <c r="H420" s="244">
        <v>0.496</v>
      </c>
      <c r="I420" s="245"/>
      <c r="J420" s="245"/>
      <c r="K420" s="241"/>
      <c r="L420" s="241"/>
      <c r="M420" s="246"/>
      <c r="N420" s="247"/>
      <c r="O420" s="248"/>
      <c r="P420" s="248"/>
      <c r="Q420" s="248"/>
      <c r="R420" s="248"/>
      <c r="S420" s="248"/>
      <c r="T420" s="248"/>
      <c r="U420" s="248"/>
      <c r="V420" s="248"/>
      <c r="W420" s="248"/>
      <c r="X420" s="249"/>
      <c r="AT420" s="250" t="s">
        <v>213</v>
      </c>
      <c r="AU420" s="250" t="s">
        <v>224</v>
      </c>
      <c r="AV420" s="12" t="s">
        <v>90</v>
      </c>
      <c r="AW420" s="12" t="s">
        <v>5</v>
      </c>
      <c r="AX420" s="12" t="s">
        <v>80</v>
      </c>
      <c r="AY420" s="250" t="s">
        <v>204</v>
      </c>
    </row>
    <row r="421" spans="2:51" s="11" customFormat="1" ht="12">
      <c r="B421" s="229"/>
      <c r="C421" s="230"/>
      <c r="D421" s="231" t="s">
        <v>213</v>
      </c>
      <c r="E421" s="232" t="s">
        <v>33</v>
      </c>
      <c r="F421" s="233" t="s">
        <v>574</v>
      </c>
      <c r="G421" s="230"/>
      <c r="H421" s="232" t="s">
        <v>33</v>
      </c>
      <c r="I421" s="234"/>
      <c r="J421" s="234"/>
      <c r="K421" s="230"/>
      <c r="L421" s="230"/>
      <c r="M421" s="235"/>
      <c r="N421" s="236"/>
      <c r="O421" s="237"/>
      <c r="P421" s="237"/>
      <c r="Q421" s="237"/>
      <c r="R421" s="237"/>
      <c r="S421" s="237"/>
      <c r="T421" s="237"/>
      <c r="U421" s="237"/>
      <c r="V421" s="237"/>
      <c r="W421" s="237"/>
      <c r="X421" s="238"/>
      <c r="AT421" s="239" t="s">
        <v>213</v>
      </c>
      <c r="AU421" s="239" t="s">
        <v>224</v>
      </c>
      <c r="AV421" s="11" t="s">
        <v>88</v>
      </c>
      <c r="AW421" s="11" t="s">
        <v>5</v>
      </c>
      <c r="AX421" s="11" t="s">
        <v>80</v>
      </c>
      <c r="AY421" s="239" t="s">
        <v>204</v>
      </c>
    </row>
    <row r="422" spans="2:51" s="12" customFormat="1" ht="12">
      <c r="B422" s="240"/>
      <c r="C422" s="241"/>
      <c r="D422" s="231" t="s">
        <v>213</v>
      </c>
      <c r="E422" s="242" t="s">
        <v>33</v>
      </c>
      <c r="F422" s="243" t="s">
        <v>575</v>
      </c>
      <c r="G422" s="241"/>
      <c r="H422" s="244">
        <v>0.75</v>
      </c>
      <c r="I422" s="245"/>
      <c r="J422" s="245"/>
      <c r="K422" s="241"/>
      <c r="L422" s="241"/>
      <c r="M422" s="246"/>
      <c r="N422" s="247"/>
      <c r="O422" s="248"/>
      <c r="P422" s="248"/>
      <c r="Q422" s="248"/>
      <c r="R422" s="248"/>
      <c r="S422" s="248"/>
      <c r="T422" s="248"/>
      <c r="U422" s="248"/>
      <c r="V422" s="248"/>
      <c r="W422" s="248"/>
      <c r="X422" s="249"/>
      <c r="AT422" s="250" t="s">
        <v>213</v>
      </c>
      <c r="AU422" s="250" t="s">
        <v>224</v>
      </c>
      <c r="AV422" s="12" t="s">
        <v>90</v>
      </c>
      <c r="AW422" s="12" t="s">
        <v>5</v>
      </c>
      <c r="AX422" s="12" t="s">
        <v>80</v>
      </c>
      <c r="AY422" s="250" t="s">
        <v>204</v>
      </c>
    </row>
    <row r="423" spans="2:51" s="11" customFormat="1" ht="12">
      <c r="B423" s="229"/>
      <c r="C423" s="230"/>
      <c r="D423" s="231" t="s">
        <v>213</v>
      </c>
      <c r="E423" s="232" t="s">
        <v>33</v>
      </c>
      <c r="F423" s="233" t="s">
        <v>396</v>
      </c>
      <c r="G423" s="230"/>
      <c r="H423" s="232" t="s">
        <v>33</v>
      </c>
      <c r="I423" s="234"/>
      <c r="J423" s="234"/>
      <c r="K423" s="230"/>
      <c r="L423" s="230"/>
      <c r="M423" s="235"/>
      <c r="N423" s="236"/>
      <c r="O423" s="237"/>
      <c r="P423" s="237"/>
      <c r="Q423" s="237"/>
      <c r="R423" s="237"/>
      <c r="S423" s="237"/>
      <c r="T423" s="237"/>
      <c r="U423" s="237"/>
      <c r="V423" s="237"/>
      <c r="W423" s="237"/>
      <c r="X423" s="238"/>
      <c r="AT423" s="239" t="s">
        <v>213</v>
      </c>
      <c r="AU423" s="239" t="s">
        <v>224</v>
      </c>
      <c r="AV423" s="11" t="s">
        <v>88</v>
      </c>
      <c r="AW423" s="11" t="s">
        <v>5</v>
      </c>
      <c r="AX423" s="11" t="s">
        <v>80</v>
      </c>
      <c r="AY423" s="239" t="s">
        <v>204</v>
      </c>
    </row>
    <row r="424" spans="2:51" s="12" customFormat="1" ht="12">
      <c r="B424" s="240"/>
      <c r="C424" s="241"/>
      <c r="D424" s="231" t="s">
        <v>213</v>
      </c>
      <c r="E424" s="242" t="s">
        <v>33</v>
      </c>
      <c r="F424" s="243" t="s">
        <v>576</v>
      </c>
      <c r="G424" s="241"/>
      <c r="H424" s="244">
        <v>6.16</v>
      </c>
      <c r="I424" s="245"/>
      <c r="J424" s="245"/>
      <c r="K424" s="241"/>
      <c r="L424" s="241"/>
      <c r="M424" s="246"/>
      <c r="N424" s="247"/>
      <c r="O424" s="248"/>
      <c r="P424" s="248"/>
      <c r="Q424" s="248"/>
      <c r="R424" s="248"/>
      <c r="S424" s="248"/>
      <c r="T424" s="248"/>
      <c r="U424" s="248"/>
      <c r="V424" s="248"/>
      <c r="W424" s="248"/>
      <c r="X424" s="249"/>
      <c r="AT424" s="250" t="s">
        <v>213</v>
      </c>
      <c r="AU424" s="250" t="s">
        <v>224</v>
      </c>
      <c r="AV424" s="12" t="s">
        <v>90</v>
      </c>
      <c r="AW424" s="12" t="s">
        <v>5</v>
      </c>
      <c r="AX424" s="12" t="s">
        <v>80</v>
      </c>
      <c r="AY424" s="250" t="s">
        <v>204</v>
      </c>
    </row>
    <row r="425" spans="2:51" s="14" customFormat="1" ht="12">
      <c r="B425" s="262"/>
      <c r="C425" s="263"/>
      <c r="D425" s="231" t="s">
        <v>213</v>
      </c>
      <c r="E425" s="264" t="s">
        <v>33</v>
      </c>
      <c r="F425" s="265" t="s">
        <v>243</v>
      </c>
      <c r="G425" s="263"/>
      <c r="H425" s="266">
        <v>11.88</v>
      </c>
      <c r="I425" s="267"/>
      <c r="J425" s="267"/>
      <c r="K425" s="263"/>
      <c r="L425" s="263"/>
      <c r="M425" s="268"/>
      <c r="N425" s="269"/>
      <c r="O425" s="270"/>
      <c r="P425" s="270"/>
      <c r="Q425" s="270"/>
      <c r="R425" s="270"/>
      <c r="S425" s="270"/>
      <c r="T425" s="270"/>
      <c r="U425" s="270"/>
      <c r="V425" s="270"/>
      <c r="W425" s="270"/>
      <c r="X425" s="271"/>
      <c r="AT425" s="272" t="s">
        <v>213</v>
      </c>
      <c r="AU425" s="272" t="s">
        <v>224</v>
      </c>
      <c r="AV425" s="14" t="s">
        <v>224</v>
      </c>
      <c r="AW425" s="14" t="s">
        <v>5</v>
      </c>
      <c r="AX425" s="14" t="s">
        <v>80</v>
      </c>
      <c r="AY425" s="272" t="s">
        <v>204</v>
      </c>
    </row>
    <row r="426" spans="2:51" s="13" customFormat="1" ht="12">
      <c r="B426" s="251"/>
      <c r="C426" s="252"/>
      <c r="D426" s="231" t="s">
        <v>213</v>
      </c>
      <c r="E426" s="253" t="s">
        <v>33</v>
      </c>
      <c r="F426" s="254" t="s">
        <v>218</v>
      </c>
      <c r="G426" s="252"/>
      <c r="H426" s="255">
        <v>11.88</v>
      </c>
      <c r="I426" s="256"/>
      <c r="J426" s="256"/>
      <c r="K426" s="252"/>
      <c r="L426" s="252"/>
      <c r="M426" s="257"/>
      <c r="N426" s="258"/>
      <c r="O426" s="259"/>
      <c r="P426" s="259"/>
      <c r="Q426" s="259"/>
      <c r="R426" s="259"/>
      <c r="S426" s="259"/>
      <c r="T426" s="259"/>
      <c r="U426" s="259"/>
      <c r="V426" s="259"/>
      <c r="W426" s="259"/>
      <c r="X426" s="260"/>
      <c r="AT426" s="261" t="s">
        <v>213</v>
      </c>
      <c r="AU426" s="261" t="s">
        <v>224</v>
      </c>
      <c r="AV426" s="13" t="s">
        <v>211</v>
      </c>
      <c r="AW426" s="13" t="s">
        <v>5</v>
      </c>
      <c r="AX426" s="13" t="s">
        <v>88</v>
      </c>
      <c r="AY426" s="261" t="s">
        <v>204</v>
      </c>
    </row>
    <row r="427" spans="2:65" s="1" customFormat="1" ht="16.5" customHeight="1">
      <c r="B427" s="39"/>
      <c r="C427" s="216" t="s">
        <v>577</v>
      </c>
      <c r="D427" s="216" t="s">
        <v>206</v>
      </c>
      <c r="E427" s="217" t="s">
        <v>578</v>
      </c>
      <c r="F427" s="218" t="s">
        <v>579</v>
      </c>
      <c r="G427" s="219" t="s">
        <v>209</v>
      </c>
      <c r="H427" s="220">
        <v>12.131</v>
      </c>
      <c r="I427" s="221"/>
      <c r="J427" s="221"/>
      <c r="K427" s="222">
        <f>ROUND(P427*H427,2)</f>
        <v>0</v>
      </c>
      <c r="L427" s="218" t="s">
        <v>239</v>
      </c>
      <c r="M427" s="44"/>
      <c r="N427" s="223" t="s">
        <v>33</v>
      </c>
      <c r="O427" s="224" t="s">
        <v>49</v>
      </c>
      <c r="P427" s="225">
        <f>I427+J427</f>
        <v>0</v>
      </c>
      <c r="Q427" s="225">
        <f>ROUND(I427*H427,2)</f>
        <v>0</v>
      </c>
      <c r="R427" s="225">
        <f>ROUND(J427*H427,2)</f>
        <v>0</v>
      </c>
      <c r="S427" s="80"/>
      <c r="T427" s="226">
        <f>S427*H427</f>
        <v>0</v>
      </c>
      <c r="U427" s="226">
        <v>0.25365</v>
      </c>
      <c r="V427" s="226">
        <f>U427*H427</f>
        <v>3.07702815</v>
      </c>
      <c r="W427" s="226">
        <v>0</v>
      </c>
      <c r="X427" s="227">
        <f>W427*H427</f>
        <v>0</v>
      </c>
      <c r="AR427" s="17" t="s">
        <v>211</v>
      </c>
      <c r="AT427" s="17" t="s">
        <v>206</v>
      </c>
      <c r="AU427" s="17" t="s">
        <v>224</v>
      </c>
      <c r="AY427" s="17" t="s">
        <v>204</v>
      </c>
      <c r="BE427" s="228">
        <f>IF(O427="základní",K427,0)</f>
        <v>0</v>
      </c>
      <c r="BF427" s="228">
        <f>IF(O427="snížená",K427,0)</f>
        <v>0</v>
      </c>
      <c r="BG427" s="228">
        <f>IF(O427="zákl. přenesená",K427,0)</f>
        <v>0</v>
      </c>
      <c r="BH427" s="228">
        <f>IF(O427="sníž. přenesená",K427,0)</f>
        <v>0</v>
      </c>
      <c r="BI427" s="228">
        <f>IF(O427="nulová",K427,0)</f>
        <v>0</v>
      </c>
      <c r="BJ427" s="17" t="s">
        <v>88</v>
      </c>
      <c r="BK427" s="228">
        <f>ROUND(P427*H427,2)</f>
        <v>0</v>
      </c>
      <c r="BL427" s="17" t="s">
        <v>211</v>
      </c>
      <c r="BM427" s="17" t="s">
        <v>580</v>
      </c>
    </row>
    <row r="428" spans="2:51" s="11" customFormat="1" ht="12">
      <c r="B428" s="229"/>
      <c r="C428" s="230"/>
      <c r="D428" s="231" t="s">
        <v>213</v>
      </c>
      <c r="E428" s="232" t="s">
        <v>33</v>
      </c>
      <c r="F428" s="233" t="s">
        <v>581</v>
      </c>
      <c r="G428" s="230"/>
      <c r="H428" s="232" t="s">
        <v>33</v>
      </c>
      <c r="I428" s="234"/>
      <c r="J428" s="234"/>
      <c r="K428" s="230"/>
      <c r="L428" s="230"/>
      <c r="M428" s="235"/>
      <c r="N428" s="236"/>
      <c r="O428" s="237"/>
      <c r="P428" s="237"/>
      <c r="Q428" s="237"/>
      <c r="R428" s="237"/>
      <c r="S428" s="237"/>
      <c r="T428" s="237"/>
      <c r="U428" s="237"/>
      <c r="V428" s="237"/>
      <c r="W428" s="237"/>
      <c r="X428" s="238"/>
      <c r="AT428" s="239" t="s">
        <v>213</v>
      </c>
      <c r="AU428" s="239" t="s">
        <v>224</v>
      </c>
      <c r="AV428" s="11" t="s">
        <v>88</v>
      </c>
      <c r="AW428" s="11" t="s">
        <v>5</v>
      </c>
      <c r="AX428" s="11" t="s">
        <v>80</v>
      </c>
      <c r="AY428" s="239" t="s">
        <v>204</v>
      </c>
    </row>
    <row r="429" spans="2:51" s="12" customFormat="1" ht="12">
      <c r="B429" s="240"/>
      <c r="C429" s="241"/>
      <c r="D429" s="231" t="s">
        <v>213</v>
      </c>
      <c r="E429" s="242" t="s">
        <v>33</v>
      </c>
      <c r="F429" s="243" t="s">
        <v>582</v>
      </c>
      <c r="G429" s="241"/>
      <c r="H429" s="244">
        <v>4.831</v>
      </c>
      <c r="I429" s="245"/>
      <c r="J429" s="245"/>
      <c r="K429" s="241"/>
      <c r="L429" s="241"/>
      <c r="M429" s="246"/>
      <c r="N429" s="247"/>
      <c r="O429" s="248"/>
      <c r="P429" s="248"/>
      <c r="Q429" s="248"/>
      <c r="R429" s="248"/>
      <c r="S429" s="248"/>
      <c r="T429" s="248"/>
      <c r="U429" s="248"/>
      <c r="V429" s="248"/>
      <c r="W429" s="248"/>
      <c r="X429" s="249"/>
      <c r="AT429" s="250" t="s">
        <v>213</v>
      </c>
      <c r="AU429" s="250" t="s">
        <v>224</v>
      </c>
      <c r="AV429" s="12" t="s">
        <v>90</v>
      </c>
      <c r="AW429" s="12" t="s">
        <v>5</v>
      </c>
      <c r="AX429" s="12" t="s">
        <v>80</v>
      </c>
      <c r="AY429" s="250" t="s">
        <v>204</v>
      </c>
    </row>
    <row r="430" spans="2:51" s="11" customFormat="1" ht="12">
      <c r="B430" s="229"/>
      <c r="C430" s="230"/>
      <c r="D430" s="231" t="s">
        <v>213</v>
      </c>
      <c r="E430" s="232" t="s">
        <v>33</v>
      </c>
      <c r="F430" s="233" t="s">
        <v>574</v>
      </c>
      <c r="G430" s="230"/>
      <c r="H430" s="232" t="s">
        <v>33</v>
      </c>
      <c r="I430" s="234"/>
      <c r="J430" s="234"/>
      <c r="K430" s="230"/>
      <c r="L430" s="230"/>
      <c r="M430" s="235"/>
      <c r="N430" s="236"/>
      <c r="O430" s="237"/>
      <c r="P430" s="237"/>
      <c r="Q430" s="237"/>
      <c r="R430" s="237"/>
      <c r="S430" s="237"/>
      <c r="T430" s="237"/>
      <c r="U430" s="237"/>
      <c r="V430" s="237"/>
      <c r="W430" s="237"/>
      <c r="X430" s="238"/>
      <c r="AT430" s="239" t="s">
        <v>213</v>
      </c>
      <c r="AU430" s="239" t="s">
        <v>224</v>
      </c>
      <c r="AV430" s="11" t="s">
        <v>88</v>
      </c>
      <c r="AW430" s="11" t="s">
        <v>5</v>
      </c>
      <c r="AX430" s="11" t="s">
        <v>80</v>
      </c>
      <c r="AY430" s="239" t="s">
        <v>204</v>
      </c>
    </row>
    <row r="431" spans="2:51" s="12" customFormat="1" ht="12">
      <c r="B431" s="240"/>
      <c r="C431" s="241"/>
      <c r="D431" s="231" t="s">
        <v>213</v>
      </c>
      <c r="E431" s="242" t="s">
        <v>33</v>
      </c>
      <c r="F431" s="243" t="s">
        <v>583</v>
      </c>
      <c r="G431" s="241"/>
      <c r="H431" s="244">
        <v>1.1</v>
      </c>
      <c r="I431" s="245"/>
      <c r="J431" s="245"/>
      <c r="K431" s="241"/>
      <c r="L431" s="241"/>
      <c r="M431" s="246"/>
      <c r="N431" s="247"/>
      <c r="O431" s="248"/>
      <c r="P431" s="248"/>
      <c r="Q431" s="248"/>
      <c r="R431" s="248"/>
      <c r="S431" s="248"/>
      <c r="T431" s="248"/>
      <c r="U431" s="248"/>
      <c r="V431" s="248"/>
      <c r="W431" s="248"/>
      <c r="X431" s="249"/>
      <c r="AT431" s="250" t="s">
        <v>213</v>
      </c>
      <c r="AU431" s="250" t="s">
        <v>224</v>
      </c>
      <c r="AV431" s="12" t="s">
        <v>90</v>
      </c>
      <c r="AW431" s="12" t="s">
        <v>5</v>
      </c>
      <c r="AX431" s="12" t="s">
        <v>80</v>
      </c>
      <c r="AY431" s="250" t="s">
        <v>204</v>
      </c>
    </row>
    <row r="432" spans="2:51" s="14" customFormat="1" ht="12">
      <c r="B432" s="262"/>
      <c r="C432" s="263"/>
      <c r="D432" s="231" t="s">
        <v>213</v>
      </c>
      <c r="E432" s="264" t="s">
        <v>33</v>
      </c>
      <c r="F432" s="265" t="s">
        <v>243</v>
      </c>
      <c r="G432" s="263"/>
      <c r="H432" s="266">
        <v>5.931000000000001</v>
      </c>
      <c r="I432" s="267"/>
      <c r="J432" s="267"/>
      <c r="K432" s="263"/>
      <c r="L432" s="263"/>
      <c r="M432" s="268"/>
      <c r="N432" s="269"/>
      <c r="O432" s="270"/>
      <c r="P432" s="270"/>
      <c r="Q432" s="270"/>
      <c r="R432" s="270"/>
      <c r="S432" s="270"/>
      <c r="T432" s="270"/>
      <c r="U432" s="270"/>
      <c r="V432" s="270"/>
      <c r="W432" s="270"/>
      <c r="X432" s="271"/>
      <c r="AT432" s="272" t="s">
        <v>213</v>
      </c>
      <c r="AU432" s="272" t="s">
        <v>224</v>
      </c>
      <c r="AV432" s="14" t="s">
        <v>224</v>
      </c>
      <c r="AW432" s="14" t="s">
        <v>5</v>
      </c>
      <c r="AX432" s="14" t="s">
        <v>80</v>
      </c>
      <c r="AY432" s="272" t="s">
        <v>204</v>
      </c>
    </row>
    <row r="433" spans="2:51" s="11" customFormat="1" ht="12">
      <c r="B433" s="229"/>
      <c r="C433" s="230"/>
      <c r="D433" s="231" t="s">
        <v>213</v>
      </c>
      <c r="E433" s="232" t="s">
        <v>33</v>
      </c>
      <c r="F433" s="233" t="s">
        <v>584</v>
      </c>
      <c r="G433" s="230"/>
      <c r="H433" s="232" t="s">
        <v>33</v>
      </c>
      <c r="I433" s="234"/>
      <c r="J433" s="234"/>
      <c r="K433" s="230"/>
      <c r="L433" s="230"/>
      <c r="M433" s="235"/>
      <c r="N433" s="236"/>
      <c r="O433" s="237"/>
      <c r="P433" s="237"/>
      <c r="Q433" s="237"/>
      <c r="R433" s="237"/>
      <c r="S433" s="237"/>
      <c r="T433" s="237"/>
      <c r="U433" s="237"/>
      <c r="V433" s="237"/>
      <c r="W433" s="237"/>
      <c r="X433" s="238"/>
      <c r="AT433" s="239" t="s">
        <v>213</v>
      </c>
      <c r="AU433" s="239" t="s">
        <v>224</v>
      </c>
      <c r="AV433" s="11" t="s">
        <v>88</v>
      </c>
      <c r="AW433" s="11" t="s">
        <v>5</v>
      </c>
      <c r="AX433" s="11" t="s">
        <v>80</v>
      </c>
      <c r="AY433" s="239" t="s">
        <v>204</v>
      </c>
    </row>
    <row r="434" spans="2:51" s="12" customFormat="1" ht="12">
      <c r="B434" s="240"/>
      <c r="C434" s="241"/>
      <c r="D434" s="231" t="s">
        <v>213</v>
      </c>
      <c r="E434" s="242" t="s">
        <v>33</v>
      </c>
      <c r="F434" s="243" t="s">
        <v>585</v>
      </c>
      <c r="G434" s="241"/>
      <c r="H434" s="244">
        <v>6.2</v>
      </c>
      <c r="I434" s="245"/>
      <c r="J434" s="245"/>
      <c r="K434" s="241"/>
      <c r="L434" s="241"/>
      <c r="M434" s="246"/>
      <c r="N434" s="247"/>
      <c r="O434" s="248"/>
      <c r="P434" s="248"/>
      <c r="Q434" s="248"/>
      <c r="R434" s="248"/>
      <c r="S434" s="248"/>
      <c r="T434" s="248"/>
      <c r="U434" s="248"/>
      <c r="V434" s="248"/>
      <c r="W434" s="248"/>
      <c r="X434" s="249"/>
      <c r="AT434" s="250" t="s">
        <v>213</v>
      </c>
      <c r="AU434" s="250" t="s">
        <v>224</v>
      </c>
      <c r="AV434" s="12" t="s">
        <v>90</v>
      </c>
      <c r="AW434" s="12" t="s">
        <v>5</v>
      </c>
      <c r="AX434" s="12" t="s">
        <v>80</v>
      </c>
      <c r="AY434" s="250" t="s">
        <v>204</v>
      </c>
    </row>
    <row r="435" spans="2:51" s="13" customFormat="1" ht="12">
      <c r="B435" s="251"/>
      <c r="C435" s="252"/>
      <c r="D435" s="231" t="s">
        <v>213</v>
      </c>
      <c r="E435" s="253" t="s">
        <v>33</v>
      </c>
      <c r="F435" s="254" t="s">
        <v>218</v>
      </c>
      <c r="G435" s="252"/>
      <c r="H435" s="255">
        <v>12.131</v>
      </c>
      <c r="I435" s="256"/>
      <c r="J435" s="256"/>
      <c r="K435" s="252"/>
      <c r="L435" s="252"/>
      <c r="M435" s="257"/>
      <c r="N435" s="258"/>
      <c r="O435" s="259"/>
      <c r="P435" s="259"/>
      <c r="Q435" s="259"/>
      <c r="R435" s="259"/>
      <c r="S435" s="259"/>
      <c r="T435" s="259"/>
      <c r="U435" s="259"/>
      <c r="V435" s="259"/>
      <c r="W435" s="259"/>
      <c r="X435" s="260"/>
      <c r="AT435" s="261" t="s">
        <v>213</v>
      </c>
      <c r="AU435" s="261" t="s">
        <v>224</v>
      </c>
      <c r="AV435" s="13" t="s">
        <v>211</v>
      </c>
      <c r="AW435" s="13" t="s">
        <v>5</v>
      </c>
      <c r="AX435" s="13" t="s">
        <v>88</v>
      </c>
      <c r="AY435" s="261" t="s">
        <v>204</v>
      </c>
    </row>
    <row r="436" spans="2:65" s="1" customFormat="1" ht="22.5" customHeight="1">
      <c r="B436" s="39"/>
      <c r="C436" s="216" t="s">
        <v>586</v>
      </c>
      <c r="D436" s="216" t="s">
        <v>206</v>
      </c>
      <c r="E436" s="217" t="s">
        <v>587</v>
      </c>
      <c r="F436" s="218" t="s">
        <v>588</v>
      </c>
      <c r="G436" s="219" t="s">
        <v>209</v>
      </c>
      <c r="H436" s="220">
        <v>133.904</v>
      </c>
      <c r="I436" s="221"/>
      <c r="J436" s="221"/>
      <c r="K436" s="222">
        <f>ROUND(P436*H436,2)</f>
        <v>0</v>
      </c>
      <c r="L436" s="218" t="s">
        <v>210</v>
      </c>
      <c r="M436" s="44"/>
      <c r="N436" s="223" t="s">
        <v>33</v>
      </c>
      <c r="O436" s="224" t="s">
        <v>49</v>
      </c>
      <c r="P436" s="225">
        <f>I436+J436</f>
        <v>0</v>
      </c>
      <c r="Q436" s="225">
        <f>ROUND(I436*H436,2)</f>
        <v>0</v>
      </c>
      <c r="R436" s="225">
        <f>ROUND(J436*H436,2)</f>
        <v>0</v>
      </c>
      <c r="S436" s="80"/>
      <c r="T436" s="226">
        <f>S436*H436</f>
        <v>0</v>
      </c>
      <c r="U436" s="226">
        <v>0.06982</v>
      </c>
      <c r="V436" s="226">
        <f>U436*H436</f>
        <v>9.34917728</v>
      </c>
      <c r="W436" s="226">
        <v>0</v>
      </c>
      <c r="X436" s="227">
        <f>W436*H436</f>
        <v>0</v>
      </c>
      <c r="AR436" s="17" t="s">
        <v>211</v>
      </c>
      <c r="AT436" s="17" t="s">
        <v>206</v>
      </c>
      <c r="AU436" s="17" t="s">
        <v>224</v>
      </c>
      <c r="AY436" s="17" t="s">
        <v>204</v>
      </c>
      <c r="BE436" s="228">
        <f>IF(O436="základní",K436,0)</f>
        <v>0</v>
      </c>
      <c r="BF436" s="228">
        <f>IF(O436="snížená",K436,0)</f>
        <v>0</v>
      </c>
      <c r="BG436" s="228">
        <f>IF(O436="zákl. přenesená",K436,0)</f>
        <v>0</v>
      </c>
      <c r="BH436" s="228">
        <f>IF(O436="sníž. přenesená",K436,0)</f>
        <v>0</v>
      </c>
      <c r="BI436" s="228">
        <f>IF(O436="nulová",K436,0)</f>
        <v>0</v>
      </c>
      <c r="BJ436" s="17" t="s">
        <v>88</v>
      </c>
      <c r="BK436" s="228">
        <f>ROUND(P436*H436,2)</f>
        <v>0</v>
      </c>
      <c r="BL436" s="17" t="s">
        <v>211</v>
      </c>
      <c r="BM436" s="17" t="s">
        <v>589</v>
      </c>
    </row>
    <row r="437" spans="2:51" s="11" customFormat="1" ht="12">
      <c r="B437" s="229"/>
      <c r="C437" s="230"/>
      <c r="D437" s="231" t="s">
        <v>213</v>
      </c>
      <c r="E437" s="232" t="s">
        <v>33</v>
      </c>
      <c r="F437" s="233" t="s">
        <v>590</v>
      </c>
      <c r="G437" s="230"/>
      <c r="H437" s="232" t="s">
        <v>33</v>
      </c>
      <c r="I437" s="234"/>
      <c r="J437" s="234"/>
      <c r="K437" s="230"/>
      <c r="L437" s="230"/>
      <c r="M437" s="235"/>
      <c r="N437" s="236"/>
      <c r="O437" s="237"/>
      <c r="P437" s="237"/>
      <c r="Q437" s="237"/>
      <c r="R437" s="237"/>
      <c r="S437" s="237"/>
      <c r="T437" s="237"/>
      <c r="U437" s="237"/>
      <c r="V437" s="237"/>
      <c r="W437" s="237"/>
      <c r="X437" s="238"/>
      <c r="AT437" s="239" t="s">
        <v>213</v>
      </c>
      <c r="AU437" s="239" t="s">
        <v>224</v>
      </c>
      <c r="AV437" s="11" t="s">
        <v>88</v>
      </c>
      <c r="AW437" s="11" t="s">
        <v>5</v>
      </c>
      <c r="AX437" s="11" t="s">
        <v>80</v>
      </c>
      <c r="AY437" s="239" t="s">
        <v>204</v>
      </c>
    </row>
    <row r="438" spans="2:51" s="12" customFormat="1" ht="12">
      <c r="B438" s="240"/>
      <c r="C438" s="241"/>
      <c r="D438" s="231" t="s">
        <v>213</v>
      </c>
      <c r="E438" s="242" t="s">
        <v>33</v>
      </c>
      <c r="F438" s="243" t="s">
        <v>591</v>
      </c>
      <c r="G438" s="241"/>
      <c r="H438" s="244">
        <v>43.095</v>
      </c>
      <c r="I438" s="245"/>
      <c r="J438" s="245"/>
      <c r="K438" s="241"/>
      <c r="L438" s="241"/>
      <c r="M438" s="246"/>
      <c r="N438" s="247"/>
      <c r="O438" s="248"/>
      <c r="P438" s="248"/>
      <c r="Q438" s="248"/>
      <c r="R438" s="248"/>
      <c r="S438" s="248"/>
      <c r="T438" s="248"/>
      <c r="U438" s="248"/>
      <c r="V438" s="248"/>
      <c r="W438" s="248"/>
      <c r="X438" s="249"/>
      <c r="AT438" s="250" t="s">
        <v>213</v>
      </c>
      <c r="AU438" s="250" t="s">
        <v>224</v>
      </c>
      <c r="AV438" s="12" t="s">
        <v>90</v>
      </c>
      <c r="AW438" s="12" t="s">
        <v>5</v>
      </c>
      <c r="AX438" s="12" t="s">
        <v>80</v>
      </c>
      <c r="AY438" s="250" t="s">
        <v>204</v>
      </c>
    </row>
    <row r="439" spans="2:51" s="12" customFormat="1" ht="12">
      <c r="B439" s="240"/>
      <c r="C439" s="241"/>
      <c r="D439" s="231" t="s">
        <v>213</v>
      </c>
      <c r="E439" s="242" t="s">
        <v>33</v>
      </c>
      <c r="F439" s="243" t="s">
        <v>592</v>
      </c>
      <c r="G439" s="241"/>
      <c r="H439" s="244">
        <v>-11.032</v>
      </c>
      <c r="I439" s="245"/>
      <c r="J439" s="245"/>
      <c r="K439" s="241"/>
      <c r="L439" s="241"/>
      <c r="M439" s="246"/>
      <c r="N439" s="247"/>
      <c r="O439" s="248"/>
      <c r="P439" s="248"/>
      <c r="Q439" s="248"/>
      <c r="R439" s="248"/>
      <c r="S439" s="248"/>
      <c r="T439" s="248"/>
      <c r="U439" s="248"/>
      <c r="V439" s="248"/>
      <c r="W439" s="248"/>
      <c r="X439" s="249"/>
      <c r="AT439" s="250" t="s">
        <v>213</v>
      </c>
      <c r="AU439" s="250" t="s">
        <v>224</v>
      </c>
      <c r="AV439" s="12" t="s">
        <v>90</v>
      </c>
      <c r="AW439" s="12" t="s">
        <v>5</v>
      </c>
      <c r="AX439" s="12" t="s">
        <v>80</v>
      </c>
      <c r="AY439" s="250" t="s">
        <v>204</v>
      </c>
    </row>
    <row r="440" spans="2:51" s="14" customFormat="1" ht="12">
      <c r="B440" s="262"/>
      <c r="C440" s="263"/>
      <c r="D440" s="231" t="s">
        <v>213</v>
      </c>
      <c r="E440" s="264" t="s">
        <v>33</v>
      </c>
      <c r="F440" s="265" t="s">
        <v>243</v>
      </c>
      <c r="G440" s="263"/>
      <c r="H440" s="266">
        <v>32.063</v>
      </c>
      <c r="I440" s="267"/>
      <c r="J440" s="267"/>
      <c r="K440" s="263"/>
      <c r="L440" s="263"/>
      <c r="M440" s="268"/>
      <c r="N440" s="269"/>
      <c r="O440" s="270"/>
      <c r="P440" s="270"/>
      <c r="Q440" s="270"/>
      <c r="R440" s="270"/>
      <c r="S440" s="270"/>
      <c r="T440" s="270"/>
      <c r="U440" s="270"/>
      <c r="V440" s="270"/>
      <c r="W440" s="270"/>
      <c r="X440" s="271"/>
      <c r="AT440" s="272" t="s">
        <v>213</v>
      </c>
      <c r="AU440" s="272" t="s">
        <v>224</v>
      </c>
      <c r="AV440" s="14" t="s">
        <v>224</v>
      </c>
      <c r="AW440" s="14" t="s">
        <v>5</v>
      </c>
      <c r="AX440" s="14" t="s">
        <v>80</v>
      </c>
      <c r="AY440" s="272" t="s">
        <v>204</v>
      </c>
    </row>
    <row r="441" spans="2:51" s="11" customFormat="1" ht="12">
      <c r="B441" s="229"/>
      <c r="C441" s="230"/>
      <c r="D441" s="231" t="s">
        <v>213</v>
      </c>
      <c r="E441" s="232" t="s">
        <v>33</v>
      </c>
      <c r="F441" s="233" t="s">
        <v>396</v>
      </c>
      <c r="G441" s="230"/>
      <c r="H441" s="232" t="s">
        <v>33</v>
      </c>
      <c r="I441" s="234"/>
      <c r="J441" s="234"/>
      <c r="K441" s="230"/>
      <c r="L441" s="230"/>
      <c r="M441" s="235"/>
      <c r="N441" s="236"/>
      <c r="O441" s="237"/>
      <c r="P441" s="237"/>
      <c r="Q441" s="237"/>
      <c r="R441" s="237"/>
      <c r="S441" s="237"/>
      <c r="T441" s="237"/>
      <c r="U441" s="237"/>
      <c r="V441" s="237"/>
      <c r="W441" s="237"/>
      <c r="X441" s="238"/>
      <c r="AT441" s="239" t="s">
        <v>213</v>
      </c>
      <c r="AU441" s="239" t="s">
        <v>224</v>
      </c>
      <c r="AV441" s="11" t="s">
        <v>88</v>
      </c>
      <c r="AW441" s="11" t="s">
        <v>5</v>
      </c>
      <c r="AX441" s="11" t="s">
        <v>80</v>
      </c>
      <c r="AY441" s="239" t="s">
        <v>204</v>
      </c>
    </row>
    <row r="442" spans="2:51" s="12" customFormat="1" ht="12">
      <c r="B442" s="240"/>
      <c r="C442" s="241"/>
      <c r="D442" s="231" t="s">
        <v>213</v>
      </c>
      <c r="E442" s="242" t="s">
        <v>33</v>
      </c>
      <c r="F442" s="243" t="s">
        <v>593</v>
      </c>
      <c r="G442" s="241"/>
      <c r="H442" s="244">
        <v>12.51</v>
      </c>
      <c r="I442" s="245"/>
      <c r="J442" s="245"/>
      <c r="K442" s="241"/>
      <c r="L442" s="241"/>
      <c r="M442" s="246"/>
      <c r="N442" s="247"/>
      <c r="O442" s="248"/>
      <c r="P442" s="248"/>
      <c r="Q442" s="248"/>
      <c r="R442" s="248"/>
      <c r="S442" s="248"/>
      <c r="T442" s="248"/>
      <c r="U442" s="248"/>
      <c r="V442" s="248"/>
      <c r="W442" s="248"/>
      <c r="X442" s="249"/>
      <c r="AT442" s="250" t="s">
        <v>213</v>
      </c>
      <c r="AU442" s="250" t="s">
        <v>224</v>
      </c>
      <c r="AV442" s="12" t="s">
        <v>90</v>
      </c>
      <c r="AW442" s="12" t="s">
        <v>5</v>
      </c>
      <c r="AX442" s="12" t="s">
        <v>80</v>
      </c>
      <c r="AY442" s="250" t="s">
        <v>204</v>
      </c>
    </row>
    <row r="443" spans="2:51" s="14" customFormat="1" ht="12">
      <c r="B443" s="262"/>
      <c r="C443" s="263"/>
      <c r="D443" s="231" t="s">
        <v>213</v>
      </c>
      <c r="E443" s="264" t="s">
        <v>33</v>
      </c>
      <c r="F443" s="265" t="s">
        <v>243</v>
      </c>
      <c r="G443" s="263"/>
      <c r="H443" s="266">
        <v>12.51</v>
      </c>
      <c r="I443" s="267"/>
      <c r="J443" s="267"/>
      <c r="K443" s="263"/>
      <c r="L443" s="263"/>
      <c r="M443" s="268"/>
      <c r="N443" s="269"/>
      <c r="O443" s="270"/>
      <c r="P443" s="270"/>
      <c r="Q443" s="270"/>
      <c r="R443" s="270"/>
      <c r="S443" s="270"/>
      <c r="T443" s="270"/>
      <c r="U443" s="270"/>
      <c r="V443" s="270"/>
      <c r="W443" s="270"/>
      <c r="X443" s="271"/>
      <c r="AT443" s="272" t="s">
        <v>213</v>
      </c>
      <c r="AU443" s="272" t="s">
        <v>224</v>
      </c>
      <c r="AV443" s="14" t="s">
        <v>224</v>
      </c>
      <c r="AW443" s="14" t="s">
        <v>5</v>
      </c>
      <c r="AX443" s="14" t="s">
        <v>80</v>
      </c>
      <c r="AY443" s="272" t="s">
        <v>204</v>
      </c>
    </row>
    <row r="444" spans="2:51" s="11" customFormat="1" ht="12">
      <c r="B444" s="229"/>
      <c r="C444" s="230"/>
      <c r="D444" s="231" t="s">
        <v>213</v>
      </c>
      <c r="E444" s="232" t="s">
        <v>33</v>
      </c>
      <c r="F444" s="233" t="s">
        <v>347</v>
      </c>
      <c r="G444" s="230"/>
      <c r="H444" s="232" t="s">
        <v>33</v>
      </c>
      <c r="I444" s="234"/>
      <c r="J444" s="234"/>
      <c r="K444" s="230"/>
      <c r="L444" s="230"/>
      <c r="M444" s="235"/>
      <c r="N444" s="236"/>
      <c r="O444" s="237"/>
      <c r="P444" s="237"/>
      <c r="Q444" s="237"/>
      <c r="R444" s="237"/>
      <c r="S444" s="237"/>
      <c r="T444" s="237"/>
      <c r="U444" s="237"/>
      <c r="V444" s="237"/>
      <c r="W444" s="237"/>
      <c r="X444" s="238"/>
      <c r="AT444" s="239" t="s">
        <v>213</v>
      </c>
      <c r="AU444" s="239" t="s">
        <v>224</v>
      </c>
      <c r="AV444" s="11" t="s">
        <v>88</v>
      </c>
      <c r="AW444" s="11" t="s">
        <v>5</v>
      </c>
      <c r="AX444" s="11" t="s">
        <v>80</v>
      </c>
      <c r="AY444" s="239" t="s">
        <v>204</v>
      </c>
    </row>
    <row r="445" spans="2:51" s="11" customFormat="1" ht="12">
      <c r="B445" s="229"/>
      <c r="C445" s="230"/>
      <c r="D445" s="231" t="s">
        <v>213</v>
      </c>
      <c r="E445" s="232" t="s">
        <v>33</v>
      </c>
      <c r="F445" s="233" t="s">
        <v>594</v>
      </c>
      <c r="G445" s="230"/>
      <c r="H445" s="232" t="s">
        <v>33</v>
      </c>
      <c r="I445" s="234"/>
      <c r="J445" s="234"/>
      <c r="K445" s="230"/>
      <c r="L445" s="230"/>
      <c r="M445" s="235"/>
      <c r="N445" s="236"/>
      <c r="O445" s="237"/>
      <c r="P445" s="237"/>
      <c r="Q445" s="237"/>
      <c r="R445" s="237"/>
      <c r="S445" s="237"/>
      <c r="T445" s="237"/>
      <c r="U445" s="237"/>
      <c r="V445" s="237"/>
      <c r="W445" s="237"/>
      <c r="X445" s="238"/>
      <c r="AT445" s="239" t="s">
        <v>213</v>
      </c>
      <c r="AU445" s="239" t="s">
        <v>224</v>
      </c>
      <c r="AV445" s="11" t="s">
        <v>88</v>
      </c>
      <c r="AW445" s="11" t="s">
        <v>5</v>
      </c>
      <c r="AX445" s="11" t="s">
        <v>80</v>
      </c>
      <c r="AY445" s="239" t="s">
        <v>204</v>
      </c>
    </row>
    <row r="446" spans="2:51" s="12" customFormat="1" ht="12">
      <c r="B446" s="240"/>
      <c r="C446" s="241"/>
      <c r="D446" s="231" t="s">
        <v>213</v>
      </c>
      <c r="E446" s="242" t="s">
        <v>33</v>
      </c>
      <c r="F446" s="243" t="s">
        <v>595</v>
      </c>
      <c r="G446" s="241"/>
      <c r="H446" s="244">
        <v>27.423</v>
      </c>
      <c r="I446" s="245"/>
      <c r="J446" s="245"/>
      <c r="K446" s="241"/>
      <c r="L446" s="241"/>
      <c r="M446" s="246"/>
      <c r="N446" s="247"/>
      <c r="O446" s="248"/>
      <c r="P446" s="248"/>
      <c r="Q446" s="248"/>
      <c r="R446" s="248"/>
      <c r="S446" s="248"/>
      <c r="T446" s="248"/>
      <c r="U446" s="248"/>
      <c r="V446" s="248"/>
      <c r="W446" s="248"/>
      <c r="X446" s="249"/>
      <c r="AT446" s="250" t="s">
        <v>213</v>
      </c>
      <c r="AU446" s="250" t="s">
        <v>224</v>
      </c>
      <c r="AV446" s="12" t="s">
        <v>90</v>
      </c>
      <c r="AW446" s="12" t="s">
        <v>5</v>
      </c>
      <c r="AX446" s="12" t="s">
        <v>80</v>
      </c>
      <c r="AY446" s="250" t="s">
        <v>204</v>
      </c>
    </row>
    <row r="447" spans="2:51" s="12" customFormat="1" ht="12">
      <c r="B447" s="240"/>
      <c r="C447" s="241"/>
      <c r="D447" s="231" t="s">
        <v>213</v>
      </c>
      <c r="E447" s="242" t="s">
        <v>33</v>
      </c>
      <c r="F447" s="243" t="s">
        <v>596</v>
      </c>
      <c r="G447" s="241"/>
      <c r="H447" s="244">
        <v>-4.137</v>
      </c>
      <c r="I447" s="245"/>
      <c r="J447" s="245"/>
      <c r="K447" s="241"/>
      <c r="L447" s="241"/>
      <c r="M447" s="246"/>
      <c r="N447" s="247"/>
      <c r="O447" s="248"/>
      <c r="P447" s="248"/>
      <c r="Q447" s="248"/>
      <c r="R447" s="248"/>
      <c r="S447" s="248"/>
      <c r="T447" s="248"/>
      <c r="U447" s="248"/>
      <c r="V447" s="248"/>
      <c r="W447" s="248"/>
      <c r="X447" s="249"/>
      <c r="AT447" s="250" t="s">
        <v>213</v>
      </c>
      <c r="AU447" s="250" t="s">
        <v>224</v>
      </c>
      <c r="AV447" s="12" t="s">
        <v>90</v>
      </c>
      <c r="AW447" s="12" t="s">
        <v>5</v>
      </c>
      <c r="AX447" s="12" t="s">
        <v>80</v>
      </c>
      <c r="AY447" s="250" t="s">
        <v>204</v>
      </c>
    </row>
    <row r="448" spans="2:51" s="14" customFormat="1" ht="12">
      <c r="B448" s="262"/>
      <c r="C448" s="263"/>
      <c r="D448" s="231" t="s">
        <v>213</v>
      </c>
      <c r="E448" s="264" t="s">
        <v>33</v>
      </c>
      <c r="F448" s="265" t="s">
        <v>243</v>
      </c>
      <c r="G448" s="263"/>
      <c r="H448" s="266">
        <v>23.285999999999998</v>
      </c>
      <c r="I448" s="267"/>
      <c r="J448" s="267"/>
      <c r="K448" s="263"/>
      <c r="L448" s="263"/>
      <c r="M448" s="268"/>
      <c r="N448" s="269"/>
      <c r="O448" s="270"/>
      <c r="P448" s="270"/>
      <c r="Q448" s="270"/>
      <c r="R448" s="270"/>
      <c r="S448" s="270"/>
      <c r="T448" s="270"/>
      <c r="U448" s="270"/>
      <c r="V448" s="270"/>
      <c r="W448" s="270"/>
      <c r="X448" s="271"/>
      <c r="AT448" s="272" t="s">
        <v>213</v>
      </c>
      <c r="AU448" s="272" t="s">
        <v>224</v>
      </c>
      <c r="AV448" s="14" t="s">
        <v>224</v>
      </c>
      <c r="AW448" s="14" t="s">
        <v>5</v>
      </c>
      <c r="AX448" s="14" t="s">
        <v>80</v>
      </c>
      <c r="AY448" s="272" t="s">
        <v>204</v>
      </c>
    </row>
    <row r="449" spans="2:51" s="11" customFormat="1" ht="12">
      <c r="B449" s="229"/>
      <c r="C449" s="230"/>
      <c r="D449" s="231" t="s">
        <v>213</v>
      </c>
      <c r="E449" s="232" t="s">
        <v>33</v>
      </c>
      <c r="F449" s="233" t="s">
        <v>597</v>
      </c>
      <c r="G449" s="230"/>
      <c r="H449" s="232" t="s">
        <v>33</v>
      </c>
      <c r="I449" s="234"/>
      <c r="J449" s="234"/>
      <c r="K449" s="230"/>
      <c r="L449" s="230"/>
      <c r="M449" s="235"/>
      <c r="N449" s="236"/>
      <c r="O449" s="237"/>
      <c r="P449" s="237"/>
      <c r="Q449" s="237"/>
      <c r="R449" s="237"/>
      <c r="S449" s="237"/>
      <c r="T449" s="237"/>
      <c r="U449" s="237"/>
      <c r="V449" s="237"/>
      <c r="W449" s="237"/>
      <c r="X449" s="238"/>
      <c r="AT449" s="239" t="s">
        <v>213</v>
      </c>
      <c r="AU449" s="239" t="s">
        <v>224</v>
      </c>
      <c r="AV449" s="11" t="s">
        <v>88</v>
      </c>
      <c r="AW449" s="11" t="s">
        <v>5</v>
      </c>
      <c r="AX449" s="11" t="s">
        <v>80</v>
      </c>
      <c r="AY449" s="239" t="s">
        <v>204</v>
      </c>
    </row>
    <row r="450" spans="2:51" s="12" customFormat="1" ht="12">
      <c r="B450" s="240"/>
      <c r="C450" s="241"/>
      <c r="D450" s="231" t="s">
        <v>213</v>
      </c>
      <c r="E450" s="242" t="s">
        <v>33</v>
      </c>
      <c r="F450" s="243" t="s">
        <v>598</v>
      </c>
      <c r="G450" s="241"/>
      <c r="H450" s="244">
        <v>19.85</v>
      </c>
      <c r="I450" s="245"/>
      <c r="J450" s="245"/>
      <c r="K450" s="241"/>
      <c r="L450" s="241"/>
      <c r="M450" s="246"/>
      <c r="N450" s="247"/>
      <c r="O450" s="248"/>
      <c r="P450" s="248"/>
      <c r="Q450" s="248"/>
      <c r="R450" s="248"/>
      <c r="S450" s="248"/>
      <c r="T450" s="248"/>
      <c r="U450" s="248"/>
      <c r="V450" s="248"/>
      <c r="W450" s="248"/>
      <c r="X450" s="249"/>
      <c r="AT450" s="250" t="s">
        <v>213</v>
      </c>
      <c r="AU450" s="250" t="s">
        <v>224</v>
      </c>
      <c r="AV450" s="12" t="s">
        <v>90</v>
      </c>
      <c r="AW450" s="12" t="s">
        <v>5</v>
      </c>
      <c r="AX450" s="12" t="s">
        <v>80</v>
      </c>
      <c r="AY450" s="250" t="s">
        <v>204</v>
      </c>
    </row>
    <row r="451" spans="2:51" s="12" customFormat="1" ht="12">
      <c r="B451" s="240"/>
      <c r="C451" s="241"/>
      <c r="D451" s="231" t="s">
        <v>213</v>
      </c>
      <c r="E451" s="242" t="s">
        <v>33</v>
      </c>
      <c r="F451" s="243" t="s">
        <v>599</v>
      </c>
      <c r="G451" s="241"/>
      <c r="H451" s="244">
        <v>-2.758</v>
      </c>
      <c r="I451" s="245"/>
      <c r="J451" s="245"/>
      <c r="K451" s="241"/>
      <c r="L451" s="241"/>
      <c r="M451" s="246"/>
      <c r="N451" s="247"/>
      <c r="O451" s="248"/>
      <c r="P451" s="248"/>
      <c r="Q451" s="248"/>
      <c r="R451" s="248"/>
      <c r="S451" s="248"/>
      <c r="T451" s="248"/>
      <c r="U451" s="248"/>
      <c r="V451" s="248"/>
      <c r="W451" s="248"/>
      <c r="X451" s="249"/>
      <c r="AT451" s="250" t="s">
        <v>213</v>
      </c>
      <c r="AU451" s="250" t="s">
        <v>224</v>
      </c>
      <c r="AV451" s="12" t="s">
        <v>90</v>
      </c>
      <c r="AW451" s="12" t="s">
        <v>5</v>
      </c>
      <c r="AX451" s="12" t="s">
        <v>80</v>
      </c>
      <c r="AY451" s="250" t="s">
        <v>204</v>
      </c>
    </row>
    <row r="452" spans="2:51" s="14" customFormat="1" ht="12">
      <c r="B452" s="262"/>
      <c r="C452" s="263"/>
      <c r="D452" s="231" t="s">
        <v>213</v>
      </c>
      <c r="E452" s="264" t="s">
        <v>33</v>
      </c>
      <c r="F452" s="265" t="s">
        <v>243</v>
      </c>
      <c r="G452" s="263"/>
      <c r="H452" s="266">
        <v>17.092000000000002</v>
      </c>
      <c r="I452" s="267"/>
      <c r="J452" s="267"/>
      <c r="K452" s="263"/>
      <c r="L452" s="263"/>
      <c r="M452" s="268"/>
      <c r="N452" s="269"/>
      <c r="O452" s="270"/>
      <c r="P452" s="270"/>
      <c r="Q452" s="270"/>
      <c r="R452" s="270"/>
      <c r="S452" s="270"/>
      <c r="T452" s="270"/>
      <c r="U452" s="270"/>
      <c r="V452" s="270"/>
      <c r="W452" s="270"/>
      <c r="X452" s="271"/>
      <c r="AT452" s="272" t="s">
        <v>213</v>
      </c>
      <c r="AU452" s="272" t="s">
        <v>224</v>
      </c>
      <c r="AV452" s="14" t="s">
        <v>224</v>
      </c>
      <c r="AW452" s="14" t="s">
        <v>5</v>
      </c>
      <c r="AX452" s="14" t="s">
        <v>80</v>
      </c>
      <c r="AY452" s="272" t="s">
        <v>204</v>
      </c>
    </row>
    <row r="453" spans="2:51" s="11" customFormat="1" ht="12">
      <c r="B453" s="229"/>
      <c r="C453" s="230"/>
      <c r="D453" s="231" t="s">
        <v>213</v>
      </c>
      <c r="E453" s="232" t="s">
        <v>33</v>
      </c>
      <c r="F453" s="233" t="s">
        <v>600</v>
      </c>
      <c r="G453" s="230"/>
      <c r="H453" s="232" t="s">
        <v>33</v>
      </c>
      <c r="I453" s="234"/>
      <c r="J453" s="234"/>
      <c r="K453" s="230"/>
      <c r="L453" s="230"/>
      <c r="M453" s="235"/>
      <c r="N453" s="236"/>
      <c r="O453" s="237"/>
      <c r="P453" s="237"/>
      <c r="Q453" s="237"/>
      <c r="R453" s="237"/>
      <c r="S453" s="237"/>
      <c r="T453" s="237"/>
      <c r="U453" s="237"/>
      <c r="V453" s="237"/>
      <c r="W453" s="237"/>
      <c r="X453" s="238"/>
      <c r="AT453" s="239" t="s">
        <v>213</v>
      </c>
      <c r="AU453" s="239" t="s">
        <v>224</v>
      </c>
      <c r="AV453" s="11" t="s">
        <v>88</v>
      </c>
      <c r="AW453" s="11" t="s">
        <v>5</v>
      </c>
      <c r="AX453" s="11" t="s">
        <v>80</v>
      </c>
      <c r="AY453" s="239" t="s">
        <v>204</v>
      </c>
    </row>
    <row r="454" spans="2:51" s="12" customFormat="1" ht="12">
      <c r="B454" s="240"/>
      <c r="C454" s="241"/>
      <c r="D454" s="231" t="s">
        <v>213</v>
      </c>
      <c r="E454" s="242" t="s">
        <v>33</v>
      </c>
      <c r="F454" s="243" t="s">
        <v>601</v>
      </c>
      <c r="G454" s="241"/>
      <c r="H454" s="244">
        <v>20.553</v>
      </c>
      <c r="I454" s="245"/>
      <c r="J454" s="245"/>
      <c r="K454" s="241"/>
      <c r="L454" s="241"/>
      <c r="M454" s="246"/>
      <c r="N454" s="247"/>
      <c r="O454" s="248"/>
      <c r="P454" s="248"/>
      <c r="Q454" s="248"/>
      <c r="R454" s="248"/>
      <c r="S454" s="248"/>
      <c r="T454" s="248"/>
      <c r="U454" s="248"/>
      <c r="V454" s="248"/>
      <c r="W454" s="248"/>
      <c r="X454" s="249"/>
      <c r="AT454" s="250" t="s">
        <v>213</v>
      </c>
      <c r="AU454" s="250" t="s">
        <v>224</v>
      </c>
      <c r="AV454" s="12" t="s">
        <v>90</v>
      </c>
      <c r="AW454" s="12" t="s">
        <v>5</v>
      </c>
      <c r="AX454" s="12" t="s">
        <v>80</v>
      </c>
      <c r="AY454" s="250" t="s">
        <v>204</v>
      </c>
    </row>
    <row r="455" spans="2:51" s="14" customFormat="1" ht="12">
      <c r="B455" s="262"/>
      <c r="C455" s="263"/>
      <c r="D455" s="231" t="s">
        <v>213</v>
      </c>
      <c r="E455" s="264" t="s">
        <v>33</v>
      </c>
      <c r="F455" s="265" t="s">
        <v>243</v>
      </c>
      <c r="G455" s="263"/>
      <c r="H455" s="266">
        <v>20.553</v>
      </c>
      <c r="I455" s="267"/>
      <c r="J455" s="267"/>
      <c r="K455" s="263"/>
      <c r="L455" s="263"/>
      <c r="M455" s="268"/>
      <c r="N455" s="269"/>
      <c r="O455" s="270"/>
      <c r="P455" s="270"/>
      <c r="Q455" s="270"/>
      <c r="R455" s="270"/>
      <c r="S455" s="270"/>
      <c r="T455" s="270"/>
      <c r="U455" s="270"/>
      <c r="V455" s="270"/>
      <c r="W455" s="270"/>
      <c r="X455" s="271"/>
      <c r="AT455" s="272" t="s">
        <v>213</v>
      </c>
      <c r="AU455" s="272" t="s">
        <v>224</v>
      </c>
      <c r="AV455" s="14" t="s">
        <v>224</v>
      </c>
      <c r="AW455" s="14" t="s">
        <v>5</v>
      </c>
      <c r="AX455" s="14" t="s">
        <v>80</v>
      </c>
      <c r="AY455" s="272" t="s">
        <v>204</v>
      </c>
    </row>
    <row r="456" spans="2:51" s="11" customFormat="1" ht="12">
      <c r="B456" s="229"/>
      <c r="C456" s="230"/>
      <c r="D456" s="231" t="s">
        <v>213</v>
      </c>
      <c r="E456" s="232" t="s">
        <v>33</v>
      </c>
      <c r="F456" s="233" t="s">
        <v>602</v>
      </c>
      <c r="G456" s="230"/>
      <c r="H456" s="232" t="s">
        <v>33</v>
      </c>
      <c r="I456" s="234"/>
      <c r="J456" s="234"/>
      <c r="K456" s="230"/>
      <c r="L456" s="230"/>
      <c r="M456" s="235"/>
      <c r="N456" s="236"/>
      <c r="O456" s="237"/>
      <c r="P456" s="237"/>
      <c r="Q456" s="237"/>
      <c r="R456" s="237"/>
      <c r="S456" s="237"/>
      <c r="T456" s="237"/>
      <c r="U456" s="237"/>
      <c r="V456" s="237"/>
      <c r="W456" s="237"/>
      <c r="X456" s="238"/>
      <c r="AT456" s="239" t="s">
        <v>213</v>
      </c>
      <c r="AU456" s="239" t="s">
        <v>224</v>
      </c>
      <c r="AV456" s="11" t="s">
        <v>88</v>
      </c>
      <c r="AW456" s="11" t="s">
        <v>5</v>
      </c>
      <c r="AX456" s="11" t="s">
        <v>80</v>
      </c>
      <c r="AY456" s="239" t="s">
        <v>204</v>
      </c>
    </row>
    <row r="457" spans="2:51" s="12" customFormat="1" ht="12">
      <c r="B457" s="240"/>
      <c r="C457" s="241"/>
      <c r="D457" s="231" t="s">
        <v>213</v>
      </c>
      <c r="E457" s="242" t="s">
        <v>33</v>
      </c>
      <c r="F457" s="243" t="s">
        <v>603</v>
      </c>
      <c r="G457" s="241"/>
      <c r="H457" s="244">
        <v>28.4</v>
      </c>
      <c r="I457" s="245"/>
      <c r="J457" s="245"/>
      <c r="K457" s="241"/>
      <c r="L457" s="241"/>
      <c r="M457" s="246"/>
      <c r="N457" s="247"/>
      <c r="O457" s="248"/>
      <c r="P457" s="248"/>
      <c r="Q457" s="248"/>
      <c r="R457" s="248"/>
      <c r="S457" s="248"/>
      <c r="T457" s="248"/>
      <c r="U457" s="248"/>
      <c r="V457" s="248"/>
      <c r="W457" s="248"/>
      <c r="X457" s="249"/>
      <c r="AT457" s="250" t="s">
        <v>213</v>
      </c>
      <c r="AU457" s="250" t="s">
        <v>224</v>
      </c>
      <c r="AV457" s="12" t="s">
        <v>90</v>
      </c>
      <c r="AW457" s="12" t="s">
        <v>5</v>
      </c>
      <c r="AX457" s="12" t="s">
        <v>80</v>
      </c>
      <c r="AY457" s="250" t="s">
        <v>204</v>
      </c>
    </row>
    <row r="458" spans="2:51" s="14" customFormat="1" ht="12">
      <c r="B458" s="262"/>
      <c r="C458" s="263"/>
      <c r="D458" s="231" t="s">
        <v>213</v>
      </c>
      <c r="E458" s="264" t="s">
        <v>33</v>
      </c>
      <c r="F458" s="265" t="s">
        <v>243</v>
      </c>
      <c r="G458" s="263"/>
      <c r="H458" s="266">
        <v>28.4</v>
      </c>
      <c r="I458" s="267"/>
      <c r="J458" s="267"/>
      <c r="K458" s="263"/>
      <c r="L458" s="263"/>
      <c r="M458" s="268"/>
      <c r="N458" s="269"/>
      <c r="O458" s="270"/>
      <c r="P458" s="270"/>
      <c r="Q458" s="270"/>
      <c r="R458" s="270"/>
      <c r="S458" s="270"/>
      <c r="T458" s="270"/>
      <c r="U458" s="270"/>
      <c r="V458" s="270"/>
      <c r="W458" s="270"/>
      <c r="X458" s="271"/>
      <c r="AT458" s="272" t="s">
        <v>213</v>
      </c>
      <c r="AU458" s="272" t="s">
        <v>224</v>
      </c>
      <c r="AV458" s="14" t="s">
        <v>224</v>
      </c>
      <c r="AW458" s="14" t="s">
        <v>5</v>
      </c>
      <c r="AX458" s="14" t="s">
        <v>80</v>
      </c>
      <c r="AY458" s="272" t="s">
        <v>204</v>
      </c>
    </row>
    <row r="459" spans="2:51" s="13" customFormat="1" ht="12">
      <c r="B459" s="251"/>
      <c r="C459" s="252"/>
      <c r="D459" s="231" t="s">
        <v>213</v>
      </c>
      <c r="E459" s="253" t="s">
        <v>33</v>
      </c>
      <c r="F459" s="254" t="s">
        <v>218</v>
      </c>
      <c r="G459" s="252"/>
      <c r="H459" s="255">
        <v>133.904</v>
      </c>
      <c r="I459" s="256"/>
      <c r="J459" s="256"/>
      <c r="K459" s="252"/>
      <c r="L459" s="252"/>
      <c r="M459" s="257"/>
      <c r="N459" s="258"/>
      <c r="O459" s="259"/>
      <c r="P459" s="259"/>
      <c r="Q459" s="259"/>
      <c r="R459" s="259"/>
      <c r="S459" s="259"/>
      <c r="T459" s="259"/>
      <c r="U459" s="259"/>
      <c r="V459" s="259"/>
      <c r="W459" s="259"/>
      <c r="X459" s="260"/>
      <c r="AT459" s="261" t="s">
        <v>213</v>
      </c>
      <c r="AU459" s="261" t="s">
        <v>224</v>
      </c>
      <c r="AV459" s="13" t="s">
        <v>211</v>
      </c>
      <c r="AW459" s="13" t="s">
        <v>5</v>
      </c>
      <c r="AX459" s="13" t="s">
        <v>88</v>
      </c>
      <c r="AY459" s="261" t="s">
        <v>204</v>
      </c>
    </row>
    <row r="460" spans="2:65" s="1" customFormat="1" ht="22.5" customHeight="1">
      <c r="B460" s="39"/>
      <c r="C460" s="216" t="s">
        <v>604</v>
      </c>
      <c r="D460" s="216" t="s">
        <v>206</v>
      </c>
      <c r="E460" s="217" t="s">
        <v>605</v>
      </c>
      <c r="F460" s="218" t="s">
        <v>606</v>
      </c>
      <c r="G460" s="219" t="s">
        <v>209</v>
      </c>
      <c r="H460" s="220">
        <v>167.324</v>
      </c>
      <c r="I460" s="221"/>
      <c r="J460" s="221"/>
      <c r="K460" s="222">
        <f>ROUND(P460*H460,2)</f>
        <v>0</v>
      </c>
      <c r="L460" s="218" t="s">
        <v>239</v>
      </c>
      <c r="M460" s="44"/>
      <c r="N460" s="223" t="s">
        <v>33</v>
      </c>
      <c r="O460" s="224" t="s">
        <v>49</v>
      </c>
      <c r="P460" s="225">
        <f>I460+J460</f>
        <v>0</v>
      </c>
      <c r="Q460" s="225">
        <f>ROUND(I460*H460,2)</f>
        <v>0</v>
      </c>
      <c r="R460" s="225">
        <f>ROUND(J460*H460,2)</f>
        <v>0</v>
      </c>
      <c r="S460" s="80"/>
      <c r="T460" s="226">
        <f>S460*H460</f>
        <v>0</v>
      </c>
      <c r="U460" s="226">
        <v>0.10422</v>
      </c>
      <c r="V460" s="226">
        <f>U460*H460</f>
        <v>17.43850728</v>
      </c>
      <c r="W460" s="226">
        <v>0</v>
      </c>
      <c r="X460" s="227">
        <f>W460*H460</f>
        <v>0</v>
      </c>
      <c r="AR460" s="17" t="s">
        <v>211</v>
      </c>
      <c r="AT460" s="17" t="s">
        <v>206</v>
      </c>
      <c r="AU460" s="17" t="s">
        <v>224</v>
      </c>
      <c r="AY460" s="17" t="s">
        <v>204</v>
      </c>
      <c r="BE460" s="228">
        <f>IF(O460="základní",K460,0)</f>
        <v>0</v>
      </c>
      <c r="BF460" s="228">
        <f>IF(O460="snížená",K460,0)</f>
        <v>0</v>
      </c>
      <c r="BG460" s="228">
        <f>IF(O460="zákl. přenesená",K460,0)</f>
        <v>0</v>
      </c>
      <c r="BH460" s="228">
        <f>IF(O460="sníž. přenesená",K460,0)</f>
        <v>0</v>
      </c>
      <c r="BI460" s="228">
        <f>IF(O460="nulová",K460,0)</f>
        <v>0</v>
      </c>
      <c r="BJ460" s="17" t="s">
        <v>88</v>
      </c>
      <c r="BK460" s="228">
        <f>ROUND(P460*H460,2)</f>
        <v>0</v>
      </c>
      <c r="BL460" s="17" t="s">
        <v>211</v>
      </c>
      <c r="BM460" s="17" t="s">
        <v>607</v>
      </c>
    </row>
    <row r="461" spans="2:51" s="11" customFormat="1" ht="12">
      <c r="B461" s="229"/>
      <c r="C461" s="230"/>
      <c r="D461" s="231" t="s">
        <v>213</v>
      </c>
      <c r="E461" s="232" t="s">
        <v>33</v>
      </c>
      <c r="F461" s="233" t="s">
        <v>608</v>
      </c>
      <c r="G461" s="230"/>
      <c r="H461" s="232" t="s">
        <v>33</v>
      </c>
      <c r="I461" s="234"/>
      <c r="J461" s="234"/>
      <c r="K461" s="230"/>
      <c r="L461" s="230"/>
      <c r="M461" s="235"/>
      <c r="N461" s="236"/>
      <c r="O461" s="237"/>
      <c r="P461" s="237"/>
      <c r="Q461" s="237"/>
      <c r="R461" s="237"/>
      <c r="S461" s="237"/>
      <c r="T461" s="237"/>
      <c r="U461" s="237"/>
      <c r="V461" s="237"/>
      <c r="W461" s="237"/>
      <c r="X461" s="238"/>
      <c r="AT461" s="239" t="s">
        <v>213</v>
      </c>
      <c r="AU461" s="239" t="s">
        <v>224</v>
      </c>
      <c r="AV461" s="11" t="s">
        <v>88</v>
      </c>
      <c r="AW461" s="11" t="s">
        <v>5</v>
      </c>
      <c r="AX461" s="11" t="s">
        <v>80</v>
      </c>
      <c r="AY461" s="239" t="s">
        <v>204</v>
      </c>
    </row>
    <row r="462" spans="2:51" s="11" customFormat="1" ht="12">
      <c r="B462" s="229"/>
      <c r="C462" s="230"/>
      <c r="D462" s="231" t="s">
        <v>213</v>
      </c>
      <c r="E462" s="232" t="s">
        <v>33</v>
      </c>
      <c r="F462" s="233" t="s">
        <v>609</v>
      </c>
      <c r="G462" s="230"/>
      <c r="H462" s="232" t="s">
        <v>33</v>
      </c>
      <c r="I462" s="234"/>
      <c r="J462" s="234"/>
      <c r="K462" s="230"/>
      <c r="L462" s="230"/>
      <c r="M462" s="235"/>
      <c r="N462" s="236"/>
      <c r="O462" s="237"/>
      <c r="P462" s="237"/>
      <c r="Q462" s="237"/>
      <c r="R462" s="237"/>
      <c r="S462" s="237"/>
      <c r="T462" s="237"/>
      <c r="U462" s="237"/>
      <c r="V462" s="237"/>
      <c r="W462" s="237"/>
      <c r="X462" s="238"/>
      <c r="AT462" s="239" t="s">
        <v>213</v>
      </c>
      <c r="AU462" s="239" t="s">
        <v>224</v>
      </c>
      <c r="AV462" s="11" t="s">
        <v>88</v>
      </c>
      <c r="AW462" s="11" t="s">
        <v>5</v>
      </c>
      <c r="AX462" s="11" t="s">
        <v>80</v>
      </c>
      <c r="AY462" s="239" t="s">
        <v>204</v>
      </c>
    </row>
    <row r="463" spans="2:51" s="12" customFormat="1" ht="12">
      <c r="B463" s="240"/>
      <c r="C463" s="241"/>
      <c r="D463" s="231" t="s">
        <v>213</v>
      </c>
      <c r="E463" s="242" t="s">
        <v>33</v>
      </c>
      <c r="F463" s="243" t="s">
        <v>610</v>
      </c>
      <c r="G463" s="241"/>
      <c r="H463" s="244">
        <v>26.572</v>
      </c>
      <c r="I463" s="245"/>
      <c r="J463" s="245"/>
      <c r="K463" s="241"/>
      <c r="L463" s="241"/>
      <c r="M463" s="246"/>
      <c r="N463" s="247"/>
      <c r="O463" s="248"/>
      <c r="P463" s="248"/>
      <c r="Q463" s="248"/>
      <c r="R463" s="248"/>
      <c r="S463" s="248"/>
      <c r="T463" s="248"/>
      <c r="U463" s="248"/>
      <c r="V463" s="248"/>
      <c r="W463" s="248"/>
      <c r="X463" s="249"/>
      <c r="AT463" s="250" t="s">
        <v>213</v>
      </c>
      <c r="AU463" s="250" t="s">
        <v>224</v>
      </c>
      <c r="AV463" s="12" t="s">
        <v>90</v>
      </c>
      <c r="AW463" s="12" t="s">
        <v>5</v>
      </c>
      <c r="AX463" s="12" t="s">
        <v>80</v>
      </c>
      <c r="AY463" s="250" t="s">
        <v>204</v>
      </c>
    </row>
    <row r="464" spans="2:51" s="14" customFormat="1" ht="12">
      <c r="B464" s="262"/>
      <c r="C464" s="263"/>
      <c r="D464" s="231" t="s">
        <v>213</v>
      </c>
      <c r="E464" s="264" t="s">
        <v>33</v>
      </c>
      <c r="F464" s="265" t="s">
        <v>243</v>
      </c>
      <c r="G464" s="263"/>
      <c r="H464" s="266">
        <v>26.572</v>
      </c>
      <c r="I464" s="267"/>
      <c r="J464" s="267"/>
      <c r="K464" s="263"/>
      <c r="L464" s="263"/>
      <c r="M464" s="268"/>
      <c r="N464" s="269"/>
      <c r="O464" s="270"/>
      <c r="P464" s="270"/>
      <c r="Q464" s="270"/>
      <c r="R464" s="270"/>
      <c r="S464" s="270"/>
      <c r="T464" s="270"/>
      <c r="U464" s="270"/>
      <c r="V464" s="270"/>
      <c r="W464" s="270"/>
      <c r="X464" s="271"/>
      <c r="AT464" s="272" t="s">
        <v>213</v>
      </c>
      <c r="AU464" s="272" t="s">
        <v>224</v>
      </c>
      <c r="AV464" s="14" t="s">
        <v>224</v>
      </c>
      <c r="AW464" s="14" t="s">
        <v>5</v>
      </c>
      <c r="AX464" s="14" t="s">
        <v>80</v>
      </c>
      <c r="AY464" s="272" t="s">
        <v>204</v>
      </c>
    </row>
    <row r="465" spans="2:51" s="11" customFormat="1" ht="12">
      <c r="B465" s="229"/>
      <c r="C465" s="230"/>
      <c r="D465" s="231" t="s">
        <v>213</v>
      </c>
      <c r="E465" s="232" t="s">
        <v>33</v>
      </c>
      <c r="F465" s="233" t="s">
        <v>396</v>
      </c>
      <c r="G465" s="230"/>
      <c r="H465" s="232" t="s">
        <v>33</v>
      </c>
      <c r="I465" s="234"/>
      <c r="J465" s="234"/>
      <c r="K465" s="230"/>
      <c r="L465" s="230"/>
      <c r="M465" s="235"/>
      <c r="N465" s="236"/>
      <c r="O465" s="237"/>
      <c r="P465" s="237"/>
      <c r="Q465" s="237"/>
      <c r="R465" s="237"/>
      <c r="S465" s="237"/>
      <c r="T465" s="237"/>
      <c r="U465" s="237"/>
      <c r="V465" s="237"/>
      <c r="W465" s="237"/>
      <c r="X465" s="238"/>
      <c r="AT465" s="239" t="s">
        <v>213</v>
      </c>
      <c r="AU465" s="239" t="s">
        <v>224</v>
      </c>
      <c r="AV465" s="11" t="s">
        <v>88</v>
      </c>
      <c r="AW465" s="11" t="s">
        <v>5</v>
      </c>
      <c r="AX465" s="11" t="s">
        <v>80</v>
      </c>
      <c r="AY465" s="239" t="s">
        <v>204</v>
      </c>
    </row>
    <row r="466" spans="2:51" s="11" customFormat="1" ht="12">
      <c r="B466" s="229"/>
      <c r="C466" s="230"/>
      <c r="D466" s="231" t="s">
        <v>213</v>
      </c>
      <c r="E466" s="232" t="s">
        <v>33</v>
      </c>
      <c r="F466" s="233" t="s">
        <v>611</v>
      </c>
      <c r="G466" s="230"/>
      <c r="H466" s="232" t="s">
        <v>33</v>
      </c>
      <c r="I466" s="234"/>
      <c r="J466" s="234"/>
      <c r="K466" s="230"/>
      <c r="L466" s="230"/>
      <c r="M466" s="235"/>
      <c r="N466" s="236"/>
      <c r="O466" s="237"/>
      <c r="P466" s="237"/>
      <c r="Q466" s="237"/>
      <c r="R466" s="237"/>
      <c r="S466" s="237"/>
      <c r="T466" s="237"/>
      <c r="U466" s="237"/>
      <c r="V466" s="237"/>
      <c r="W466" s="237"/>
      <c r="X466" s="238"/>
      <c r="AT466" s="239" t="s">
        <v>213</v>
      </c>
      <c r="AU466" s="239" t="s">
        <v>224</v>
      </c>
      <c r="AV466" s="11" t="s">
        <v>88</v>
      </c>
      <c r="AW466" s="11" t="s">
        <v>5</v>
      </c>
      <c r="AX466" s="11" t="s">
        <v>80</v>
      </c>
      <c r="AY466" s="239" t="s">
        <v>204</v>
      </c>
    </row>
    <row r="467" spans="2:51" s="12" customFormat="1" ht="12">
      <c r="B467" s="240"/>
      <c r="C467" s="241"/>
      <c r="D467" s="231" t="s">
        <v>213</v>
      </c>
      <c r="E467" s="242" t="s">
        <v>33</v>
      </c>
      <c r="F467" s="243" t="s">
        <v>612</v>
      </c>
      <c r="G467" s="241"/>
      <c r="H467" s="244">
        <v>34.092</v>
      </c>
      <c r="I467" s="245"/>
      <c r="J467" s="245"/>
      <c r="K467" s="241"/>
      <c r="L467" s="241"/>
      <c r="M467" s="246"/>
      <c r="N467" s="247"/>
      <c r="O467" s="248"/>
      <c r="P467" s="248"/>
      <c r="Q467" s="248"/>
      <c r="R467" s="248"/>
      <c r="S467" s="248"/>
      <c r="T467" s="248"/>
      <c r="U467" s="248"/>
      <c r="V467" s="248"/>
      <c r="W467" s="248"/>
      <c r="X467" s="249"/>
      <c r="AT467" s="250" t="s">
        <v>213</v>
      </c>
      <c r="AU467" s="250" t="s">
        <v>224</v>
      </c>
      <c r="AV467" s="12" t="s">
        <v>90</v>
      </c>
      <c r="AW467" s="12" t="s">
        <v>5</v>
      </c>
      <c r="AX467" s="12" t="s">
        <v>80</v>
      </c>
      <c r="AY467" s="250" t="s">
        <v>204</v>
      </c>
    </row>
    <row r="468" spans="2:51" s="12" customFormat="1" ht="12">
      <c r="B468" s="240"/>
      <c r="C468" s="241"/>
      <c r="D468" s="231" t="s">
        <v>213</v>
      </c>
      <c r="E468" s="242" t="s">
        <v>33</v>
      </c>
      <c r="F468" s="243" t="s">
        <v>613</v>
      </c>
      <c r="G468" s="241"/>
      <c r="H468" s="244">
        <v>-1.576</v>
      </c>
      <c r="I468" s="245"/>
      <c r="J468" s="245"/>
      <c r="K468" s="241"/>
      <c r="L468" s="241"/>
      <c r="M468" s="246"/>
      <c r="N468" s="247"/>
      <c r="O468" s="248"/>
      <c r="P468" s="248"/>
      <c r="Q468" s="248"/>
      <c r="R468" s="248"/>
      <c r="S468" s="248"/>
      <c r="T468" s="248"/>
      <c r="U468" s="248"/>
      <c r="V468" s="248"/>
      <c r="W468" s="248"/>
      <c r="X468" s="249"/>
      <c r="AT468" s="250" t="s">
        <v>213</v>
      </c>
      <c r="AU468" s="250" t="s">
        <v>224</v>
      </c>
      <c r="AV468" s="12" t="s">
        <v>90</v>
      </c>
      <c r="AW468" s="12" t="s">
        <v>5</v>
      </c>
      <c r="AX468" s="12" t="s">
        <v>80</v>
      </c>
      <c r="AY468" s="250" t="s">
        <v>204</v>
      </c>
    </row>
    <row r="469" spans="2:51" s="11" customFormat="1" ht="12">
      <c r="B469" s="229"/>
      <c r="C469" s="230"/>
      <c r="D469" s="231" t="s">
        <v>213</v>
      </c>
      <c r="E469" s="232" t="s">
        <v>33</v>
      </c>
      <c r="F469" s="233" t="s">
        <v>614</v>
      </c>
      <c r="G469" s="230"/>
      <c r="H469" s="232" t="s">
        <v>33</v>
      </c>
      <c r="I469" s="234"/>
      <c r="J469" s="234"/>
      <c r="K469" s="230"/>
      <c r="L469" s="230"/>
      <c r="M469" s="235"/>
      <c r="N469" s="236"/>
      <c r="O469" s="237"/>
      <c r="P469" s="237"/>
      <c r="Q469" s="237"/>
      <c r="R469" s="237"/>
      <c r="S469" s="237"/>
      <c r="T469" s="237"/>
      <c r="U469" s="237"/>
      <c r="V469" s="237"/>
      <c r="W469" s="237"/>
      <c r="X469" s="238"/>
      <c r="AT469" s="239" t="s">
        <v>213</v>
      </c>
      <c r="AU469" s="239" t="s">
        <v>224</v>
      </c>
      <c r="AV469" s="11" t="s">
        <v>88</v>
      </c>
      <c r="AW469" s="11" t="s">
        <v>5</v>
      </c>
      <c r="AX469" s="11" t="s">
        <v>80</v>
      </c>
      <c r="AY469" s="239" t="s">
        <v>204</v>
      </c>
    </row>
    <row r="470" spans="2:51" s="12" customFormat="1" ht="12">
      <c r="B470" s="240"/>
      <c r="C470" s="241"/>
      <c r="D470" s="231" t="s">
        <v>213</v>
      </c>
      <c r="E470" s="242" t="s">
        <v>33</v>
      </c>
      <c r="F470" s="243" t="s">
        <v>615</v>
      </c>
      <c r="G470" s="241"/>
      <c r="H470" s="244">
        <v>34.218</v>
      </c>
      <c r="I470" s="245"/>
      <c r="J470" s="245"/>
      <c r="K470" s="241"/>
      <c r="L470" s="241"/>
      <c r="M470" s="246"/>
      <c r="N470" s="247"/>
      <c r="O470" s="248"/>
      <c r="P470" s="248"/>
      <c r="Q470" s="248"/>
      <c r="R470" s="248"/>
      <c r="S470" s="248"/>
      <c r="T470" s="248"/>
      <c r="U470" s="248"/>
      <c r="V470" s="248"/>
      <c r="W470" s="248"/>
      <c r="X470" s="249"/>
      <c r="AT470" s="250" t="s">
        <v>213</v>
      </c>
      <c r="AU470" s="250" t="s">
        <v>224</v>
      </c>
      <c r="AV470" s="12" t="s">
        <v>90</v>
      </c>
      <c r="AW470" s="12" t="s">
        <v>5</v>
      </c>
      <c r="AX470" s="12" t="s">
        <v>80</v>
      </c>
      <c r="AY470" s="250" t="s">
        <v>204</v>
      </c>
    </row>
    <row r="471" spans="2:51" s="14" customFormat="1" ht="12">
      <c r="B471" s="262"/>
      <c r="C471" s="263"/>
      <c r="D471" s="231" t="s">
        <v>213</v>
      </c>
      <c r="E471" s="264" t="s">
        <v>33</v>
      </c>
      <c r="F471" s="265" t="s">
        <v>243</v>
      </c>
      <c r="G471" s="263"/>
      <c r="H471" s="266">
        <v>66.73400000000001</v>
      </c>
      <c r="I471" s="267"/>
      <c r="J471" s="267"/>
      <c r="K471" s="263"/>
      <c r="L471" s="263"/>
      <c r="M471" s="268"/>
      <c r="N471" s="269"/>
      <c r="O471" s="270"/>
      <c r="P471" s="270"/>
      <c r="Q471" s="270"/>
      <c r="R471" s="270"/>
      <c r="S471" s="270"/>
      <c r="T471" s="270"/>
      <c r="U471" s="270"/>
      <c r="V471" s="270"/>
      <c r="W471" s="270"/>
      <c r="X471" s="271"/>
      <c r="AT471" s="272" t="s">
        <v>213</v>
      </c>
      <c r="AU471" s="272" t="s">
        <v>224</v>
      </c>
      <c r="AV471" s="14" t="s">
        <v>224</v>
      </c>
      <c r="AW471" s="14" t="s">
        <v>5</v>
      </c>
      <c r="AX471" s="14" t="s">
        <v>80</v>
      </c>
      <c r="AY471" s="272" t="s">
        <v>204</v>
      </c>
    </row>
    <row r="472" spans="2:51" s="11" customFormat="1" ht="12">
      <c r="B472" s="229"/>
      <c r="C472" s="230"/>
      <c r="D472" s="231" t="s">
        <v>213</v>
      </c>
      <c r="E472" s="232" t="s">
        <v>33</v>
      </c>
      <c r="F472" s="233" t="s">
        <v>347</v>
      </c>
      <c r="G472" s="230"/>
      <c r="H472" s="232" t="s">
        <v>33</v>
      </c>
      <c r="I472" s="234"/>
      <c r="J472" s="234"/>
      <c r="K472" s="230"/>
      <c r="L472" s="230"/>
      <c r="M472" s="235"/>
      <c r="N472" s="236"/>
      <c r="O472" s="237"/>
      <c r="P472" s="237"/>
      <c r="Q472" s="237"/>
      <c r="R472" s="237"/>
      <c r="S472" s="237"/>
      <c r="T472" s="237"/>
      <c r="U472" s="237"/>
      <c r="V472" s="237"/>
      <c r="W472" s="237"/>
      <c r="X472" s="238"/>
      <c r="AT472" s="239" t="s">
        <v>213</v>
      </c>
      <c r="AU472" s="239" t="s">
        <v>224</v>
      </c>
      <c r="AV472" s="11" t="s">
        <v>88</v>
      </c>
      <c r="AW472" s="11" t="s">
        <v>5</v>
      </c>
      <c r="AX472" s="11" t="s">
        <v>80</v>
      </c>
      <c r="AY472" s="239" t="s">
        <v>204</v>
      </c>
    </row>
    <row r="473" spans="2:51" s="12" customFormat="1" ht="12">
      <c r="B473" s="240"/>
      <c r="C473" s="241"/>
      <c r="D473" s="231" t="s">
        <v>213</v>
      </c>
      <c r="E473" s="242" t="s">
        <v>33</v>
      </c>
      <c r="F473" s="243" t="s">
        <v>616</v>
      </c>
      <c r="G473" s="241"/>
      <c r="H473" s="244">
        <v>32.379</v>
      </c>
      <c r="I473" s="245"/>
      <c r="J473" s="245"/>
      <c r="K473" s="241"/>
      <c r="L473" s="241"/>
      <c r="M473" s="246"/>
      <c r="N473" s="247"/>
      <c r="O473" s="248"/>
      <c r="P473" s="248"/>
      <c r="Q473" s="248"/>
      <c r="R473" s="248"/>
      <c r="S473" s="248"/>
      <c r="T473" s="248"/>
      <c r="U473" s="248"/>
      <c r="V473" s="248"/>
      <c r="W473" s="248"/>
      <c r="X473" s="249"/>
      <c r="AT473" s="250" t="s">
        <v>213</v>
      </c>
      <c r="AU473" s="250" t="s">
        <v>224</v>
      </c>
      <c r="AV473" s="12" t="s">
        <v>90</v>
      </c>
      <c r="AW473" s="12" t="s">
        <v>5</v>
      </c>
      <c r="AX473" s="12" t="s">
        <v>80</v>
      </c>
      <c r="AY473" s="250" t="s">
        <v>204</v>
      </c>
    </row>
    <row r="474" spans="2:51" s="12" customFormat="1" ht="12">
      <c r="B474" s="240"/>
      <c r="C474" s="241"/>
      <c r="D474" s="231" t="s">
        <v>213</v>
      </c>
      <c r="E474" s="242" t="s">
        <v>33</v>
      </c>
      <c r="F474" s="243" t="s">
        <v>613</v>
      </c>
      <c r="G474" s="241"/>
      <c r="H474" s="244">
        <v>-1.576</v>
      </c>
      <c r="I474" s="245"/>
      <c r="J474" s="245"/>
      <c r="K474" s="241"/>
      <c r="L474" s="241"/>
      <c r="M474" s="246"/>
      <c r="N474" s="247"/>
      <c r="O474" s="248"/>
      <c r="P474" s="248"/>
      <c r="Q474" s="248"/>
      <c r="R474" s="248"/>
      <c r="S474" s="248"/>
      <c r="T474" s="248"/>
      <c r="U474" s="248"/>
      <c r="V474" s="248"/>
      <c r="W474" s="248"/>
      <c r="X474" s="249"/>
      <c r="AT474" s="250" t="s">
        <v>213</v>
      </c>
      <c r="AU474" s="250" t="s">
        <v>224</v>
      </c>
      <c r="AV474" s="12" t="s">
        <v>90</v>
      </c>
      <c r="AW474" s="12" t="s">
        <v>5</v>
      </c>
      <c r="AX474" s="12" t="s">
        <v>80</v>
      </c>
      <c r="AY474" s="250" t="s">
        <v>204</v>
      </c>
    </row>
    <row r="475" spans="2:51" s="12" customFormat="1" ht="12">
      <c r="B475" s="240"/>
      <c r="C475" s="241"/>
      <c r="D475" s="231" t="s">
        <v>213</v>
      </c>
      <c r="E475" s="242" t="s">
        <v>33</v>
      </c>
      <c r="F475" s="243" t="s">
        <v>617</v>
      </c>
      <c r="G475" s="241"/>
      <c r="H475" s="244">
        <v>-1.379</v>
      </c>
      <c r="I475" s="245"/>
      <c r="J475" s="245"/>
      <c r="K475" s="241"/>
      <c r="L475" s="241"/>
      <c r="M475" s="246"/>
      <c r="N475" s="247"/>
      <c r="O475" s="248"/>
      <c r="P475" s="248"/>
      <c r="Q475" s="248"/>
      <c r="R475" s="248"/>
      <c r="S475" s="248"/>
      <c r="T475" s="248"/>
      <c r="U475" s="248"/>
      <c r="V475" s="248"/>
      <c r="W475" s="248"/>
      <c r="X475" s="249"/>
      <c r="AT475" s="250" t="s">
        <v>213</v>
      </c>
      <c r="AU475" s="250" t="s">
        <v>224</v>
      </c>
      <c r="AV475" s="12" t="s">
        <v>90</v>
      </c>
      <c r="AW475" s="12" t="s">
        <v>5</v>
      </c>
      <c r="AX475" s="12" t="s">
        <v>80</v>
      </c>
      <c r="AY475" s="250" t="s">
        <v>204</v>
      </c>
    </row>
    <row r="476" spans="2:51" s="14" customFormat="1" ht="12">
      <c r="B476" s="262"/>
      <c r="C476" s="263"/>
      <c r="D476" s="231" t="s">
        <v>213</v>
      </c>
      <c r="E476" s="264" t="s">
        <v>33</v>
      </c>
      <c r="F476" s="265" t="s">
        <v>243</v>
      </c>
      <c r="G476" s="263"/>
      <c r="H476" s="266">
        <v>29.423999999999996</v>
      </c>
      <c r="I476" s="267"/>
      <c r="J476" s="267"/>
      <c r="K476" s="263"/>
      <c r="L476" s="263"/>
      <c r="M476" s="268"/>
      <c r="N476" s="269"/>
      <c r="O476" s="270"/>
      <c r="P476" s="270"/>
      <c r="Q476" s="270"/>
      <c r="R476" s="270"/>
      <c r="S476" s="270"/>
      <c r="T476" s="270"/>
      <c r="U476" s="270"/>
      <c r="V476" s="270"/>
      <c r="W476" s="270"/>
      <c r="X476" s="271"/>
      <c r="AT476" s="272" t="s">
        <v>213</v>
      </c>
      <c r="AU476" s="272" t="s">
        <v>224</v>
      </c>
      <c r="AV476" s="14" t="s">
        <v>224</v>
      </c>
      <c r="AW476" s="14" t="s">
        <v>5</v>
      </c>
      <c r="AX476" s="14" t="s">
        <v>80</v>
      </c>
      <c r="AY476" s="272" t="s">
        <v>204</v>
      </c>
    </row>
    <row r="477" spans="2:51" s="11" customFormat="1" ht="12">
      <c r="B477" s="229"/>
      <c r="C477" s="230"/>
      <c r="D477" s="231" t="s">
        <v>213</v>
      </c>
      <c r="E477" s="232" t="s">
        <v>33</v>
      </c>
      <c r="F477" s="233" t="s">
        <v>600</v>
      </c>
      <c r="G477" s="230"/>
      <c r="H477" s="232" t="s">
        <v>33</v>
      </c>
      <c r="I477" s="234"/>
      <c r="J477" s="234"/>
      <c r="K477" s="230"/>
      <c r="L477" s="230"/>
      <c r="M477" s="235"/>
      <c r="N477" s="236"/>
      <c r="O477" s="237"/>
      <c r="P477" s="237"/>
      <c r="Q477" s="237"/>
      <c r="R477" s="237"/>
      <c r="S477" s="237"/>
      <c r="T477" s="237"/>
      <c r="U477" s="237"/>
      <c r="V477" s="237"/>
      <c r="W477" s="237"/>
      <c r="X477" s="238"/>
      <c r="AT477" s="239" t="s">
        <v>213</v>
      </c>
      <c r="AU477" s="239" t="s">
        <v>224</v>
      </c>
      <c r="AV477" s="11" t="s">
        <v>88</v>
      </c>
      <c r="AW477" s="11" t="s">
        <v>5</v>
      </c>
      <c r="AX477" s="11" t="s">
        <v>80</v>
      </c>
      <c r="AY477" s="239" t="s">
        <v>204</v>
      </c>
    </row>
    <row r="478" spans="2:51" s="12" customFormat="1" ht="12">
      <c r="B478" s="240"/>
      <c r="C478" s="241"/>
      <c r="D478" s="231" t="s">
        <v>213</v>
      </c>
      <c r="E478" s="242" t="s">
        <v>33</v>
      </c>
      <c r="F478" s="243" t="s">
        <v>618</v>
      </c>
      <c r="G478" s="241"/>
      <c r="H478" s="244">
        <v>27.683</v>
      </c>
      <c r="I478" s="245"/>
      <c r="J478" s="245"/>
      <c r="K478" s="241"/>
      <c r="L478" s="241"/>
      <c r="M478" s="246"/>
      <c r="N478" s="247"/>
      <c r="O478" s="248"/>
      <c r="P478" s="248"/>
      <c r="Q478" s="248"/>
      <c r="R478" s="248"/>
      <c r="S478" s="248"/>
      <c r="T478" s="248"/>
      <c r="U478" s="248"/>
      <c r="V478" s="248"/>
      <c r="W478" s="248"/>
      <c r="X478" s="249"/>
      <c r="AT478" s="250" t="s">
        <v>213</v>
      </c>
      <c r="AU478" s="250" t="s">
        <v>224</v>
      </c>
      <c r="AV478" s="12" t="s">
        <v>90</v>
      </c>
      <c r="AW478" s="12" t="s">
        <v>5</v>
      </c>
      <c r="AX478" s="12" t="s">
        <v>80</v>
      </c>
      <c r="AY478" s="250" t="s">
        <v>204</v>
      </c>
    </row>
    <row r="479" spans="2:51" s="12" customFormat="1" ht="12">
      <c r="B479" s="240"/>
      <c r="C479" s="241"/>
      <c r="D479" s="231" t="s">
        <v>213</v>
      </c>
      <c r="E479" s="242" t="s">
        <v>33</v>
      </c>
      <c r="F479" s="243" t="s">
        <v>619</v>
      </c>
      <c r="G479" s="241"/>
      <c r="H479" s="244">
        <v>4.867</v>
      </c>
      <c r="I479" s="245"/>
      <c r="J479" s="245"/>
      <c r="K479" s="241"/>
      <c r="L479" s="241"/>
      <c r="M479" s="246"/>
      <c r="N479" s="247"/>
      <c r="O479" s="248"/>
      <c r="P479" s="248"/>
      <c r="Q479" s="248"/>
      <c r="R479" s="248"/>
      <c r="S479" s="248"/>
      <c r="T479" s="248"/>
      <c r="U479" s="248"/>
      <c r="V479" s="248"/>
      <c r="W479" s="248"/>
      <c r="X479" s="249"/>
      <c r="AT479" s="250" t="s">
        <v>213</v>
      </c>
      <c r="AU479" s="250" t="s">
        <v>224</v>
      </c>
      <c r="AV479" s="12" t="s">
        <v>90</v>
      </c>
      <c r="AW479" s="12" t="s">
        <v>5</v>
      </c>
      <c r="AX479" s="12" t="s">
        <v>80</v>
      </c>
      <c r="AY479" s="250" t="s">
        <v>204</v>
      </c>
    </row>
    <row r="480" spans="2:51" s="14" customFormat="1" ht="12">
      <c r="B480" s="262"/>
      <c r="C480" s="263"/>
      <c r="D480" s="231" t="s">
        <v>213</v>
      </c>
      <c r="E480" s="264" t="s">
        <v>33</v>
      </c>
      <c r="F480" s="265" t="s">
        <v>243</v>
      </c>
      <c r="G480" s="263"/>
      <c r="H480" s="266">
        <v>32.55</v>
      </c>
      <c r="I480" s="267"/>
      <c r="J480" s="267"/>
      <c r="K480" s="263"/>
      <c r="L480" s="263"/>
      <c r="M480" s="268"/>
      <c r="N480" s="269"/>
      <c r="O480" s="270"/>
      <c r="P480" s="270"/>
      <c r="Q480" s="270"/>
      <c r="R480" s="270"/>
      <c r="S480" s="270"/>
      <c r="T480" s="270"/>
      <c r="U480" s="270"/>
      <c r="V480" s="270"/>
      <c r="W480" s="270"/>
      <c r="X480" s="271"/>
      <c r="AT480" s="272" t="s">
        <v>213</v>
      </c>
      <c r="AU480" s="272" t="s">
        <v>224</v>
      </c>
      <c r="AV480" s="14" t="s">
        <v>224</v>
      </c>
      <c r="AW480" s="14" t="s">
        <v>5</v>
      </c>
      <c r="AX480" s="14" t="s">
        <v>80</v>
      </c>
      <c r="AY480" s="272" t="s">
        <v>204</v>
      </c>
    </row>
    <row r="481" spans="2:51" s="11" customFormat="1" ht="12">
      <c r="B481" s="229"/>
      <c r="C481" s="230"/>
      <c r="D481" s="231" t="s">
        <v>213</v>
      </c>
      <c r="E481" s="232" t="s">
        <v>33</v>
      </c>
      <c r="F481" s="233" t="s">
        <v>602</v>
      </c>
      <c r="G481" s="230"/>
      <c r="H481" s="232" t="s">
        <v>33</v>
      </c>
      <c r="I481" s="234"/>
      <c r="J481" s="234"/>
      <c r="K481" s="230"/>
      <c r="L481" s="230"/>
      <c r="M481" s="235"/>
      <c r="N481" s="236"/>
      <c r="O481" s="237"/>
      <c r="P481" s="237"/>
      <c r="Q481" s="237"/>
      <c r="R481" s="237"/>
      <c r="S481" s="237"/>
      <c r="T481" s="237"/>
      <c r="U481" s="237"/>
      <c r="V481" s="237"/>
      <c r="W481" s="237"/>
      <c r="X481" s="238"/>
      <c r="AT481" s="239" t="s">
        <v>213</v>
      </c>
      <c r="AU481" s="239" t="s">
        <v>224</v>
      </c>
      <c r="AV481" s="11" t="s">
        <v>88</v>
      </c>
      <c r="AW481" s="11" t="s">
        <v>5</v>
      </c>
      <c r="AX481" s="11" t="s">
        <v>80</v>
      </c>
      <c r="AY481" s="239" t="s">
        <v>204</v>
      </c>
    </row>
    <row r="482" spans="2:51" s="12" customFormat="1" ht="12">
      <c r="B482" s="240"/>
      <c r="C482" s="241"/>
      <c r="D482" s="231" t="s">
        <v>213</v>
      </c>
      <c r="E482" s="242" t="s">
        <v>33</v>
      </c>
      <c r="F482" s="243" t="s">
        <v>620</v>
      </c>
      <c r="G482" s="241"/>
      <c r="H482" s="244">
        <v>12.044</v>
      </c>
      <c r="I482" s="245"/>
      <c r="J482" s="245"/>
      <c r="K482" s="241"/>
      <c r="L482" s="241"/>
      <c r="M482" s="246"/>
      <c r="N482" s="247"/>
      <c r="O482" s="248"/>
      <c r="P482" s="248"/>
      <c r="Q482" s="248"/>
      <c r="R482" s="248"/>
      <c r="S482" s="248"/>
      <c r="T482" s="248"/>
      <c r="U482" s="248"/>
      <c r="V482" s="248"/>
      <c r="W482" s="248"/>
      <c r="X482" s="249"/>
      <c r="AT482" s="250" t="s">
        <v>213</v>
      </c>
      <c r="AU482" s="250" t="s">
        <v>224</v>
      </c>
      <c r="AV482" s="12" t="s">
        <v>90</v>
      </c>
      <c r="AW482" s="12" t="s">
        <v>5</v>
      </c>
      <c r="AX482" s="12" t="s">
        <v>80</v>
      </c>
      <c r="AY482" s="250" t="s">
        <v>204</v>
      </c>
    </row>
    <row r="483" spans="2:51" s="14" customFormat="1" ht="12">
      <c r="B483" s="262"/>
      <c r="C483" s="263"/>
      <c r="D483" s="231" t="s">
        <v>213</v>
      </c>
      <c r="E483" s="264" t="s">
        <v>33</v>
      </c>
      <c r="F483" s="265" t="s">
        <v>243</v>
      </c>
      <c r="G483" s="263"/>
      <c r="H483" s="266">
        <v>12.044</v>
      </c>
      <c r="I483" s="267"/>
      <c r="J483" s="267"/>
      <c r="K483" s="263"/>
      <c r="L483" s="263"/>
      <c r="M483" s="268"/>
      <c r="N483" s="269"/>
      <c r="O483" s="270"/>
      <c r="P483" s="270"/>
      <c r="Q483" s="270"/>
      <c r="R483" s="270"/>
      <c r="S483" s="270"/>
      <c r="T483" s="270"/>
      <c r="U483" s="270"/>
      <c r="V483" s="270"/>
      <c r="W483" s="270"/>
      <c r="X483" s="271"/>
      <c r="AT483" s="272" t="s">
        <v>213</v>
      </c>
      <c r="AU483" s="272" t="s">
        <v>224</v>
      </c>
      <c r="AV483" s="14" t="s">
        <v>224</v>
      </c>
      <c r="AW483" s="14" t="s">
        <v>5</v>
      </c>
      <c r="AX483" s="14" t="s">
        <v>80</v>
      </c>
      <c r="AY483" s="272" t="s">
        <v>204</v>
      </c>
    </row>
    <row r="484" spans="2:51" s="13" customFormat="1" ht="12">
      <c r="B484" s="251"/>
      <c r="C484" s="252"/>
      <c r="D484" s="231" t="s">
        <v>213</v>
      </c>
      <c r="E484" s="253" t="s">
        <v>33</v>
      </c>
      <c r="F484" s="254" t="s">
        <v>218</v>
      </c>
      <c r="G484" s="252"/>
      <c r="H484" s="255">
        <v>167.324</v>
      </c>
      <c r="I484" s="256"/>
      <c r="J484" s="256"/>
      <c r="K484" s="252"/>
      <c r="L484" s="252"/>
      <c r="M484" s="257"/>
      <c r="N484" s="258"/>
      <c r="O484" s="259"/>
      <c r="P484" s="259"/>
      <c r="Q484" s="259"/>
      <c r="R484" s="259"/>
      <c r="S484" s="259"/>
      <c r="T484" s="259"/>
      <c r="U484" s="259"/>
      <c r="V484" s="259"/>
      <c r="W484" s="259"/>
      <c r="X484" s="260"/>
      <c r="AT484" s="261" t="s">
        <v>213</v>
      </c>
      <c r="AU484" s="261" t="s">
        <v>224</v>
      </c>
      <c r="AV484" s="13" t="s">
        <v>211</v>
      </c>
      <c r="AW484" s="13" t="s">
        <v>5</v>
      </c>
      <c r="AX484" s="13" t="s">
        <v>88</v>
      </c>
      <c r="AY484" s="261" t="s">
        <v>204</v>
      </c>
    </row>
    <row r="485" spans="2:65" s="1" customFormat="1" ht="16.5" customHeight="1">
      <c r="B485" s="39"/>
      <c r="C485" s="216" t="s">
        <v>621</v>
      </c>
      <c r="D485" s="216" t="s">
        <v>206</v>
      </c>
      <c r="E485" s="217" t="s">
        <v>622</v>
      </c>
      <c r="F485" s="218" t="s">
        <v>623</v>
      </c>
      <c r="G485" s="219" t="s">
        <v>209</v>
      </c>
      <c r="H485" s="220">
        <v>20.256</v>
      </c>
      <c r="I485" s="221"/>
      <c r="J485" s="221"/>
      <c r="K485" s="222">
        <f>ROUND(P485*H485,2)</f>
        <v>0</v>
      </c>
      <c r="L485" s="218" t="s">
        <v>210</v>
      </c>
      <c r="M485" s="44"/>
      <c r="N485" s="223" t="s">
        <v>33</v>
      </c>
      <c r="O485" s="224" t="s">
        <v>49</v>
      </c>
      <c r="P485" s="225">
        <f>I485+J485</f>
        <v>0</v>
      </c>
      <c r="Q485" s="225">
        <f>ROUND(I485*H485,2)</f>
        <v>0</v>
      </c>
      <c r="R485" s="225">
        <f>ROUND(J485*H485,2)</f>
        <v>0</v>
      </c>
      <c r="S485" s="80"/>
      <c r="T485" s="226">
        <f>S485*H485</f>
        <v>0</v>
      </c>
      <c r="U485" s="226">
        <v>0.17818</v>
      </c>
      <c r="V485" s="226">
        <f>U485*H485</f>
        <v>3.60921408</v>
      </c>
      <c r="W485" s="226">
        <v>0</v>
      </c>
      <c r="X485" s="227">
        <f>W485*H485</f>
        <v>0</v>
      </c>
      <c r="AR485" s="17" t="s">
        <v>211</v>
      </c>
      <c r="AT485" s="17" t="s">
        <v>206</v>
      </c>
      <c r="AU485" s="17" t="s">
        <v>224</v>
      </c>
      <c r="AY485" s="17" t="s">
        <v>204</v>
      </c>
      <c r="BE485" s="228">
        <f>IF(O485="základní",K485,0)</f>
        <v>0</v>
      </c>
      <c r="BF485" s="228">
        <f>IF(O485="snížená",K485,0)</f>
        <v>0</v>
      </c>
      <c r="BG485" s="228">
        <f>IF(O485="zákl. přenesená",K485,0)</f>
        <v>0</v>
      </c>
      <c r="BH485" s="228">
        <f>IF(O485="sníž. přenesená",K485,0)</f>
        <v>0</v>
      </c>
      <c r="BI485" s="228">
        <f>IF(O485="nulová",K485,0)</f>
        <v>0</v>
      </c>
      <c r="BJ485" s="17" t="s">
        <v>88</v>
      </c>
      <c r="BK485" s="228">
        <f>ROUND(P485*H485,2)</f>
        <v>0</v>
      </c>
      <c r="BL485" s="17" t="s">
        <v>211</v>
      </c>
      <c r="BM485" s="17" t="s">
        <v>624</v>
      </c>
    </row>
    <row r="486" spans="2:51" s="11" customFormat="1" ht="12">
      <c r="B486" s="229"/>
      <c r="C486" s="230"/>
      <c r="D486" s="231" t="s">
        <v>213</v>
      </c>
      <c r="E486" s="232" t="s">
        <v>33</v>
      </c>
      <c r="F486" s="233" t="s">
        <v>590</v>
      </c>
      <c r="G486" s="230"/>
      <c r="H486" s="232" t="s">
        <v>33</v>
      </c>
      <c r="I486" s="234"/>
      <c r="J486" s="234"/>
      <c r="K486" s="230"/>
      <c r="L486" s="230"/>
      <c r="M486" s="235"/>
      <c r="N486" s="236"/>
      <c r="O486" s="237"/>
      <c r="P486" s="237"/>
      <c r="Q486" s="237"/>
      <c r="R486" s="237"/>
      <c r="S486" s="237"/>
      <c r="T486" s="237"/>
      <c r="U486" s="237"/>
      <c r="V486" s="237"/>
      <c r="W486" s="237"/>
      <c r="X486" s="238"/>
      <c r="AT486" s="239" t="s">
        <v>213</v>
      </c>
      <c r="AU486" s="239" t="s">
        <v>224</v>
      </c>
      <c r="AV486" s="11" t="s">
        <v>88</v>
      </c>
      <c r="AW486" s="11" t="s">
        <v>5</v>
      </c>
      <c r="AX486" s="11" t="s">
        <v>80</v>
      </c>
      <c r="AY486" s="239" t="s">
        <v>204</v>
      </c>
    </row>
    <row r="487" spans="2:51" s="12" customFormat="1" ht="12">
      <c r="B487" s="240"/>
      <c r="C487" s="241"/>
      <c r="D487" s="231" t="s">
        <v>213</v>
      </c>
      <c r="E487" s="242" t="s">
        <v>33</v>
      </c>
      <c r="F487" s="243" t="s">
        <v>625</v>
      </c>
      <c r="G487" s="241"/>
      <c r="H487" s="244">
        <v>3.832</v>
      </c>
      <c r="I487" s="245"/>
      <c r="J487" s="245"/>
      <c r="K487" s="241"/>
      <c r="L487" s="241"/>
      <c r="M487" s="246"/>
      <c r="N487" s="247"/>
      <c r="O487" s="248"/>
      <c r="P487" s="248"/>
      <c r="Q487" s="248"/>
      <c r="R487" s="248"/>
      <c r="S487" s="248"/>
      <c r="T487" s="248"/>
      <c r="U487" s="248"/>
      <c r="V487" s="248"/>
      <c r="W487" s="248"/>
      <c r="X487" s="249"/>
      <c r="AT487" s="250" t="s">
        <v>213</v>
      </c>
      <c r="AU487" s="250" t="s">
        <v>224</v>
      </c>
      <c r="AV487" s="12" t="s">
        <v>90</v>
      </c>
      <c r="AW487" s="12" t="s">
        <v>5</v>
      </c>
      <c r="AX487" s="12" t="s">
        <v>80</v>
      </c>
      <c r="AY487" s="250" t="s">
        <v>204</v>
      </c>
    </row>
    <row r="488" spans="2:51" s="11" customFormat="1" ht="12">
      <c r="B488" s="229"/>
      <c r="C488" s="230"/>
      <c r="D488" s="231" t="s">
        <v>213</v>
      </c>
      <c r="E488" s="232" t="s">
        <v>33</v>
      </c>
      <c r="F488" s="233" t="s">
        <v>396</v>
      </c>
      <c r="G488" s="230"/>
      <c r="H488" s="232" t="s">
        <v>33</v>
      </c>
      <c r="I488" s="234"/>
      <c r="J488" s="234"/>
      <c r="K488" s="230"/>
      <c r="L488" s="230"/>
      <c r="M488" s="235"/>
      <c r="N488" s="236"/>
      <c r="O488" s="237"/>
      <c r="P488" s="237"/>
      <c r="Q488" s="237"/>
      <c r="R488" s="237"/>
      <c r="S488" s="237"/>
      <c r="T488" s="237"/>
      <c r="U488" s="237"/>
      <c r="V488" s="237"/>
      <c r="W488" s="237"/>
      <c r="X488" s="238"/>
      <c r="AT488" s="239" t="s">
        <v>213</v>
      </c>
      <c r="AU488" s="239" t="s">
        <v>224</v>
      </c>
      <c r="AV488" s="11" t="s">
        <v>88</v>
      </c>
      <c r="AW488" s="11" t="s">
        <v>5</v>
      </c>
      <c r="AX488" s="11" t="s">
        <v>80</v>
      </c>
      <c r="AY488" s="239" t="s">
        <v>204</v>
      </c>
    </row>
    <row r="489" spans="2:51" s="12" customFormat="1" ht="12">
      <c r="B489" s="240"/>
      <c r="C489" s="241"/>
      <c r="D489" s="231" t="s">
        <v>213</v>
      </c>
      <c r="E489" s="242" t="s">
        <v>33</v>
      </c>
      <c r="F489" s="243" t="s">
        <v>626</v>
      </c>
      <c r="G489" s="241"/>
      <c r="H489" s="244">
        <v>2.472</v>
      </c>
      <c r="I489" s="245"/>
      <c r="J489" s="245"/>
      <c r="K489" s="241"/>
      <c r="L489" s="241"/>
      <c r="M489" s="246"/>
      <c r="N489" s="247"/>
      <c r="O489" s="248"/>
      <c r="P489" s="248"/>
      <c r="Q489" s="248"/>
      <c r="R489" s="248"/>
      <c r="S489" s="248"/>
      <c r="T489" s="248"/>
      <c r="U489" s="248"/>
      <c r="V489" s="248"/>
      <c r="W489" s="248"/>
      <c r="X489" s="249"/>
      <c r="AT489" s="250" t="s">
        <v>213</v>
      </c>
      <c r="AU489" s="250" t="s">
        <v>224</v>
      </c>
      <c r="AV489" s="12" t="s">
        <v>90</v>
      </c>
      <c r="AW489" s="12" t="s">
        <v>5</v>
      </c>
      <c r="AX489" s="12" t="s">
        <v>80</v>
      </c>
      <c r="AY489" s="250" t="s">
        <v>204</v>
      </c>
    </row>
    <row r="490" spans="2:51" s="11" customFormat="1" ht="12">
      <c r="B490" s="229"/>
      <c r="C490" s="230"/>
      <c r="D490" s="231" t="s">
        <v>213</v>
      </c>
      <c r="E490" s="232" t="s">
        <v>33</v>
      </c>
      <c r="F490" s="233" t="s">
        <v>347</v>
      </c>
      <c r="G490" s="230"/>
      <c r="H490" s="232" t="s">
        <v>33</v>
      </c>
      <c r="I490" s="234"/>
      <c r="J490" s="234"/>
      <c r="K490" s="230"/>
      <c r="L490" s="230"/>
      <c r="M490" s="235"/>
      <c r="N490" s="236"/>
      <c r="O490" s="237"/>
      <c r="P490" s="237"/>
      <c r="Q490" s="237"/>
      <c r="R490" s="237"/>
      <c r="S490" s="237"/>
      <c r="T490" s="237"/>
      <c r="U490" s="237"/>
      <c r="V490" s="237"/>
      <c r="W490" s="237"/>
      <c r="X490" s="238"/>
      <c r="AT490" s="239" t="s">
        <v>213</v>
      </c>
      <c r="AU490" s="239" t="s">
        <v>224</v>
      </c>
      <c r="AV490" s="11" t="s">
        <v>88</v>
      </c>
      <c r="AW490" s="11" t="s">
        <v>5</v>
      </c>
      <c r="AX490" s="11" t="s">
        <v>80</v>
      </c>
      <c r="AY490" s="239" t="s">
        <v>204</v>
      </c>
    </row>
    <row r="491" spans="2:51" s="12" customFormat="1" ht="12">
      <c r="B491" s="240"/>
      <c r="C491" s="241"/>
      <c r="D491" s="231" t="s">
        <v>213</v>
      </c>
      <c r="E491" s="242" t="s">
        <v>33</v>
      </c>
      <c r="F491" s="243" t="s">
        <v>627</v>
      </c>
      <c r="G491" s="241"/>
      <c r="H491" s="244">
        <v>1.78</v>
      </c>
      <c r="I491" s="245"/>
      <c r="J491" s="245"/>
      <c r="K491" s="241"/>
      <c r="L491" s="241"/>
      <c r="M491" s="246"/>
      <c r="N491" s="247"/>
      <c r="O491" s="248"/>
      <c r="P491" s="248"/>
      <c r="Q491" s="248"/>
      <c r="R491" s="248"/>
      <c r="S491" s="248"/>
      <c r="T491" s="248"/>
      <c r="U491" s="248"/>
      <c r="V491" s="248"/>
      <c r="W491" s="248"/>
      <c r="X491" s="249"/>
      <c r="AT491" s="250" t="s">
        <v>213</v>
      </c>
      <c r="AU491" s="250" t="s">
        <v>224</v>
      </c>
      <c r="AV491" s="12" t="s">
        <v>90</v>
      </c>
      <c r="AW491" s="12" t="s">
        <v>5</v>
      </c>
      <c r="AX491" s="12" t="s">
        <v>80</v>
      </c>
      <c r="AY491" s="250" t="s">
        <v>204</v>
      </c>
    </row>
    <row r="492" spans="2:51" s="11" customFormat="1" ht="12">
      <c r="B492" s="229"/>
      <c r="C492" s="230"/>
      <c r="D492" s="231" t="s">
        <v>213</v>
      </c>
      <c r="E492" s="232" t="s">
        <v>33</v>
      </c>
      <c r="F492" s="233" t="s">
        <v>597</v>
      </c>
      <c r="G492" s="230"/>
      <c r="H492" s="232" t="s">
        <v>33</v>
      </c>
      <c r="I492" s="234"/>
      <c r="J492" s="234"/>
      <c r="K492" s="230"/>
      <c r="L492" s="230"/>
      <c r="M492" s="235"/>
      <c r="N492" s="236"/>
      <c r="O492" s="237"/>
      <c r="P492" s="237"/>
      <c r="Q492" s="237"/>
      <c r="R492" s="237"/>
      <c r="S492" s="237"/>
      <c r="T492" s="237"/>
      <c r="U492" s="237"/>
      <c r="V492" s="237"/>
      <c r="W492" s="237"/>
      <c r="X492" s="238"/>
      <c r="AT492" s="239" t="s">
        <v>213</v>
      </c>
      <c r="AU492" s="239" t="s">
        <v>224</v>
      </c>
      <c r="AV492" s="11" t="s">
        <v>88</v>
      </c>
      <c r="AW492" s="11" t="s">
        <v>5</v>
      </c>
      <c r="AX492" s="11" t="s">
        <v>80</v>
      </c>
      <c r="AY492" s="239" t="s">
        <v>204</v>
      </c>
    </row>
    <row r="493" spans="2:51" s="12" customFormat="1" ht="12">
      <c r="B493" s="240"/>
      <c r="C493" s="241"/>
      <c r="D493" s="231" t="s">
        <v>213</v>
      </c>
      <c r="E493" s="242" t="s">
        <v>33</v>
      </c>
      <c r="F493" s="243" t="s">
        <v>627</v>
      </c>
      <c r="G493" s="241"/>
      <c r="H493" s="244">
        <v>1.78</v>
      </c>
      <c r="I493" s="245"/>
      <c r="J493" s="245"/>
      <c r="K493" s="241"/>
      <c r="L493" s="241"/>
      <c r="M493" s="246"/>
      <c r="N493" s="247"/>
      <c r="O493" s="248"/>
      <c r="P493" s="248"/>
      <c r="Q493" s="248"/>
      <c r="R493" s="248"/>
      <c r="S493" s="248"/>
      <c r="T493" s="248"/>
      <c r="U493" s="248"/>
      <c r="V493" s="248"/>
      <c r="W493" s="248"/>
      <c r="X493" s="249"/>
      <c r="AT493" s="250" t="s">
        <v>213</v>
      </c>
      <c r="AU493" s="250" t="s">
        <v>224</v>
      </c>
      <c r="AV493" s="12" t="s">
        <v>90</v>
      </c>
      <c r="AW493" s="12" t="s">
        <v>5</v>
      </c>
      <c r="AX493" s="12" t="s">
        <v>80</v>
      </c>
      <c r="AY493" s="250" t="s">
        <v>204</v>
      </c>
    </row>
    <row r="494" spans="2:51" s="11" customFormat="1" ht="12">
      <c r="B494" s="229"/>
      <c r="C494" s="230"/>
      <c r="D494" s="231" t="s">
        <v>213</v>
      </c>
      <c r="E494" s="232" t="s">
        <v>33</v>
      </c>
      <c r="F494" s="233" t="s">
        <v>600</v>
      </c>
      <c r="G494" s="230"/>
      <c r="H494" s="232" t="s">
        <v>33</v>
      </c>
      <c r="I494" s="234"/>
      <c r="J494" s="234"/>
      <c r="K494" s="230"/>
      <c r="L494" s="230"/>
      <c r="M494" s="235"/>
      <c r="N494" s="236"/>
      <c r="O494" s="237"/>
      <c r="P494" s="237"/>
      <c r="Q494" s="237"/>
      <c r="R494" s="237"/>
      <c r="S494" s="237"/>
      <c r="T494" s="237"/>
      <c r="U494" s="237"/>
      <c r="V494" s="237"/>
      <c r="W494" s="237"/>
      <c r="X494" s="238"/>
      <c r="AT494" s="239" t="s">
        <v>213</v>
      </c>
      <c r="AU494" s="239" t="s">
        <v>224</v>
      </c>
      <c r="AV494" s="11" t="s">
        <v>88</v>
      </c>
      <c r="AW494" s="11" t="s">
        <v>5</v>
      </c>
      <c r="AX494" s="11" t="s">
        <v>80</v>
      </c>
      <c r="AY494" s="239" t="s">
        <v>204</v>
      </c>
    </row>
    <row r="495" spans="2:51" s="12" customFormat="1" ht="12">
      <c r="B495" s="240"/>
      <c r="C495" s="241"/>
      <c r="D495" s="231" t="s">
        <v>213</v>
      </c>
      <c r="E495" s="242" t="s">
        <v>33</v>
      </c>
      <c r="F495" s="243" t="s">
        <v>628</v>
      </c>
      <c r="G495" s="241"/>
      <c r="H495" s="244">
        <v>2.292</v>
      </c>
      <c r="I495" s="245"/>
      <c r="J495" s="245"/>
      <c r="K495" s="241"/>
      <c r="L495" s="241"/>
      <c r="M495" s="246"/>
      <c r="N495" s="247"/>
      <c r="O495" s="248"/>
      <c r="P495" s="248"/>
      <c r="Q495" s="248"/>
      <c r="R495" s="248"/>
      <c r="S495" s="248"/>
      <c r="T495" s="248"/>
      <c r="U495" s="248"/>
      <c r="V495" s="248"/>
      <c r="W495" s="248"/>
      <c r="X495" s="249"/>
      <c r="AT495" s="250" t="s">
        <v>213</v>
      </c>
      <c r="AU495" s="250" t="s">
        <v>224</v>
      </c>
      <c r="AV495" s="12" t="s">
        <v>90</v>
      </c>
      <c r="AW495" s="12" t="s">
        <v>5</v>
      </c>
      <c r="AX495" s="12" t="s">
        <v>80</v>
      </c>
      <c r="AY495" s="250" t="s">
        <v>204</v>
      </c>
    </row>
    <row r="496" spans="2:51" s="11" customFormat="1" ht="12">
      <c r="B496" s="229"/>
      <c r="C496" s="230"/>
      <c r="D496" s="231" t="s">
        <v>213</v>
      </c>
      <c r="E496" s="232" t="s">
        <v>33</v>
      </c>
      <c r="F496" s="233" t="s">
        <v>602</v>
      </c>
      <c r="G496" s="230"/>
      <c r="H496" s="232" t="s">
        <v>33</v>
      </c>
      <c r="I496" s="234"/>
      <c r="J496" s="234"/>
      <c r="K496" s="230"/>
      <c r="L496" s="230"/>
      <c r="M496" s="235"/>
      <c r="N496" s="236"/>
      <c r="O496" s="237"/>
      <c r="P496" s="237"/>
      <c r="Q496" s="237"/>
      <c r="R496" s="237"/>
      <c r="S496" s="237"/>
      <c r="T496" s="237"/>
      <c r="U496" s="237"/>
      <c r="V496" s="237"/>
      <c r="W496" s="237"/>
      <c r="X496" s="238"/>
      <c r="AT496" s="239" t="s">
        <v>213</v>
      </c>
      <c r="AU496" s="239" t="s">
        <v>224</v>
      </c>
      <c r="AV496" s="11" t="s">
        <v>88</v>
      </c>
      <c r="AW496" s="11" t="s">
        <v>5</v>
      </c>
      <c r="AX496" s="11" t="s">
        <v>80</v>
      </c>
      <c r="AY496" s="239" t="s">
        <v>204</v>
      </c>
    </row>
    <row r="497" spans="2:51" s="12" customFormat="1" ht="12">
      <c r="B497" s="240"/>
      <c r="C497" s="241"/>
      <c r="D497" s="231" t="s">
        <v>213</v>
      </c>
      <c r="E497" s="242" t="s">
        <v>33</v>
      </c>
      <c r="F497" s="243" t="s">
        <v>629</v>
      </c>
      <c r="G497" s="241"/>
      <c r="H497" s="244">
        <v>8.1</v>
      </c>
      <c r="I497" s="245"/>
      <c r="J497" s="245"/>
      <c r="K497" s="241"/>
      <c r="L497" s="241"/>
      <c r="M497" s="246"/>
      <c r="N497" s="247"/>
      <c r="O497" s="248"/>
      <c r="P497" s="248"/>
      <c r="Q497" s="248"/>
      <c r="R497" s="248"/>
      <c r="S497" s="248"/>
      <c r="T497" s="248"/>
      <c r="U497" s="248"/>
      <c r="V497" s="248"/>
      <c r="W497" s="248"/>
      <c r="X497" s="249"/>
      <c r="AT497" s="250" t="s">
        <v>213</v>
      </c>
      <c r="AU497" s="250" t="s">
        <v>224</v>
      </c>
      <c r="AV497" s="12" t="s">
        <v>90</v>
      </c>
      <c r="AW497" s="12" t="s">
        <v>5</v>
      </c>
      <c r="AX497" s="12" t="s">
        <v>80</v>
      </c>
      <c r="AY497" s="250" t="s">
        <v>204</v>
      </c>
    </row>
    <row r="498" spans="2:51" s="13" customFormat="1" ht="12">
      <c r="B498" s="251"/>
      <c r="C498" s="252"/>
      <c r="D498" s="231" t="s">
        <v>213</v>
      </c>
      <c r="E498" s="253" t="s">
        <v>33</v>
      </c>
      <c r="F498" s="254" t="s">
        <v>218</v>
      </c>
      <c r="G498" s="252"/>
      <c r="H498" s="255">
        <v>20.256</v>
      </c>
      <c r="I498" s="256"/>
      <c r="J498" s="256"/>
      <c r="K498" s="252"/>
      <c r="L498" s="252"/>
      <c r="M498" s="257"/>
      <c r="N498" s="258"/>
      <c r="O498" s="259"/>
      <c r="P498" s="259"/>
      <c r="Q498" s="259"/>
      <c r="R498" s="259"/>
      <c r="S498" s="259"/>
      <c r="T498" s="259"/>
      <c r="U498" s="259"/>
      <c r="V498" s="259"/>
      <c r="W498" s="259"/>
      <c r="X498" s="260"/>
      <c r="AT498" s="261" t="s">
        <v>213</v>
      </c>
      <c r="AU498" s="261" t="s">
        <v>224</v>
      </c>
      <c r="AV498" s="13" t="s">
        <v>211</v>
      </c>
      <c r="AW498" s="13" t="s">
        <v>5</v>
      </c>
      <c r="AX498" s="13" t="s">
        <v>88</v>
      </c>
      <c r="AY498" s="261" t="s">
        <v>204</v>
      </c>
    </row>
    <row r="499" spans="2:65" s="1" customFormat="1" ht="16.5" customHeight="1">
      <c r="B499" s="39"/>
      <c r="C499" s="216" t="s">
        <v>630</v>
      </c>
      <c r="D499" s="216" t="s">
        <v>206</v>
      </c>
      <c r="E499" s="217" t="s">
        <v>631</v>
      </c>
      <c r="F499" s="218" t="s">
        <v>632</v>
      </c>
      <c r="G499" s="219" t="s">
        <v>209</v>
      </c>
      <c r="H499" s="220">
        <v>16.8</v>
      </c>
      <c r="I499" s="221"/>
      <c r="J499" s="221"/>
      <c r="K499" s="222">
        <f>ROUND(P499*H499,2)</f>
        <v>0</v>
      </c>
      <c r="L499" s="218" t="s">
        <v>239</v>
      </c>
      <c r="M499" s="44"/>
      <c r="N499" s="223" t="s">
        <v>33</v>
      </c>
      <c r="O499" s="224" t="s">
        <v>49</v>
      </c>
      <c r="P499" s="225">
        <f>I499+J499</f>
        <v>0</v>
      </c>
      <c r="Q499" s="225">
        <f>ROUND(I499*H499,2)</f>
        <v>0</v>
      </c>
      <c r="R499" s="225">
        <f>ROUND(J499*H499,2)</f>
        <v>0</v>
      </c>
      <c r="S499" s="80"/>
      <c r="T499" s="226">
        <f>S499*H499</f>
        <v>0</v>
      </c>
      <c r="U499" s="226">
        <v>0.26723</v>
      </c>
      <c r="V499" s="226">
        <f>U499*H499</f>
        <v>4.489464000000001</v>
      </c>
      <c r="W499" s="226">
        <v>0</v>
      </c>
      <c r="X499" s="227">
        <f>W499*H499</f>
        <v>0</v>
      </c>
      <c r="AR499" s="17" t="s">
        <v>211</v>
      </c>
      <c r="AT499" s="17" t="s">
        <v>206</v>
      </c>
      <c r="AU499" s="17" t="s">
        <v>224</v>
      </c>
      <c r="AY499" s="17" t="s">
        <v>204</v>
      </c>
      <c r="BE499" s="228">
        <f>IF(O499="základní",K499,0)</f>
        <v>0</v>
      </c>
      <c r="BF499" s="228">
        <f>IF(O499="snížená",K499,0)</f>
        <v>0</v>
      </c>
      <c r="BG499" s="228">
        <f>IF(O499="zákl. přenesená",K499,0)</f>
        <v>0</v>
      </c>
      <c r="BH499" s="228">
        <f>IF(O499="sníž. přenesená",K499,0)</f>
        <v>0</v>
      </c>
      <c r="BI499" s="228">
        <f>IF(O499="nulová",K499,0)</f>
        <v>0</v>
      </c>
      <c r="BJ499" s="17" t="s">
        <v>88</v>
      </c>
      <c r="BK499" s="228">
        <f>ROUND(P499*H499,2)</f>
        <v>0</v>
      </c>
      <c r="BL499" s="17" t="s">
        <v>211</v>
      </c>
      <c r="BM499" s="17" t="s">
        <v>633</v>
      </c>
    </row>
    <row r="500" spans="2:51" s="11" customFormat="1" ht="12">
      <c r="B500" s="229"/>
      <c r="C500" s="230"/>
      <c r="D500" s="231" t="s">
        <v>213</v>
      </c>
      <c r="E500" s="232" t="s">
        <v>33</v>
      </c>
      <c r="F500" s="233" t="s">
        <v>396</v>
      </c>
      <c r="G500" s="230"/>
      <c r="H500" s="232" t="s">
        <v>33</v>
      </c>
      <c r="I500" s="234"/>
      <c r="J500" s="234"/>
      <c r="K500" s="230"/>
      <c r="L500" s="230"/>
      <c r="M500" s="235"/>
      <c r="N500" s="236"/>
      <c r="O500" s="237"/>
      <c r="P500" s="237"/>
      <c r="Q500" s="237"/>
      <c r="R500" s="237"/>
      <c r="S500" s="237"/>
      <c r="T500" s="237"/>
      <c r="U500" s="237"/>
      <c r="V500" s="237"/>
      <c r="W500" s="237"/>
      <c r="X500" s="238"/>
      <c r="AT500" s="239" t="s">
        <v>213</v>
      </c>
      <c r="AU500" s="239" t="s">
        <v>224</v>
      </c>
      <c r="AV500" s="11" t="s">
        <v>88</v>
      </c>
      <c r="AW500" s="11" t="s">
        <v>5</v>
      </c>
      <c r="AX500" s="11" t="s">
        <v>80</v>
      </c>
      <c r="AY500" s="239" t="s">
        <v>204</v>
      </c>
    </row>
    <row r="501" spans="2:51" s="12" customFormat="1" ht="12">
      <c r="B501" s="240"/>
      <c r="C501" s="241"/>
      <c r="D501" s="231" t="s">
        <v>213</v>
      </c>
      <c r="E501" s="242" t="s">
        <v>33</v>
      </c>
      <c r="F501" s="243" t="s">
        <v>634</v>
      </c>
      <c r="G501" s="241"/>
      <c r="H501" s="244">
        <v>5.2</v>
      </c>
      <c r="I501" s="245"/>
      <c r="J501" s="245"/>
      <c r="K501" s="241"/>
      <c r="L501" s="241"/>
      <c r="M501" s="246"/>
      <c r="N501" s="247"/>
      <c r="O501" s="248"/>
      <c r="P501" s="248"/>
      <c r="Q501" s="248"/>
      <c r="R501" s="248"/>
      <c r="S501" s="248"/>
      <c r="T501" s="248"/>
      <c r="U501" s="248"/>
      <c r="V501" s="248"/>
      <c r="W501" s="248"/>
      <c r="X501" s="249"/>
      <c r="AT501" s="250" t="s">
        <v>213</v>
      </c>
      <c r="AU501" s="250" t="s">
        <v>224</v>
      </c>
      <c r="AV501" s="12" t="s">
        <v>90</v>
      </c>
      <c r="AW501" s="12" t="s">
        <v>5</v>
      </c>
      <c r="AX501" s="12" t="s">
        <v>80</v>
      </c>
      <c r="AY501" s="250" t="s">
        <v>204</v>
      </c>
    </row>
    <row r="502" spans="2:51" s="14" customFormat="1" ht="12">
      <c r="B502" s="262"/>
      <c r="C502" s="263"/>
      <c r="D502" s="231" t="s">
        <v>213</v>
      </c>
      <c r="E502" s="264" t="s">
        <v>33</v>
      </c>
      <c r="F502" s="265" t="s">
        <v>243</v>
      </c>
      <c r="G502" s="263"/>
      <c r="H502" s="266">
        <v>5.2</v>
      </c>
      <c r="I502" s="267"/>
      <c r="J502" s="267"/>
      <c r="K502" s="263"/>
      <c r="L502" s="263"/>
      <c r="M502" s="268"/>
      <c r="N502" s="269"/>
      <c r="O502" s="270"/>
      <c r="P502" s="270"/>
      <c r="Q502" s="270"/>
      <c r="R502" s="270"/>
      <c r="S502" s="270"/>
      <c r="T502" s="270"/>
      <c r="U502" s="270"/>
      <c r="V502" s="270"/>
      <c r="W502" s="270"/>
      <c r="X502" s="271"/>
      <c r="AT502" s="272" t="s">
        <v>213</v>
      </c>
      <c r="AU502" s="272" t="s">
        <v>224</v>
      </c>
      <c r="AV502" s="14" t="s">
        <v>224</v>
      </c>
      <c r="AW502" s="14" t="s">
        <v>5</v>
      </c>
      <c r="AX502" s="14" t="s">
        <v>80</v>
      </c>
      <c r="AY502" s="272" t="s">
        <v>204</v>
      </c>
    </row>
    <row r="503" spans="2:51" s="11" customFormat="1" ht="12">
      <c r="B503" s="229"/>
      <c r="C503" s="230"/>
      <c r="D503" s="231" t="s">
        <v>213</v>
      </c>
      <c r="E503" s="232" t="s">
        <v>33</v>
      </c>
      <c r="F503" s="233" t="s">
        <v>347</v>
      </c>
      <c r="G503" s="230"/>
      <c r="H503" s="232" t="s">
        <v>33</v>
      </c>
      <c r="I503" s="234"/>
      <c r="J503" s="234"/>
      <c r="K503" s="230"/>
      <c r="L503" s="230"/>
      <c r="M503" s="235"/>
      <c r="N503" s="236"/>
      <c r="O503" s="237"/>
      <c r="P503" s="237"/>
      <c r="Q503" s="237"/>
      <c r="R503" s="237"/>
      <c r="S503" s="237"/>
      <c r="T503" s="237"/>
      <c r="U503" s="237"/>
      <c r="V503" s="237"/>
      <c r="W503" s="237"/>
      <c r="X503" s="238"/>
      <c r="AT503" s="239" t="s">
        <v>213</v>
      </c>
      <c r="AU503" s="239" t="s">
        <v>224</v>
      </c>
      <c r="AV503" s="11" t="s">
        <v>88</v>
      </c>
      <c r="AW503" s="11" t="s">
        <v>5</v>
      </c>
      <c r="AX503" s="11" t="s">
        <v>80</v>
      </c>
      <c r="AY503" s="239" t="s">
        <v>204</v>
      </c>
    </row>
    <row r="504" spans="2:51" s="12" customFormat="1" ht="12">
      <c r="B504" s="240"/>
      <c r="C504" s="241"/>
      <c r="D504" s="231" t="s">
        <v>213</v>
      </c>
      <c r="E504" s="242" t="s">
        <v>33</v>
      </c>
      <c r="F504" s="243" t="s">
        <v>635</v>
      </c>
      <c r="G504" s="241"/>
      <c r="H504" s="244">
        <v>3.2</v>
      </c>
      <c r="I504" s="245"/>
      <c r="J504" s="245"/>
      <c r="K504" s="241"/>
      <c r="L504" s="241"/>
      <c r="M504" s="246"/>
      <c r="N504" s="247"/>
      <c r="O504" s="248"/>
      <c r="P504" s="248"/>
      <c r="Q504" s="248"/>
      <c r="R504" s="248"/>
      <c r="S504" s="248"/>
      <c r="T504" s="248"/>
      <c r="U504" s="248"/>
      <c r="V504" s="248"/>
      <c r="W504" s="248"/>
      <c r="X504" s="249"/>
      <c r="AT504" s="250" t="s">
        <v>213</v>
      </c>
      <c r="AU504" s="250" t="s">
        <v>224</v>
      </c>
      <c r="AV504" s="12" t="s">
        <v>90</v>
      </c>
      <c r="AW504" s="12" t="s">
        <v>5</v>
      </c>
      <c r="AX504" s="12" t="s">
        <v>80</v>
      </c>
      <c r="AY504" s="250" t="s">
        <v>204</v>
      </c>
    </row>
    <row r="505" spans="2:51" s="14" customFormat="1" ht="12">
      <c r="B505" s="262"/>
      <c r="C505" s="263"/>
      <c r="D505" s="231" t="s">
        <v>213</v>
      </c>
      <c r="E505" s="264" t="s">
        <v>33</v>
      </c>
      <c r="F505" s="265" t="s">
        <v>243</v>
      </c>
      <c r="G505" s="263"/>
      <c r="H505" s="266">
        <v>3.2</v>
      </c>
      <c r="I505" s="267"/>
      <c r="J505" s="267"/>
      <c r="K505" s="263"/>
      <c r="L505" s="263"/>
      <c r="M505" s="268"/>
      <c r="N505" s="269"/>
      <c r="O505" s="270"/>
      <c r="P505" s="270"/>
      <c r="Q505" s="270"/>
      <c r="R505" s="270"/>
      <c r="S505" s="270"/>
      <c r="T505" s="270"/>
      <c r="U505" s="270"/>
      <c r="V505" s="270"/>
      <c r="W505" s="270"/>
      <c r="X505" s="271"/>
      <c r="AT505" s="272" t="s">
        <v>213</v>
      </c>
      <c r="AU505" s="272" t="s">
        <v>224</v>
      </c>
      <c r="AV505" s="14" t="s">
        <v>224</v>
      </c>
      <c r="AW505" s="14" t="s">
        <v>5</v>
      </c>
      <c r="AX505" s="14" t="s">
        <v>80</v>
      </c>
      <c r="AY505" s="272" t="s">
        <v>204</v>
      </c>
    </row>
    <row r="506" spans="2:51" s="11" customFormat="1" ht="12">
      <c r="B506" s="229"/>
      <c r="C506" s="230"/>
      <c r="D506" s="231" t="s">
        <v>213</v>
      </c>
      <c r="E506" s="232" t="s">
        <v>33</v>
      </c>
      <c r="F506" s="233" t="s">
        <v>597</v>
      </c>
      <c r="G506" s="230"/>
      <c r="H506" s="232" t="s">
        <v>33</v>
      </c>
      <c r="I506" s="234"/>
      <c r="J506" s="234"/>
      <c r="K506" s="230"/>
      <c r="L506" s="230"/>
      <c r="M506" s="235"/>
      <c r="N506" s="236"/>
      <c r="O506" s="237"/>
      <c r="P506" s="237"/>
      <c r="Q506" s="237"/>
      <c r="R506" s="237"/>
      <c r="S506" s="237"/>
      <c r="T506" s="237"/>
      <c r="U506" s="237"/>
      <c r="V506" s="237"/>
      <c r="W506" s="237"/>
      <c r="X506" s="238"/>
      <c r="AT506" s="239" t="s">
        <v>213</v>
      </c>
      <c r="AU506" s="239" t="s">
        <v>224</v>
      </c>
      <c r="AV506" s="11" t="s">
        <v>88</v>
      </c>
      <c r="AW506" s="11" t="s">
        <v>5</v>
      </c>
      <c r="AX506" s="11" t="s">
        <v>80</v>
      </c>
      <c r="AY506" s="239" t="s">
        <v>204</v>
      </c>
    </row>
    <row r="507" spans="2:51" s="12" customFormat="1" ht="12">
      <c r="B507" s="240"/>
      <c r="C507" s="241"/>
      <c r="D507" s="231" t="s">
        <v>213</v>
      </c>
      <c r="E507" s="242" t="s">
        <v>33</v>
      </c>
      <c r="F507" s="243" t="s">
        <v>636</v>
      </c>
      <c r="G507" s="241"/>
      <c r="H507" s="244">
        <v>4.2</v>
      </c>
      <c r="I507" s="245"/>
      <c r="J507" s="245"/>
      <c r="K507" s="241"/>
      <c r="L507" s="241"/>
      <c r="M507" s="246"/>
      <c r="N507" s="247"/>
      <c r="O507" s="248"/>
      <c r="P507" s="248"/>
      <c r="Q507" s="248"/>
      <c r="R507" s="248"/>
      <c r="S507" s="248"/>
      <c r="T507" s="248"/>
      <c r="U507" s="248"/>
      <c r="V507" s="248"/>
      <c r="W507" s="248"/>
      <c r="X507" s="249"/>
      <c r="AT507" s="250" t="s">
        <v>213</v>
      </c>
      <c r="AU507" s="250" t="s">
        <v>224</v>
      </c>
      <c r="AV507" s="12" t="s">
        <v>90</v>
      </c>
      <c r="AW507" s="12" t="s">
        <v>5</v>
      </c>
      <c r="AX507" s="12" t="s">
        <v>80</v>
      </c>
      <c r="AY507" s="250" t="s">
        <v>204</v>
      </c>
    </row>
    <row r="508" spans="2:51" s="11" customFormat="1" ht="12">
      <c r="B508" s="229"/>
      <c r="C508" s="230"/>
      <c r="D508" s="231" t="s">
        <v>213</v>
      </c>
      <c r="E508" s="232" t="s">
        <v>33</v>
      </c>
      <c r="F508" s="233" t="s">
        <v>600</v>
      </c>
      <c r="G508" s="230"/>
      <c r="H508" s="232" t="s">
        <v>33</v>
      </c>
      <c r="I508" s="234"/>
      <c r="J508" s="234"/>
      <c r="K508" s="230"/>
      <c r="L508" s="230"/>
      <c r="M508" s="235"/>
      <c r="N508" s="236"/>
      <c r="O508" s="237"/>
      <c r="P508" s="237"/>
      <c r="Q508" s="237"/>
      <c r="R508" s="237"/>
      <c r="S508" s="237"/>
      <c r="T508" s="237"/>
      <c r="U508" s="237"/>
      <c r="V508" s="237"/>
      <c r="W508" s="237"/>
      <c r="X508" s="238"/>
      <c r="AT508" s="239" t="s">
        <v>213</v>
      </c>
      <c r="AU508" s="239" t="s">
        <v>224</v>
      </c>
      <c r="AV508" s="11" t="s">
        <v>88</v>
      </c>
      <c r="AW508" s="11" t="s">
        <v>5</v>
      </c>
      <c r="AX508" s="11" t="s">
        <v>80</v>
      </c>
      <c r="AY508" s="239" t="s">
        <v>204</v>
      </c>
    </row>
    <row r="509" spans="2:51" s="12" customFormat="1" ht="12">
      <c r="B509" s="240"/>
      <c r="C509" s="241"/>
      <c r="D509" s="231" t="s">
        <v>213</v>
      </c>
      <c r="E509" s="242" t="s">
        <v>33</v>
      </c>
      <c r="F509" s="243" t="s">
        <v>636</v>
      </c>
      <c r="G509" s="241"/>
      <c r="H509" s="244">
        <v>4.2</v>
      </c>
      <c r="I509" s="245"/>
      <c r="J509" s="245"/>
      <c r="K509" s="241"/>
      <c r="L509" s="241"/>
      <c r="M509" s="246"/>
      <c r="N509" s="247"/>
      <c r="O509" s="248"/>
      <c r="P509" s="248"/>
      <c r="Q509" s="248"/>
      <c r="R509" s="248"/>
      <c r="S509" s="248"/>
      <c r="T509" s="248"/>
      <c r="U509" s="248"/>
      <c r="V509" s="248"/>
      <c r="W509" s="248"/>
      <c r="X509" s="249"/>
      <c r="AT509" s="250" t="s">
        <v>213</v>
      </c>
      <c r="AU509" s="250" t="s">
        <v>224</v>
      </c>
      <c r="AV509" s="12" t="s">
        <v>90</v>
      </c>
      <c r="AW509" s="12" t="s">
        <v>5</v>
      </c>
      <c r="AX509" s="12" t="s">
        <v>80</v>
      </c>
      <c r="AY509" s="250" t="s">
        <v>204</v>
      </c>
    </row>
    <row r="510" spans="2:51" s="13" customFormat="1" ht="12">
      <c r="B510" s="251"/>
      <c r="C510" s="252"/>
      <c r="D510" s="231" t="s">
        <v>213</v>
      </c>
      <c r="E510" s="253" t="s">
        <v>33</v>
      </c>
      <c r="F510" s="254" t="s">
        <v>218</v>
      </c>
      <c r="G510" s="252"/>
      <c r="H510" s="255">
        <v>16.8</v>
      </c>
      <c r="I510" s="256"/>
      <c r="J510" s="256"/>
      <c r="K510" s="252"/>
      <c r="L510" s="252"/>
      <c r="M510" s="257"/>
      <c r="N510" s="258"/>
      <c r="O510" s="259"/>
      <c r="P510" s="259"/>
      <c r="Q510" s="259"/>
      <c r="R510" s="259"/>
      <c r="S510" s="259"/>
      <c r="T510" s="259"/>
      <c r="U510" s="259"/>
      <c r="V510" s="259"/>
      <c r="W510" s="259"/>
      <c r="X510" s="260"/>
      <c r="AT510" s="261" t="s">
        <v>213</v>
      </c>
      <c r="AU510" s="261" t="s">
        <v>224</v>
      </c>
      <c r="AV510" s="13" t="s">
        <v>211</v>
      </c>
      <c r="AW510" s="13" t="s">
        <v>5</v>
      </c>
      <c r="AX510" s="13" t="s">
        <v>88</v>
      </c>
      <c r="AY510" s="261" t="s">
        <v>204</v>
      </c>
    </row>
    <row r="511" spans="2:63" s="10" customFormat="1" ht="22.8" customHeight="1">
      <c r="B511" s="199"/>
      <c r="C511" s="200"/>
      <c r="D511" s="201" t="s">
        <v>79</v>
      </c>
      <c r="E511" s="214" t="s">
        <v>494</v>
      </c>
      <c r="F511" s="214" t="s">
        <v>637</v>
      </c>
      <c r="G511" s="200"/>
      <c r="H511" s="200"/>
      <c r="I511" s="203"/>
      <c r="J511" s="203"/>
      <c r="K511" s="215">
        <f>BK511</f>
        <v>0</v>
      </c>
      <c r="L511" s="200"/>
      <c r="M511" s="205"/>
      <c r="N511" s="206"/>
      <c r="O511" s="207"/>
      <c r="P511" s="207"/>
      <c r="Q511" s="208">
        <f>SUM(Q512:Q545)</f>
        <v>0</v>
      </c>
      <c r="R511" s="208">
        <f>SUM(R512:R545)</f>
        <v>0</v>
      </c>
      <c r="S511" s="207"/>
      <c r="T511" s="209">
        <f>SUM(T512:T545)</f>
        <v>0</v>
      </c>
      <c r="U511" s="207"/>
      <c r="V511" s="209">
        <f>SUM(V512:V545)</f>
        <v>3.6756054600000008</v>
      </c>
      <c r="W511" s="207"/>
      <c r="X511" s="210">
        <f>SUM(X512:X545)</f>
        <v>0</v>
      </c>
      <c r="AR511" s="211" t="s">
        <v>88</v>
      </c>
      <c r="AT511" s="212" t="s">
        <v>79</v>
      </c>
      <c r="AU511" s="212" t="s">
        <v>88</v>
      </c>
      <c r="AY511" s="211" t="s">
        <v>204</v>
      </c>
      <c r="BK511" s="213">
        <f>SUM(BK512:BK545)</f>
        <v>0</v>
      </c>
    </row>
    <row r="512" spans="2:65" s="1" customFormat="1" ht="16.5" customHeight="1">
      <c r="B512" s="39"/>
      <c r="C512" s="216" t="s">
        <v>638</v>
      </c>
      <c r="D512" s="216" t="s">
        <v>206</v>
      </c>
      <c r="E512" s="217" t="s">
        <v>639</v>
      </c>
      <c r="F512" s="218" t="s">
        <v>640</v>
      </c>
      <c r="G512" s="219" t="s">
        <v>232</v>
      </c>
      <c r="H512" s="220">
        <v>1.574</v>
      </c>
      <c r="I512" s="221"/>
      <c r="J512" s="221"/>
      <c r="K512" s="222">
        <f>ROUND(P512*H512,2)</f>
        <v>0</v>
      </c>
      <c r="L512" s="218" t="s">
        <v>239</v>
      </c>
      <c r="M512" s="44"/>
      <c r="N512" s="223" t="s">
        <v>33</v>
      </c>
      <c r="O512" s="224" t="s">
        <v>49</v>
      </c>
      <c r="P512" s="225">
        <f>I512+J512</f>
        <v>0</v>
      </c>
      <c r="Q512" s="225">
        <f>ROUND(I512*H512,2)</f>
        <v>0</v>
      </c>
      <c r="R512" s="225">
        <f>ROUND(J512*H512,2)</f>
        <v>0</v>
      </c>
      <c r="S512" s="80"/>
      <c r="T512" s="226">
        <f>S512*H512</f>
        <v>0</v>
      </c>
      <c r="U512" s="226">
        <v>2.31259</v>
      </c>
      <c r="V512" s="226">
        <f>U512*H512</f>
        <v>3.6400166600000006</v>
      </c>
      <c r="W512" s="226">
        <v>0</v>
      </c>
      <c r="X512" s="227">
        <f>W512*H512</f>
        <v>0</v>
      </c>
      <c r="AR512" s="17" t="s">
        <v>211</v>
      </c>
      <c r="AT512" s="17" t="s">
        <v>206</v>
      </c>
      <c r="AU512" s="17" t="s">
        <v>90</v>
      </c>
      <c r="AY512" s="17" t="s">
        <v>204</v>
      </c>
      <c r="BE512" s="228">
        <f>IF(O512="základní",K512,0)</f>
        <v>0</v>
      </c>
      <c r="BF512" s="228">
        <f>IF(O512="snížená",K512,0)</f>
        <v>0</v>
      </c>
      <c r="BG512" s="228">
        <f>IF(O512="zákl. přenesená",K512,0)</f>
        <v>0</v>
      </c>
      <c r="BH512" s="228">
        <f>IF(O512="sníž. přenesená",K512,0)</f>
        <v>0</v>
      </c>
      <c r="BI512" s="228">
        <f>IF(O512="nulová",K512,0)</f>
        <v>0</v>
      </c>
      <c r="BJ512" s="17" t="s">
        <v>88</v>
      </c>
      <c r="BK512" s="228">
        <f>ROUND(P512*H512,2)</f>
        <v>0</v>
      </c>
      <c r="BL512" s="17" t="s">
        <v>211</v>
      </c>
      <c r="BM512" s="17" t="s">
        <v>641</v>
      </c>
    </row>
    <row r="513" spans="2:51" s="11" customFormat="1" ht="12">
      <c r="B513" s="229"/>
      <c r="C513" s="230"/>
      <c r="D513" s="231" t="s">
        <v>213</v>
      </c>
      <c r="E513" s="232" t="s">
        <v>33</v>
      </c>
      <c r="F513" s="233" t="s">
        <v>642</v>
      </c>
      <c r="G513" s="230"/>
      <c r="H513" s="232" t="s">
        <v>33</v>
      </c>
      <c r="I513" s="234"/>
      <c r="J513" s="234"/>
      <c r="K513" s="230"/>
      <c r="L513" s="230"/>
      <c r="M513" s="235"/>
      <c r="N513" s="236"/>
      <c r="O513" s="237"/>
      <c r="P513" s="237"/>
      <c r="Q513" s="237"/>
      <c r="R513" s="237"/>
      <c r="S513" s="237"/>
      <c r="T513" s="237"/>
      <c r="U513" s="237"/>
      <c r="V513" s="237"/>
      <c r="W513" s="237"/>
      <c r="X513" s="238"/>
      <c r="AT513" s="239" t="s">
        <v>213</v>
      </c>
      <c r="AU513" s="239" t="s">
        <v>90</v>
      </c>
      <c r="AV513" s="11" t="s">
        <v>88</v>
      </c>
      <c r="AW513" s="11" t="s">
        <v>5</v>
      </c>
      <c r="AX513" s="11" t="s">
        <v>80</v>
      </c>
      <c r="AY513" s="239" t="s">
        <v>204</v>
      </c>
    </row>
    <row r="514" spans="2:51" s="11" customFormat="1" ht="12">
      <c r="B514" s="229"/>
      <c r="C514" s="230"/>
      <c r="D514" s="231" t="s">
        <v>213</v>
      </c>
      <c r="E514" s="232" t="s">
        <v>33</v>
      </c>
      <c r="F514" s="233" t="s">
        <v>643</v>
      </c>
      <c r="G514" s="230"/>
      <c r="H514" s="232" t="s">
        <v>33</v>
      </c>
      <c r="I514" s="234"/>
      <c r="J514" s="234"/>
      <c r="K514" s="230"/>
      <c r="L514" s="230"/>
      <c r="M514" s="235"/>
      <c r="N514" s="236"/>
      <c r="O514" s="237"/>
      <c r="P514" s="237"/>
      <c r="Q514" s="237"/>
      <c r="R514" s="237"/>
      <c r="S514" s="237"/>
      <c r="T514" s="237"/>
      <c r="U514" s="237"/>
      <c r="V514" s="237"/>
      <c r="W514" s="237"/>
      <c r="X514" s="238"/>
      <c r="AT514" s="239" t="s">
        <v>213</v>
      </c>
      <c r="AU514" s="239" t="s">
        <v>90</v>
      </c>
      <c r="AV514" s="11" t="s">
        <v>88</v>
      </c>
      <c r="AW514" s="11" t="s">
        <v>5</v>
      </c>
      <c r="AX514" s="11" t="s">
        <v>80</v>
      </c>
      <c r="AY514" s="239" t="s">
        <v>204</v>
      </c>
    </row>
    <row r="515" spans="2:51" s="12" customFormat="1" ht="12">
      <c r="B515" s="240"/>
      <c r="C515" s="241"/>
      <c r="D515" s="231" t="s">
        <v>213</v>
      </c>
      <c r="E515" s="242" t="s">
        <v>33</v>
      </c>
      <c r="F515" s="243" t="s">
        <v>644</v>
      </c>
      <c r="G515" s="241"/>
      <c r="H515" s="244">
        <v>1.402</v>
      </c>
      <c r="I515" s="245"/>
      <c r="J515" s="245"/>
      <c r="K515" s="241"/>
      <c r="L515" s="241"/>
      <c r="M515" s="246"/>
      <c r="N515" s="247"/>
      <c r="O515" s="248"/>
      <c r="P515" s="248"/>
      <c r="Q515" s="248"/>
      <c r="R515" s="248"/>
      <c r="S515" s="248"/>
      <c r="T515" s="248"/>
      <c r="U515" s="248"/>
      <c r="V515" s="248"/>
      <c r="W515" s="248"/>
      <c r="X515" s="249"/>
      <c r="AT515" s="250" t="s">
        <v>213</v>
      </c>
      <c r="AU515" s="250" t="s">
        <v>90</v>
      </c>
      <c r="AV515" s="12" t="s">
        <v>90</v>
      </c>
      <c r="AW515" s="12" t="s">
        <v>5</v>
      </c>
      <c r="AX515" s="12" t="s">
        <v>80</v>
      </c>
      <c r="AY515" s="250" t="s">
        <v>204</v>
      </c>
    </row>
    <row r="516" spans="2:51" s="11" customFormat="1" ht="12">
      <c r="B516" s="229"/>
      <c r="C516" s="230"/>
      <c r="D516" s="231" t="s">
        <v>213</v>
      </c>
      <c r="E516" s="232" t="s">
        <v>33</v>
      </c>
      <c r="F516" s="233" t="s">
        <v>645</v>
      </c>
      <c r="G516" s="230"/>
      <c r="H516" s="232" t="s">
        <v>33</v>
      </c>
      <c r="I516" s="234"/>
      <c r="J516" s="234"/>
      <c r="K516" s="230"/>
      <c r="L516" s="230"/>
      <c r="M516" s="235"/>
      <c r="N516" s="236"/>
      <c r="O516" s="237"/>
      <c r="P516" s="237"/>
      <c r="Q516" s="237"/>
      <c r="R516" s="237"/>
      <c r="S516" s="237"/>
      <c r="T516" s="237"/>
      <c r="U516" s="237"/>
      <c r="V516" s="237"/>
      <c r="W516" s="237"/>
      <c r="X516" s="238"/>
      <c r="AT516" s="239" t="s">
        <v>213</v>
      </c>
      <c r="AU516" s="239" t="s">
        <v>90</v>
      </c>
      <c r="AV516" s="11" t="s">
        <v>88</v>
      </c>
      <c r="AW516" s="11" t="s">
        <v>5</v>
      </c>
      <c r="AX516" s="11" t="s">
        <v>80</v>
      </c>
      <c r="AY516" s="239" t="s">
        <v>204</v>
      </c>
    </row>
    <row r="517" spans="2:51" s="11" customFormat="1" ht="12">
      <c r="B517" s="229"/>
      <c r="C517" s="230"/>
      <c r="D517" s="231" t="s">
        <v>213</v>
      </c>
      <c r="E517" s="232" t="s">
        <v>33</v>
      </c>
      <c r="F517" s="233" t="s">
        <v>646</v>
      </c>
      <c r="G517" s="230"/>
      <c r="H517" s="232" t="s">
        <v>33</v>
      </c>
      <c r="I517" s="234"/>
      <c r="J517" s="234"/>
      <c r="K517" s="230"/>
      <c r="L517" s="230"/>
      <c r="M517" s="235"/>
      <c r="N517" s="236"/>
      <c r="O517" s="237"/>
      <c r="P517" s="237"/>
      <c r="Q517" s="237"/>
      <c r="R517" s="237"/>
      <c r="S517" s="237"/>
      <c r="T517" s="237"/>
      <c r="U517" s="237"/>
      <c r="V517" s="237"/>
      <c r="W517" s="237"/>
      <c r="X517" s="238"/>
      <c r="AT517" s="239" t="s">
        <v>213</v>
      </c>
      <c r="AU517" s="239" t="s">
        <v>90</v>
      </c>
      <c r="AV517" s="11" t="s">
        <v>88</v>
      </c>
      <c r="AW517" s="11" t="s">
        <v>5</v>
      </c>
      <c r="AX517" s="11" t="s">
        <v>80</v>
      </c>
      <c r="AY517" s="239" t="s">
        <v>204</v>
      </c>
    </row>
    <row r="518" spans="2:51" s="12" customFormat="1" ht="12">
      <c r="B518" s="240"/>
      <c r="C518" s="241"/>
      <c r="D518" s="231" t="s">
        <v>213</v>
      </c>
      <c r="E518" s="242" t="s">
        <v>33</v>
      </c>
      <c r="F518" s="243" t="s">
        <v>647</v>
      </c>
      <c r="G518" s="241"/>
      <c r="H518" s="244">
        <v>0.172</v>
      </c>
      <c r="I518" s="245"/>
      <c r="J518" s="245"/>
      <c r="K518" s="241"/>
      <c r="L518" s="241"/>
      <c r="M518" s="246"/>
      <c r="N518" s="247"/>
      <c r="O518" s="248"/>
      <c r="P518" s="248"/>
      <c r="Q518" s="248"/>
      <c r="R518" s="248"/>
      <c r="S518" s="248"/>
      <c r="T518" s="248"/>
      <c r="U518" s="248"/>
      <c r="V518" s="248"/>
      <c r="W518" s="248"/>
      <c r="X518" s="249"/>
      <c r="AT518" s="250" t="s">
        <v>213</v>
      </c>
      <c r="AU518" s="250" t="s">
        <v>90</v>
      </c>
      <c r="AV518" s="12" t="s">
        <v>90</v>
      </c>
      <c r="AW518" s="12" t="s">
        <v>5</v>
      </c>
      <c r="AX518" s="12" t="s">
        <v>80</v>
      </c>
      <c r="AY518" s="250" t="s">
        <v>204</v>
      </c>
    </row>
    <row r="519" spans="2:51" s="13" customFormat="1" ht="12">
      <c r="B519" s="251"/>
      <c r="C519" s="252"/>
      <c r="D519" s="231" t="s">
        <v>213</v>
      </c>
      <c r="E519" s="253" t="s">
        <v>33</v>
      </c>
      <c r="F519" s="254" t="s">
        <v>218</v>
      </c>
      <c r="G519" s="252"/>
      <c r="H519" s="255">
        <v>1.5739999999999998</v>
      </c>
      <c r="I519" s="256"/>
      <c r="J519" s="256"/>
      <c r="K519" s="252"/>
      <c r="L519" s="252"/>
      <c r="M519" s="257"/>
      <c r="N519" s="258"/>
      <c r="O519" s="259"/>
      <c r="P519" s="259"/>
      <c r="Q519" s="259"/>
      <c r="R519" s="259"/>
      <c r="S519" s="259"/>
      <c r="T519" s="259"/>
      <c r="U519" s="259"/>
      <c r="V519" s="259"/>
      <c r="W519" s="259"/>
      <c r="X519" s="260"/>
      <c r="AT519" s="261" t="s">
        <v>213</v>
      </c>
      <c r="AU519" s="261" t="s">
        <v>90</v>
      </c>
      <c r="AV519" s="13" t="s">
        <v>211</v>
      </c>
      <c r="AW519" s="13" t="s">
        <v>5</v>
      </c>
      <c r="AX519" s="13" t="s">
        <v>88</v>
      </c>
      <c r="AY519" s="261" t="s">
        <v>204</v>
      </c>
    </row>
    <row r="520" spans="2:65" s="1" customFormat="1" ht="16.5" customHeight="1">
      <c r="B520" s="39"/>
      <c r="C520" s="216" t="s">
        <v>648</v>
      </c>
      <c r="D520" s="216" t="s">
        <v>206</v>
      </c>
      <c r="E520" s="217" t="s">
        <v>649</v>
      </c>
      <c r="F520" s="218" t="s">
        <v>650</v>
      </c>
      <c r="G520" s="219" t="s">
        <v>209</v>
      </c>
      <c r="H520" s="220">
        <v>13.372</v>
      </c>
      <c r="I520" s="221"/>
      <c r="J520" s="221"/>
      <c r="K520" s="222">
        <f>ROUND(P520*H520,2)</f>
        <v>0</v>
      </c>
      <c r="L520" s="218" t="s">
        <v>239</v>
      </c>
      <c r="M520" s="44"/>
      <c r="N520" s="223" t="s">
        <v>33</v>
      </c>
      <c r="O520" s="224" t="s">
        <v>49</v>
      </c>
      <c r="P520" s="225">
        <f>I520+J520</f>
        <v>0</v>
      </c>
      <c r="Q520" s="225">
        <f>ROUND(I520*H520,2)</f>
        <v>0</v>
      </c>
      <c r="R520" s="225">
        <f>ROUND(J520*H520,2)</f>
        <v>0</v>
      </c>
      <c r="S520" s="80"/>
      <c r="T520" s="226">
        <f>S520*H520</f>
        <v>0</v>
      </c>
      <c r="U520" s="226">
        <v>0.00265</v>
      </c>
      <c r="V520" s="226">
        <f>U520*H520</f>
        <v>0.035435799999999996</v>
      </c>
      <c r="W520" s="226">
        <v>0</v>
      </c>
      <c r="X520" s="227">
        <f>W520*H520</f>
        <v>0</v>
      </c>
      <c r="AR520" s="17" t="s">
        <v>211</v>
      </c>
      <c r="AT520" s="17" t="s">
        <v>206</v>
      </c>
      <c r="AU520" s="17" t="s">
        <v>90</v>
      </c>
      <c r="AY520" s="17" t="s">
        <v>204</v>
      </c>
      <c r="BE520" s="228">
        <f>IF(O520="základní",K520,0)</f>
        <v>0</v>
      </c>
      <c r="BF520" s="228">
        <f>IF(O520="snížená",K520,0)</f>
        <v>0</v>
      </c>
      <c r="BG520" s="228">
        <f>IF(O520="zákl. přenesená",K520,0)</f>
        <v>0</v>
      </c>
      <c r="BH520" s="228">
        <f>IF(O520="sníž. přenesená",K520,0)</f>
        <v>0</v>
      </c>
      <c r="BI520" s="228">
        <f>IF(O520="nulová",K520,0)</f>
        <v>0</v>
      </c>
      <c r="BJ520" s="17" t="s">
        <v>88</v>
      </c>
      <c r="BK520" s="228">
        <f>ROUND(P520*H520,2)</f>
        <v>0</v>
      </c>
      <c r="BL520" s="17" t="s">
        <v>211</v>
      </c>
      <c r="BM520" s="17" t="s">
        <v>651</v>
      </c>
    </row>
    <row r="521" spans="2:51" s="11" customFormat="1" ht="12">
      <c r="B521" s="229"/>
      <c r="C521" s="230"/>
      <c r="D521" s="231" t="s">
        <v>213</v>
      </c>
      <c r="E521" s="232" t="s">
        <v>33</v>
      </c>
      <c r="F521" s="233" t="s">
        <v>652</v>
      </c>
      <c r="G521" s="230"/>
      <c r="H521" s="232" t="s">
        <v>33</v>
      </c>
      <c r="I521" s="234"/>
      <c r="J521" s="234"/>
      <c r="K521" s="230"/>
      <c r="L521" s="230"/>
      <c r="M521" s="235"/>
      <c r="N521" s="236"/>
      <c r="O521" s="237"/>
      <c r="P521" s="237"/>
      <c r="Q521" s="237"/>
      <c r="R521" s="237"/>
      <c r="S521" s="237"/>
      <c r="T521" s="237"/>
      <c r="U521" s="237"/>
      <c r="V521" s="237"/>
      <c r="W521" s="237"/>
      <c r="X521" s="238"/>
      <c r="AT521" s="239" t="s">
        <v>213</v>
      </c>
      <c r="AU521" s="239" t="s">
        <v>90</v>
      </c>
      <c r="AV521" s="11" t="s">
        <v>88</v>
      </c>
      <c r="AW521" s="11" t="s">
        <v>5</v>
      </c>
      <c r="AX521" s="11" t="s">
        <v>80</v>
      </c>
      <c r="AY521" s="239" t="s">
        <v>204</v>
      </c>
    </row>
    <row r="522" spans="2:51" s="12" customFormat="1" ht="12">
      <c r="B522" s="240"/>
      <c r="C522" s="241"/>
      <c r="D522" s="231" t="s">
        <v>213</v>
      </c>
      <c r="E522" s="242" t="s">
        <v>33</v>
      </c>
      <c r="F522" s="243" t="s">
        <v>653</v>
      </c>
      <c r="G522" s="241"/>
      <c r="H522" s="244">
        <v>8.22</v>
      </c>
      <c r="I522" s="245"/>
      <c r="J522" s="245"/>
      <c r="K522" s="241"/>
      <c r="L522" s="241"/>
      <c r="M522" s="246"/>
      <c r="N522" s="247"/>
      <c r="O522" s="248"/>
      <c r="P522" s="248"/>
      <c r="Q522" s="248"/>
      <c r="R522" s="248"/>
      <c r="S522" s="248"/>
      <c r="T522" s="248"/>
      <c r="U522" s="248"/>
      <c r="V522" s="248"/>
      <c r="W522" s="248"/>
      <c r="X522" s="249"/>
      <c r="AT522" s="250" t="s">
        <v>213</v>
      </c>
      <c r="AU522" s="250" t="s">
        <v>90</v>
      </c>
      <c r="AV522" s="12" t="s">
        <v>90</v>
      </c>
      <c r="AW522" s="12" t="s">
        <v>5</v>
      </c>
      <c r="AX522" s="12" t="s">
        <v>80</v>
      </c>
      <c r="AY522" s="250" t="s">
        <v>204</v>
      </c>
    </row>
    <row r="523" spans="2:51" s="12" customFormat="1" ht="12">
      <c r="B523" s="240"/>
      <c r="C523" s="241"/>
      <c r="D523" s="231" t="s">
        <v>213</v>
      </c>
      <c r="E523" s="242" t="s">
        <v>33</v>
      </c>
      <c r="F523" s="243" t="s">
        <v>654</v>
      </c>
      <c r="G523" s="241"/>
      <c r="H523" s="244">
        <v>5.152</v>
      </c>
      <c r="I523" s="245"/>
      <c r="J523" s="245"/>
      <c r="K523" s="241"/>
      <c r="L523" s="241"/>
      <c r="M523" s="246"/>
      <c r="N523" s="247"/>
      <c r="O523" s="248"/>
      <c r="P523" s="248"/>
      <c r="Q523" s="248"/>
      <c r="R523" s="248"/>
      <c r="S523" s="248"/>
      <c r="T523" s="248"/>
      <c r="U523" s="248"/>
      <c r="V523" s="248"/>
      <c r="W523" s="248"/>
      <c r="X523" s="249"/>
      <c r="AT523" s="250" t="s">
        <v>213</v>
      </c>
      <c r="AU523" s="250" t="s">
        <v>90</v>
      </c>
      <c r="AV523" s="12" t="s">
        <v>90</v>
      </c>
      <c r="AW523" s="12" t="s">
        <v>5</v>
      </c>
      <c r="AX523" s="12" t="s">
        <v>80</v>
      </c>
      <c r="AY523" s="250" t="s">
        <v>204</v>
      </c>
    </row>
    <row r="524" spans="2:51" s="13" customFormat="1" ht="12">
      <c r="B524" s="251"/>
      <c r="C524" s="252"/>
      <c r="D524" s="231" t="s">
        <v>213</v>
      </c>
      <c r="E524" s="253" t="s">
        <v>33</v>
      </c>
      <c r="F524" s="254" t="s">
        <v>218</v>
      </c>
      <c r="G524" s="252"/>
      <c r="H524" s="255">
        <v>13.372</v>
      </c>
      <c r="I524" s="256"/>
      <c r="J524" s="256"/>
      <c r="K524" s="252"/>
      <c r="L524" s="252"/>
      <c r="M524" s="257"/>
      <c r="N524" s="258"/>
      <c r="O524" s="259"/>
      <c r="P524" s="259"/>
      <c r="Q524" s="259"/>
      <c r="R524" s="259"/>
      <c r="S524" s="259"/>
      <c r="T524" s="259"/>
      <c r="U524" s="259"/>
      <c r="V524" s="259"/>
      <c r="W524" s="259"/>
      <c r="X524" s="260"/>
      <c r="AT524" s="261" t="s">
        <v>213</v>
      </c>
      <c r="AU524" s="261" t="s">
        <v>90</v>
      </c>
      <c r="AV524" s="13" t="s">
        <v>211</v>
      </c>
      <c r="AW524" s="13" t="s">
        <v>5</v>
      </c>
      <c r="AX524" s="13" t="s">
        <v>88</v>
      </c>
      <c r="AY524" s="261" t="s">
        <v>204</v>
      </c>
    </row>
    <row r="525" spans="2:65" s="1" customFormat="1" ht="16.5" customHeight="1">
      <c r="B525" s="39"/>
      <c r="C525" s="216" t="s">
        <v>655</v>
      </c>
      <c r="D525" s="216" t="s">
        <v>206</v>
      </c>
      <c r="E525" s="217" t="s">
        <v>656</v>
      </c>
      <c r="F525" s="218" t="s">
        <v>657</v>
      </c>
      <c r="G525" s="219" t="s">
        <v>209</v>
      </c>
      <c r="H525" s="220">
        <v>13.372</v>
      </c>
      <c r="I525" s="221"/>
      <c r="J525" s="221"/>
      <c r="K525" s="222">
        <f>ROUND(P525*H525,2)</f>
        <v>0</v>
      </c>
      <c r="L525" s="218" t="s">
        <v>239</v>
      </c>
      <c r="M525" s="44"/>
      <c r="N525" s="223" t="s">
        <v>33</v>
      </c>
      <c r="O525" s="224" t="s">
        <v>49</v>
      </c>
      <c r="P525" s="225">
        <f>I525+J525</f>
        <v>0</v>
      </c>
      <c r="Q525" s="225">
        <f>ROUND(I525*H525,2)</f>
        <v>0</v>
      </c>
      <c r="R525" s="225">
        <f>ROUND(J525*H525,2)</f>
        <v>0</v>
      </c>
      <c r="S525" s="80"/>
      <c r="T525" s="226">
        <f>S525*H525</f>
        <v>0</v>
      </c>
      <c r="U525" s="226">
        <v>0</v>
      </c>
      <c r="V525" s="226">
        <f>U525*H525</f>
        <v>0</v>
      </c>
      <c r="W525" s="226">
        <v>0</v>
      </c>
      <c r="X525" s="227">
        <f>W525*H525</f>
        <v>0</v>
      </c>
      <c r="AR525" s="17" t="s">
        <v>211</v>
      </c>
      <c r="AT525" s="17" t="s">
        <v>206</v>
      </c>
      <c r="AU525" s="17" t="s">
        <v>90</v>
      </c>
      <c r="AY525" s="17" t="s">
        <v>204</v>
      </c>
      <c r="BE525" s="228">
        <f>IF(O525="základní",K525,0)</f>
        <v>0</v>
      </c>
      <c r="BF525" s="228">
        <f>IF(O525="snížená",K525,0)</f>
        <v>0</v>
      </c>
      <c r="BG525" s="228">
        <f>IF(O525="zákl. přenesená",K525,0)</f>
        <v>0</v>
      </c>
      <c r="BH525" s="228">
        <f>IF(O525="sníž. přenesená",K525,0)</f>
        <v>0</v>
      </c>
      <c r="BI525" s="228">
        <f>IF(O525="nulová",K525,0)</f>
        <v>0</v>
      </c>
      <c r="BJ525" s="17" t="s">
        <v>88</v>
      </c>
      <c r="BK525" s="228">
        <f>ROUND(P525*H525,2)</f>
        <v>0</v>
      </c>
      <c r="BL525" s="17" t="s">
        <v>211</v>
      </c>
      <c r="BM525" s="17" t="s">
        <v>658</v>
      </c>
    </row>
    <row r="526" spans="2:65" s="1" customFormat="1" ht="16.5" customHeight="1">
      <c r="B526" s="39"/>
      <c r="C526" s="216" t="s">
        <v>659</v>
      </c>
      <c r="D526" s="216" t="s">
        <v>206</v>
      </c>
      <c r="E526" s="217" t="s">
        <v>660</v>
      </c>
      <c r="F526" s="218" t="s">
        <v>661</v>
      </c>
      <c r="G526" s="219" t="s">
        <v>232</v>
      </c>
      <c r="H526" s="220">
        <v>4.38</v>
      </c>
      <c r="I526" s="221"/>
      <c r="J526" s="221"/>
      <c r="K526" s="222">
        <f>ROUND(P526*H526,2)</f>
        <v>0</v>
      </c>
      <c r="L526" s="218" t="s">
        <v>239</v>
      </c>
      <c r="M526" s="44"/>
      <c r="N526" s="223" t="s">
        <v>33</v>
      </c>
      <c r="O526" s="224" t="s">
        <v>49</v>
      </c>
      <c r="P526" s="225">
        <f>I526+J526</f>
        <v>0</v>
      </c>
      <c r="Q526" s="225">
        <f>ROUND(I526*H526,2)</f>
        <v>0</v>
      </c>
      <c r="R526" s="225">
        <f>ROUND(J526*H526,2)</f>
        <v>0</v>
      </c>
      <c r="S526" s="80"/>
      <c r="T526" s="226">
        <f>S526*H526</f>
        <v>0</v>
      </c>
      <c r="U526" s="226">
        <v>0</v>
      </c>
      <c r="V526" s="226">
        <f>U526*H526</f>
        <v>0</v>
      </c>
      <c r="W526" s="226">
        <v>0</v>
      </c>
      <c r="X526" s="227">
        <f>W526*H526</f>
        <v>0</v>
      </c>
      <c r="AR526" s="17" t="s">
        <v>211</v>
      </c>
      <c r="AT526" s="17" t="s">
        <v>206</v>
      </c>
      <c r="AU526" s="17" t="s">
        <v>90</v>
      </c>
      <c r="AY526" s="17" t="s">
        <v>204</v>
      </c>
      <c r="BE526" s="228">
        <f>IF(O526="základní",K526,0)</f>
        <v>0</v>
      </c>
      <c r="BF526" s="228">
        <f>IF(O526="snížená",K526,0)</f>
        <v>0</v>
      </c>
      <c r="BG526" s="228">
        <f>IF(O526="zákl. přenesená",K526,0)</f>
        <v>0</v>
      </c>
      <c r="BH526" s="228">
        <f>IF(O526="sníž. přenesená",K526,0)</f>
        <v>0</v>
      </c>
      <c r="BI526" s="228">
        <f>IF(O526="nulová",K526,0)</f>
        <v>0</v>
      </c>
      <c r="BJ526" s="17" t="s">
        <v>88</v>
      </c>
      <c r="BK526" s="228">
        <f>ROUND(P526*H526,2)</f>
        <v>0</v>
      </c>
      <c r="BL526" s="17" t="s">
        <v>211</v>
      </c>
      <c r="BM526" s="17" t="s">
        <v>662</v>
      </c>
    </row>
    <row r="527" spans="2:51" s="11" customFormat="1" ht="12">
      <c r="B527" s="229"/>
      <c r="C527" s="230"/>
      <c r="D527" s="231" t="s">
        <v>213</v>
      </c>
      <c r="E527" s="232" t="s">
        <v>33</v>
      </c>
      <c r="F527" s="233" t="s">
        <v>663</v>
      </c>
      <c r="G527" s="230"/>
      <c r="H527" s="232" t="s">
        <v>33</v>
      </c>
      <c r="I527" s="234"/>
      <c r="J527" s="234"/>
      <c r="K527" s="230"/>
      <c r="L527" s="230"/>
      <c r="M527" s="235"/>
      <c r="N527" s="236"/>
      <c r="O527" s="237"/>
      <c r="P527" s="237"/>
      <c r="Q527" s="237"/>
      <c r="R527" s="237"/>
      <c r="S527" s="237"/>
      <c r="T527" s="237"/>
      <c r="U527" s="237"/>
      <c r="V527" s="237"/>
      <c r="W527" s="237"/>
      <c r="X527" s="238"/>
      <c r="AT527" s="239" t="s">
        <v>213</v>
      </c>
      <c r="AU527" s="239" t="s">
        <v>90</v>
      </c>
      <c r="AV527" s="11" t="s">
        <v>88</v>
      </c>
      <c r="AW527" s="11" t="s">
        <v>5</v>
      </c>
      <c r="AX527" s="11" t="s">
        <v>80</v>
      </c>
      <c r="AY527" s="239" t="s">
        <v>204</v>
      </c>
    </row>
    <row r="528" spans="2:51" s="11" customFormat="1" ht="12">
      <c r="B528" s="229"/>
      <c r="C528" s="230"/>
      <c r="D528" s="231" t="s">
        <v>213</v>
      </c>
      <c r="E528" s="232" t="s">
        <v>33</v>
      </c>
      <c r="F528" s="233" t="s">
        <v>664</v>
      </c>
      <c r="G528" s="230"/>
      <c r="H528" s="232" t="s">
        <v>33</v>
      </c>
      <c r="I528" s="234"/>
      <c r="J528" s="234"/>
      <c r="K528" s="230"/>
      <c r="L528" s="230"/>
      <c r="M528" s="235"/>
      <c r="N528" s="236"/>
      <c r="O528" s="237"/>
      <c r="P528" s="237"/>
      <c r="Q528" s="237"/>
      <c r="R528" s="237"/>
      <c r="S528" s="237"/>
      <c r="T528" s="237"/>
      <c r="U528" s="237"/>
      <c r="V528" s="237"/>
      <c r="W528" s="237"/>
      <c r="X528" s="238"/>
      <c r="AT528" s="239" t="s">
        <v>213</v>
      </c>
      <c r="AU528" s="239" t="s">
        <v>90</v>
      </c>
      <c r="AV528" s="11" t="s">
        <v>88</v>
      </c>
      <c r="AW528" s="11" t="s">
        <v>5</v>
      </c>
      <c r="AX528" s="11" t="s">
        <v>80</v>
      </c>
      <c r="AY528" s="239" t="s">
        <v>204</v>
      </c>
    </row>
    <row r="529" spans="2:51" s="12" customFormat="1" ht="12">
      <c r="B529" s="240"/>
      <c r="C529" s="241"/>
      <c r="D529" s="231" t="s">
        <v>213</v>
      </c>
      <c r="E529" s="242" t="s">
        <v>33</v>
      </c>
      <c r="F529" s="243" t="s">
        <v>665</v>
      </c>
      <c r="G529" s="241"/>
      <c r="H529" s="244">
        <v>1.335</v>
      </c>
      <c r="I529" s="245"/>
      <c r="J529" s="245"/>
      <c r="K529" s="241"/>
      <c r="L529" s="241"/>
      <c r="M529" s="246"/>
      <c r="N529" s="247"/>
      <c r="O529" s="248"/>
      <c r="P529" s="248"/>
      <c r="Q529" s="248"/>
      <c r="R529" s="248"/>
      <c r="S529" s="248"/>
      <c r="T529" s="248"/>
      <c r="U529" s="248"/>
      <c r="V529" s="248"/>
      <c r="W529" s="248"/>
      <c r="X529" s="249"/>
      <c r="AT529" s="250" t="s">
        <v>213</v>
      </c>
      <c r="AU529" s="250" t="s">
        <v>90</v>
      </c>
      <c r="AV529" s="12" t="s">
        <v>90</v>
      </c>
      <c r="AW529" s="12" t="s">
        <v>5</v>
      </c>
      <c r="AX529" s="12" t="s">
        <v>80</v>
      </c>
      <c r="AY529" s="250" t="s">
        <v>204</v>
      </c>
    </row>
    <row r="530" spans="2:51" s="11" customFormat="1" ht="12">
      <c r="B530" s="229"/>
      <c r="C530" s="230"/>
      <c r="D530" s="231" t="s">
        <v>213</v>
      </c>
      <c r="E530" s="232" t="s">
        <v>33</v>
      </c>
      <c r="F530" s="233" t="s">
        <v>433</v>
      </c>
      <c r="G530" s="230"/>
      <c r="H530" s="232" t="s">
        <v>33</v>
      </c>
      <c r="I530" s="234"/>
      <c r="J530" s="234"/>
      <c r="K530" s="230"/>
      <c r="L530" s="230"/>
      <c r="M530" s="235"/>
      <c r="N530" s="236"/>
      <c r="O530" s="237"/>
      <c r="P530" s="237"/>
      <c r="Q530" s="237"/>
      <c r="R530" s="237"/>
      <c r="S530" s="237"/>
      <c r="T530" s="237"/>
      <c r="U530" s="237"/>
      <c r="V530" s="237"/>
      <c r="W530" s="237"/>
      <c r="X530" s="238"/>
      <c r="AT530" s="239" t="s">
        <v>213</v>
      </c>
      <c r="AU530" s="239" t="s">
        <v>90</v>
      </c>
      <c r="AV530" s="11" t="s">
        <v>88</v>
      </c>
      <c r="AW530" s="11" t="s">
        <v>5</v>
      </c>
      <c r="AX530" s="11" t="s">
        <v>80</v>
      </c>
      <c r="AY530" s="239" t="s">
        <v>204</v>
      </c>
    </row>
    <row r="531" spans="2:51" s="12" customFormat="1" ht="12">
      <c r="B531" s="240"/>
      <c r="C531" s="241"/>
      <c r="D531" s="231" t="s">
        <v>213</v>
      </c>
      <c r="E531" s="242" t="s">
        <v>33</v>
      </c>
      <c r="F531" s="243" t="s">
        <v>666</v>
      </c>
      <c r="G531" s="241"/>
      <c r="H531" s="244">
        <v>0.39</v>
      </c>
      <c r="I531" s="245"/>
      <c r="J531" s="245"/>
      <c r="K531" s="241"/>
      <c r="L531" s="241"/>
      <c r="M531" s="246"/>
      <c r="N531" s="247"/>
      <c r="O531" s="248"/>
      <c r="P531" s="248"/>
      <c r="Q531" s="248"/>
      <c r="R531" s="248"/>
      <c r="S531" s="248"/>
      <c r="T531" s="248"/>
      <c r="U531" s="248"/>
      <c r="V531" s="248"/>
      <c r="W531" s="248"/>
      <c r="X531" s="249"/>
      <c r="AT531" s="250" t="s">
        <v>213</v>
      </c>
      <c r="AU531" s="250" t="s">
        <v>90</v>
      </c>
      <c r="AV531" s="12" t="s">
        <v>90</v>
      </c>
      <c r="AW531" s="12" t="s">
        <v>5</v>
      </c>
      <c r="AX531" s="12" t="s">
        <v>80</v>
      </c>
      <c r="AY531" s="250" t="s">
        <v>204</v>
      </c>
    </row>
    <row r="532" spans="2:51" s="11" customFormat="1" ht="12">
      <c r="B532" s="229"/>
      <c r="C532" s="230"/>
      <c r="D532" s="231" t="s">
        <v>213</v>
      </c>
      <c r="E532" s="232" t="s">
        <v>33</v>
      </c>
      <c r="F532" s="233" t="s">
        <v>667</v>
      </c>
      <c r="G532" s="230"/>
      <c r="H532" s="232" t="s">
        <v>33</v>
      </c>
      <c r="I532" s="234"/>
      <c r="J532" s="234"/>
      <c r="K532" s="230"/>
      <c r="L532" s="230"/>
      <c r="M532" s="235"/>
      <c r="N532" s="236"/>
      <c r="O532" s="237"/>
      <c r="P532" s="237"/>
      <c r="Q532" s="237"/>
      <c r="R532" s="237"/>
      <c r="S532" s="237"/>
      <c r="T532" s="237"/>
      <c r="U532" s="237"/>
      <c r="V532" s="237"/>
      <c r="W532" s="237"/>
      <c r="X532" s="238"/>
      <c r="AT532" s="239" t="s">
        <v>213</v>
      </c>
      <c r="AU532" s="239" t="s">
        <v>90</v>
      </c>
      <c r="AV532" s="11" t="s">
        <v>88</v>
      </c>
      <c r="AW532" s="11" t="s">
        <v>5</v>
      </c>
      <c r="AX532" s="11" t="s">
        <v>80</v>
      </c>
      <c r="AY532" s="239" t="s">
        <v>204</v>
      </c>
    </row>
    <row r="533" spans="2:51" s="12" customFormat="1" ht="12">
      <c r="B533" s="240"/>
      <c r="C533" s="241"/>
      <c r="D533" s="231" t="s">
        <v>213</v>
      </c>
      <c r="E533" s="242" t="s">
        <v>33</v>
      </c>
      <c r="F533" s="243" t="s">
        <v>668</v>
      </c>
      <c r="G533" s="241"/>
      <c r="H533" s="244">
        <v>0.405</v>
      </c>
      <c r="I533" s="245"/>
      <c r="J533" s="245"/>
      <c r="K533" s="241"/>
      <c r="L533" s="241"/>
      <c r="M533" s="246"/>
      <c r="N533" s="247"/>
      <c r="O533" s="248"/>
      <c r="P533" s="248"/>
      <c r="Q533" s="248"/>
      <c r="R533" s="248"/>
      <c r="S533" s="248"/>
      <c r="T533" s="248"/>
      <c r="U533" s="248"/>
      <c r="V533" s="248"/>
      <c r="W533" s="248"/>
      <c r="X533" s="249"/>
      <c r="AT533" s="250" t="s">
        <v>213</v>
      </c>
      <c r="AU533" s="250" t="s">
        <v>90</v>
      </c>
      <c r="AV533" s="12" t="s">
        <v>90</v>
      </c>
      <c r="AW533" s="12" t="s">
        <v>5</v>
      </c>
      <c r="AX533" s="12" t="s">
        <v>80</v>
      </c>
      <c r="AY533" s="250" t="s">
        <v>204</v>
      </c>
    </row>
    <row r="534" spans="2:51" s="11" customFormat="1" ht="12">
      <c r="B534" s="229"/>
      <c r="C534" s="230"/>
      <c r="D534" s="231" t="s">
        <v>213</v>
      </c>
      <c r="E534" s="232" t="s">
        <v>33</v>
      </c>
      <c r="F534" s="233" t="s">
        <v>437</v>
      </c>
      <c r="G534" s="230"/>
      <c r="H534" s="232" t="s">
        <v>33</v>
      </c>
      <c r="I534" s="234"/>
      <c r="J534" s="234"/>
      <c r="K534" s="230"/>
      <c r="L534" s="230"/>
      <c r="M534" s="235"/>
      <c r="N534" s="236"/>
      <c r="O534" s="237"/>
      <c r="P534" s="237"/>
      <c r="Q534" s="237"/>
      <c r="R534" s="237"/>
      <c r="S534" s="237"/>
      <c r="T534" s="237"/>
      <c r="U534" s="237"/>
      <c r="V534" s="237"/>
      <c r="W534" s="237"/>
      <c r="X534" s="238"/>
      <c r="AT534" s="239" t="s">
        <v>213</v>
      </c>
      <c r="AU534" s="239" t="s">
        <v>90</v>
      </c>
      <c r="AV534" s="11" t="s">
        <v>88</v>
      </c>
      <c r="AW534" s="11" t="s">
        <v>5</v>
      </c>
      <c r="AX534" s="11" t="s">
        <v>80</v>
      </c>
      <c r="AY534" s="239" t="s">
        <v>204</v>
      </c>
    </row>
    <row r="535" spans="2:51" s="12" customFormat="1" ht="12">
      <c r="B535" s="240"/>
      <c r="C535" s="241"/>
      <c r="D535" s="231" t="s">
        <v>213</v>
      </c>
      <c r="E535" s="242" t="s">
        <v>33</v>
      </c>
      <c r="F535" s="243" t="s">
        <v>669</v>
      </c>
      <c r="G535" s="241"/>
      <c r="H535" s="244">
        <v>0.27</v>
      </c>
      <c r="I535" s="245"/>
      <c r="J535" s="245"/>
      <c r="K535" s="241"/>
      <c r="L535" s="241"/>
      <c r="M535" s="246"/>
      <c r="N535" s="247"/>
      <c r="O535" s="248"/>
      <c r="P535" s="248"/>
      <c r="Q535" s="248"/>
      <c r="R535" s="248"/>
      <c r="S535" s="248"/>
      <c r="T535" s="248"/>
      <c r="U535" s="248"/>
      <c r="V535" s="248"/>
      <c r="W535" s="248"/>
      <c r="X535" s="249"/>
      <c r="AT535" s="250" t="s">
        <v>213</v>
      </c>
      <c r="AU535" s="250" t="s">
        <v>90</v>
      </c>
      <c r="AV535" s="12" t="s">
        <v>90</v>
      </c>
      <c r="AW535" s="12" t="s">
        <v>5</v>
      </c>
      <c r="AX535" s="12" t="s">
        <v>80</v>
      </c>
      <c r="AY535" s="250" t="s">
        <v>204</v>
      </c>
    </row>
    <row r="536" spans="2:51" s="11" customFormat="1" ht="12">
      <c r="B536" s="229"/>
      <c r="C536" s="230"/>
      <c r="D536" s="231" t="s">
        <v>213</v>
      </c>
      <c r="E536" s="232" t="s">
        <v>33</v>
      </c>
      <c r="F536" s="233" t="s">
        <v>439</v>
      </c>
      <c r="G536" s="230"/>
      <c r="H536" s="232" t="s">
        <v>33</v>
      </c>
      <c r="I536" s="234"/>
      <c r="J536" s="234"/>
      <c r="K536" s="230"/>
      <c r="L536" s="230"/>
      <c r="M536" s="235"/>
      <c r="N536" s="236"/>
      <c r="O536" s="237"/>
      <c r="P536" s="237"/>
      <c r="Q536" s="237"/>
      <c r="R536" s="237"/>
      <c r="S536" s="237"/>
      <c r="T536" s="237"/>
      <c r="U536" s="237"/>
      <c r="V536" s="237"/>
      <c r="W536" s="237"/>
      <c r="X536" s="238"/>
      <c r="AT536" s="239" t="s">
        <v>213</v>
      </c>
      <c r="AU536" s="239" t="s">
        <v>90</v>
      </c>
      <c r="AV536" s="11" t="s">
        <v>88</v>
      </c>
      <c r="AW536" s="11" t="s">
        <v>5</v>
      </c>
      <c r="AX536" s="11" t="s">
        <v>80</v>
      </c>
      <c r="AY536" s="239" t="s">
        <v>204</v>
      </c>
    </row>
    <row r="537" spans="2:51" s="12" customFormat="1" ht="12">
      <c r="B537" s="240"/>
      <c r="C537" s="241"/>
      <c r="D537" s="231" t="s">
        <v>213</v>
      </c>
      <c r="E537" s="242" t="s">
        <v>33</v>
      </c>
      <c r="F537" s="243" t="s">
        <v>670</v>
      </c>
      <c r="G537" s="241"/>
      <c r="H537" s="244">
        <v>1.98</v>
      </c>
      <c r="I537" s="245"/>
      <c r="J537" s="245"/>
      <c r="K537" s="241"/>
      <c r="L537" s="241"/>
      <c r="M537" s="246"/>
      <c r="N537" s="247"/>
      <c r="O537" s="248"/>
      <c r="P537" s="248"/>
      <c r="Q537" s="248"/>
      <c r="R537" s="248"/>
      <c r="S537" s="248"/>
      <c r="T537" s="248"/>
      <c r="U537" s="248"/>
      <c r="V537" s="248"/>
      <c r="W537" s="248"/>
      <c r="X537" s="249"/>
      <c r="AT537" s="250" t="s">
        <v>213</v>
      </c>
      <c r="AU537" s="250" t="s">
        <v>90</v>
      </c>
      <c r="AV537" s="12" t="s">
        <v>90</v>
      </c>
      <c r="AW537" s="12" t="s">
        <v>5</v>
      </c>
      <c r="AX537" s="12" t="s">
        <v>80</v>
      </c>
      <c r="AY537" s="250" t="s">
        <v>204</v>
      </c>
    </row>
    <row r="538" spans="2:51" s="13" customFormat="1" ht="12">
      <c r="B538" s="251"/>
      <c r="C538" s="252"/>
      <c r="D538" s="231" t="s">
        <v>213</v>
      </c>
      <c r="E538" s="253" t="s">
        <v>33</v>
      </c>
      <c r="F538" s="254" t="s">
        <v>218</v>
      </c>
      <c r="G538" s="252"/>
      <c r="H538" s="255">
        <v>4.38</v>
      </c>
      <c r="I538" s="256"/>
      <c r="J538" s="256"/>
      <c r="K538" s="252"/>
      <c r="L538" s="252"/>
      <c r="M538" s="257"/>
      <c r="N538" s="258"/>
      <c r="O538" s="259"/>
      <c r="P538" s="259"/>
      <c r="Q538" s="259"/>
      <c r="R538" s="259"/>
      <c r="S538" s="259"/>
      <c r="T538" s="259"/>
      <c r="U538" s="259"/>
      <c r="V538" s="259"/>
      <c r="W538" s="259"/>
      <c r="X538" s="260"/>
      <c r="AT538" s="261" t="s">
        <v>213</v>
      </c>
      <c r="AU538" s="261" t="s">
        <v>90</v>
      </c>
      <c r="AV538" s="13" t="s">
        <v>211</v>
      </c>
      <c r="AW538" s="13" t="s">
        <v>5</v>
      </c>
      <c r="AX538" s="13" t="s">
        <v>88</v>
      </c>
      <c r="AY538" s="261" t="s">
        <v>204</v>
      </c>
    </row>
    <row r="539" spans="2:65" s="1" customFormat="1" ht="16.5" customHeight="1">
      <c r="B539" s="39"/>
      <c r="C539" s="216" t="s">
        <v>671</v>
      </c>
      <c r="D539" s="216" t="s">
        <v>206</v>
      </c>
      <c r="E539" s="217" t="s">
        <v>672</v>
      </c>
      <c r="F539" s="218" t="s">
        <v>673</v>
      </c>
      <c r="G539" s="219" t="s">
        <v>361</v>
      </c>
      <c r="H539" s="220">
        <v>15</v>
      </c>
      <c r="I539" s="221"/>
      <c r="J539" s="221"/>
      <c r="K539" s="222">
        <f>ROUND(P539*H539,2)</f>
        <v>0</v>
      </c>
      <c r="L539" s="218" t="s">
        <v>239</v>
      </c>
      <c r="M539" s="44"/>
      <c r="N539" s="223" t="s">
        <v>33</v>
      </c>
      <c r="O539" s="224" t="s">
        <v>49</v>
      </c>
      <c r="P539" s="225">
        <f>I539+J539</f>
        <v>0</v>
      </c>
      <c r="Q539" s="225">
        <f>ROUND(I539*H539,2)</f>
        <v>0</v>
      </c>
      <c r="R539" s="225">
        <f>ROUND(J539*H539,2)</f>
        <v>0</v>
      </c>
      <c r="S539" s="80"/>
      <c r="T539" s="226">
        <f>S539*H539</f>
        <v>0</v>
      </c>
      <c r="U539" s="226">
        <v>0</v>
      </c>
      <c r="V539" s="226">
        <f>U539*H539</f>
        <v>0</v>
      </c>
      <c r="W539" s="226">
        <v>0</v>
      </c>
      <c r="X539" s="227">
        <f>W539*H539</f>
        <v>0</v>
      </c>
      <c r="AR539" s="17" t="s">
        <v>211</v>
      </c>
      <c r="AT539" s="17" t="s">
        <v>206</v>
      </c>
      <c r="AU539" s="17" t="s">
        <v>90</v>
      </c>
      <c r="AY539" s="17" t="s">
        <v>204</v>
      </c>
      <c r="BE539" s="228">
        <f>IF(O539="základní",K539,0)</f>
        <v>0</v>
      </c>
      <c r="BF539" s="228">
        <f>IF(O539="snížená",K539,0)</f>
        <v>0</v>
      </c>
      <c r="BG539" s="228">
        <f>IF(O539="zákl. přenesená",K539,0)</f>
        <v>0</v>
      </c>
      <c r="BH539" s="228">
        <f>IF(O539="sníž. přenesená",K539,0)</f>
        <v>0</v>
      </c>
      <c r="BI539" s="228">
        <f>IF(O539="nulová",K539,0)</f>
        <v>0</v>
      </c>
      <c r="BJ539" s="17" t="s">
        <v>88</v>
      </c>
      <c r="BK539" s="228">
        <f>ROUND(P539*H539,2)</f>
        <v>0</v>
      </c>
      <c r="BL539" s="17" t="s">
        <v>211</v>
      </c>
      <c r="BM539" s="17" t="s">
        <v>674</v>
      </c>
    </row>
    <row r="540" spans="2:51" s="11" customFormat="1" ht="12">
      <c r="B540" s="229"/>
      <c r="C540" s="230"/>
      <c r="D540" s="231" t="s">
        <v>213</v>
      </c>
      <c r="E540" s="232" t="s">
        <v>33</v>
      </c>
      <c r="F540" s="233" t="s">
        <v>675</v>
      </c>
      <c r="G540" s="230"/>
      <c r="H540" s="232" t="s">
        <v>33</v>
      </c>
      <c r="I540" s="234"/>
      <c r="J540" s="234"/>
      <c r="K540" s="230"/>
      <c r="L540" s="230"/>
      <c r="M540" s="235"/>
      <c r="N540" s="236"/>
      <c r="O540" s="237"/>
      <c r="P540" s="237"/>
      <c r="Q540" s="237"/>
      <c r="R540" s="237"/>
      <c r="S540" s="237"/>
      <c r="T540" s="237"/>
      <c r="U540" s="237"/>
      <c r="V540" s="237"/>
      <c r="W540" s="237"/>
      <c r="X540" s="238"/>
      <c r="AT540" s="239" t="s">
        <v>213</v>
      </c>
      <c r="AU540" s="239" t="s">
        <v>90</v>
      </c>
      <c r="AV540" s="11" t="s">
        <v>88</v>
      </c>
      <c r="AW540" s="11" t="s">
        <v>5</v>
      </c>
      <c r="AX540" s="11" t="s">
        <v>80</v>
      </c>
      <c r="AY540" s="239" t="s">
        <v>204</v>
      </c>
    </row>
    <row r="541" spans="2:51" s="12" customFormat="1" ht="12">
      <c r="B541" s="240"/>
      <c r="C541" s="241"/>
      <c r="D541" s="231" t="s">
        <v>213</v>
      </c>
      <c r="E541" s="242" t="s">
        <v>33</v>
      </c>
      <c r="F541" s="243" t="s">
        <v>9</v>
      </c>
      <c r="G541" s="241"/>
      <c r="H541" s="244">
        <v>15</v>
      </c>
      <c r="I541" s="245"/>
      <c r="J541" s="245"/>
      <c r="K541" s="241"/>
      <c r="L541" s="241"/>
      <c r="M541" s="246"/>
      <c r="N541" s="247"/>
      <c r="O541" s="248"/>
      <c r="P541" s="248"/>
      <c r="Q541" s="248"/>
      <c r="R541" s="248"/>
      <c r="S541" s="248"/>
      <c r="T541" s="248"/>
      <c r="U541" s="248"/>
      <c r="V541" s="248"/>
      <c r="W541" s="248"/>
      <c r="X541" s="249"/>
      <c r="AT541" s="250" t="s">
        <v>213</v>
      </c>
      <c r="AU541" s="250" t="s">
        <v>90</v>
      </c>
      <c r="AV541" s="12" t="s">
        <v>90</v>
      </c>
      <c r="AW541" s="12" t="s">
        <v>5</v>
      </c>
      <c r="AX541" s="12" t="s">
        <v>80</v>
      </c>
      <c r="AY541" s="250" t="s">
        <v>204</v>
      </c>
    </row>
    <row r="542" spans="2:51" s="13" customFormat="1" ht="12">
      <c r="B542" s="251"/>
      <c r="C542" s="252"/>
      <c r="D542" s="231" t="s">
        <v>213</v>
      </c>
      <c r="E542" s="253" t="s">
        <v>33</v>
      </c>
      <c r="F542" s="254" t="s">
        <v>218</v>
      </c>
      <c r="G542" s="252"/>
      <c r="H542" s="255">
        <v>15</v>
      </c>
      <c r="I542" s="256"/>
      <c r="J542" s="256"/>
      <c r="K542" s="252"/>
      <c r="L542" s="252"/>
      <c r="M542" s="257"/>
      <c r="N542" s="258"/>
      <c r="O542" s="259"/>
      <c r="P542" s="259"/>
      <c r="Q542" s="259"/>
      <c r="R542" s="259"/>
      <c r="S542" s="259"/>
      <c r="T542" s="259"/>
      <c r="U542" s="259"/>
      <c r="V542" s="259"/>
      <c r="W542" s="259"/>
      <c r="X542" s="260"/>
      <c r="AT542" s="261" t="s">
        <v>213</v>
      </c>
      <c r="AU542" s="261" t="s">
        <v>90</v>
      </c>
      <c r="AV542" s="13" t="s">
        <v>211</v>
      </c>
      <c r="AW542" s="13" t="s">
        <v>5</v>
      </c>
      <c r="AX542" s="13" t="s">
        <v>88</v>
      </c>
      <c r="AY542" s="261" t="s">
        <v>204</v>
      </c>
    </row>
    <row r="543" spans="2:65" s="1" customFormat="1" ht="16.5" customHeight="1">
      <c r="B543" s="39"/>
      <c r="C543" s="273" t="s">
        <v>676</v>
      </c>
      <c r="D543" s="273" t="s">
        <v>287</v>
      </c>
      <c r="E543" s="274" t="s">
        <v>677</v>
      </c>
      <c r="F543" s="275" t="s">
        <v>678</v>
      </c>
      <c r="G543" s="276" t="s">
        <v>361</v>
      </c>
      <c r="H543" s="277">
        <v>15.3</v>
      </c>
      <c r="I543" s="278"/>
      <c r="J543" s="279"/>
      <c r="K543" s="280">
        <f>ROUND(P543*H543,2)</f>
        <v>0</v>
      </c>
      <c r="L543" s="275" t="s">
        <v>239</v>
      </c>
      <c r="M543" s="281"/>
      <c r="N543" s="282" t="s">
        <v>33</v>
      </c>
      <c r="O543" s="224" t="s">
        <v>49</v>
      </c>
      <c r="P543" s="225">
        <f>I543+J543</f>
        <v>0</v>
      </c>
      <c r="Q543" s="225">
        <f>ROUND(I543*H543,2)</f>
        <v>0</v>
      </c>
      <c r="R543" s="225">
        <f>ROUND(J543*H543,2)</f>
        <v>0</v>
      </c>
      <c r="S543" s="80"/>
      <c r="T543" s="226">
        <f>S543*H543</f>
        <v>0</v>
      </c>
      <c r="U543" s="226">
        <v>1E-05</v>
      </c>
      <c r="V543" s="226">
        <f>U543*H543</f>
        <v>0.00015300000000000003</v>
      </c>
      <c r="W543" s="226">
        <v>0</v>
      </c>
      <c r="X543" s="227">
        <f>W543*H543</f>
        <v>0</v>
      </c>
      <c r="AR543" s="17" t="s">
        <v>258</v>
      </c>
      <c r="AT543" s="17" t="s">
        <v>287</v>
      </c>
      <c r="AU543" s="17" t="s">
        <v>90</v>
      </c>
      <c r="AY543" s="17" t="s">
        <v>204</v>
      </c>
      <c r="BE543" s="228">
        <f>IF(O543="základní",K543,0)</f>
        <v>0</v>
      </c>
      <c r="BF543" s="228">
        <f>IF(O543="snížená",K543,0)</f>
        <v>0</v>
      </c>
      <c r="BG543" s="228">
        <f>IF(O543="zákl. přenesená",K543,0)</f>
        <v>0</v>
      </c>
      <c r="BH543" s="228">
        <f>IF(O543="sníž. přenesená",K543,0)</f>
        <v>0</v>
      </c>
      <c r="BI543" s="228">
        <f>IF(O543="nulová",K543,0)</f>
        <v>0</v>
      </c>
      <c r="BJ543" s="17" t="s">
        <v>88</v>
      </c>
      <c r="BK543" s="228">
        <f>ROUND(P543*H543,2)</f>
        <v>0</v>
      </c>
      <c r="BL543" s="17" t="s">
        <v>211</v>
      </c>
      <c r="BM543" s="17" t="s">
        <v>679</v>
      </c>
    </row>
    <row r="544" spans="2:51" s="11" customFormat="1" ht="12">
      <c r="B544" s="229"/>
      <c r="C544" s="230"/>
      <c r="D544" s="231" t="s">
        <v>213</v>
      </c>
      <c r="E544" s="232" t="s">
        <v>33</v>
      </c>
      <c r="F544" s="233" t="s">
        <v>675</v>
      </c>
      <c r="G544" s="230"/>
      <c r="H544" s="232" t="s">
        <v>33</v>
      </c>
      <c r="I544" s="234"/>
      <c r="J544" s="234"/>
      <c r="K544" s="230"/>
      <c r="L544" s="230"/>
      <c r="M544" s="235"/>
      <c r="N544" s="236"/>
      <c r="O544" s="237"/>
      <c r="P544" s="237"/>
      <c r="Q544" s="237"/>
      <c r="R544" s="237"/>
      <c r="S544" s="237"/>
      <c r="T544" s="237"/>
      <c r="U544" s="237"/>
      <c r="V544" s="237"/>
      <c r="W544" s="237"/>
      <c r="X544" s="238"/>
      <c r="AT544" s="239" t="s">
        <v>213</v>
      </c>
      <c r="AU544" s="239" t="s">
        <v>90</v>
      </c>
      <c r="AV544" s="11" t="s">
        <v>88</v>
      </c>
      <c r="AW544" s="11" t="s">
        <v>5</v>
      </c>
      <c r="AX544" s="11" t="s">
        <v>80</v>
      </c>
      <c r="AY544" s="239" t="s">
        <v>204</v>
      </c>
    </row>
    <row r="545" spans="2:51" s="12" customFormat="1" ht="12">
      <c r="B545" s="240"/>
      <c r="C545" s="241"/>
      <c r="D545" s="231" t="s">
        <v>213</v>
      </c>
      <c r="E545" s="242" t="s">
        <v>33</v>
      </c>
      <c r="F545" s="243" t="s">
        <v>680</v>
      </c>
      <c r="G545" s="241"/>
      <c r="H545" s="244">
        <v>15.3</v>
      </c>
      <c r="I545" s="245"/>
      <c r="J545" s="245"/>
      <c r="K545" s="241"/>
      <c r="L545" s="241"/>
      <c r="M545" s="246"/>
      <c r="N545" s="247"/>
      <c r="O545" s="248"/>
      <c r="P545" s="248"/>
      <c r="Q545" s="248"/>
      <c r="R545" s="248"/>
      <c r="S545" s="248"/>
      <c r="T545" s="248"/>
      <c r="U545" s="248"/>
      <c r="V545" s="248"/>
      <c r="W545" s="248"/>
      <c r="X545" s="249"/>
      <c r="AT545" s="250" t="s">
        <v>213</v>
      </c>
      <c r="AU545" s="250" t="s">
        <v>90</v>
      </c>
      <c r="AV545" s="12" t="s">
        <v>90</v>
      </c>
      <c r="AW545" s="12" t="s">
        <v>5</v>
      </c>
      <c r="AX545" s="12" t="s">
        <v>88</v>
      </c>
      <c r="AY545" s="250" t="s">
        <v>204</v>
      </c>
    </row>
    <row r="546" spans="2:63" s="10" customFormat="1" ht="22.8" customHeight="1">
      <c r="B546" s="199"/>
      <c r="C546" s="200"/>
      <c r="D546" s="201" t="s">
        <v>79</v>
      </c>
      <c r="E546" s="214" t="s">
        <v>211</v>
      </c>
      <c r="F546" s="214" t="s">
        <v>681</v>
      </c>
      <c r="G546" s="200"/>
      <c r="H546" s="200"/>
      <c r="I546" s="203"/>
      <c r="J546" s="203"/>
      <c r="K546" s="215">
        <f>BK546</f>
        <v>0</v>
      </c>
      <c r="L546" s="200"/>
      <c r="M546" s="205"/>
      <c r="N546" s="206"/>
      <c r="O546" s="207"/>
      <c r="P546" s="207"/>
      <c r="Q546" s="208">
        <f>Q547+Q657</f>
        <v>0</v>
      </c>
      <c r="R546" s="208">
        <f>R547+R657</f>
        <v>0</v>
      </c>
      <c r="S546" s="207"/>
      <c r="T546" s="209">
        <f>T547+T657</f>
        <v>0</v>
      </c>
      <c r="U546" s="207"/>
      <c r="V546" s="209">
        <f>V547+V657</f>
        <v>281.53267332</v>
      </c>
      <c r="W546" s="207"/>
      <c r="X546" s="210">
        <f>X547+X657</f>
        <v>0</v>
      </c>
      <c r="AR546" s="211" t="s">
        <v>88</v>
      </c>
      <c r="AT546" s="212" t="s">
        <v>79</v>
      </c>
      <c r="AU546" s="212" t="s">
        <v>88</v>
      </c>
      <c r="AY546" s="211" t="s">
        <v>204</v>
      </c>
      <c r="BK546" s="213">
        <f>BK547+BK657</f>
        <v>0</v>
      </c>
    </row>
    <row r="547" spans="2:63" s="10" customFormat="1" ht="20.85" customHeight="1">
      <c r="B547" s="199"/>
      <c r="C547" s="200"/>
      <c r="D547" s="201" t="s">
        <v>79</v>
      </c>
      <c r="E547" s="214" t="s">
        <v>564</v>
      </c>
      <c r="F547" s="214" t="s">
        <v>682</v>
      </c>
      <c r="G547" s="200"/>
      <c r="H547" s="200"/>
      <c r="I547" s="203"/>
      <c r="J547" s="203"/>
      <c r="K547" s="215">
        <f>BK547</f>
        <v>0</v>
      </c>
      <c r="L547" s="200"/>
      <c r="M547" s="205"/>
      <c r="N547" s="206"/>
      <c r="O547" s="207"/>
      <c r="P547" s="207"/>
      <c r="Q547" s="208">
        <f>SUM(Q548:Q656)</f>
        <v>0</v>
      </c>
      <c r="R547" s="208">
        <f>SUM(R548:R656)</f>
        <v>0</v>
      </c>
      <c r="S547" s="207"/>
      <c r="T547" s="209">
        <f>SUM(T548:T656)</f>
        <v>0</v>
      </c>
      <c r="U547" s="207"/>
      <c r="V547" s="209">
        <f>SUM(V548:V656)</f>
        <v>239.01865056</v>
      </c>
      <c r="W547" s="207"/>
      <c r="X547" s="210">
        <f>SUM(X548:X656)</f>
        <v>0</v>
      </c>
      <c r="AR547" s="211" t="s">
        <v>88</v>
      </c>
      <c r="AT547" s="212" t="s">
        <v>79</v>
      </c>
      <c r="AU547" s="212" t="s">
        <v>90</v>
      </c>
      <c r="AY547" s="211" t="s">
        <v>204</v>
      </c>
      <c r="BK547" s="213">
        <f>SUM(BK548:BK656)</f>
        <v>0</v>
      </c>
    </row>
    <row r="548" spans="2:65" s="1" customFormat="1" ht="22.5" customHeight="1">
      <c r="B548" s="39"/>
      <c r="C548" s="216" t="s">
        <v>683</v>
      </c>
      <c r="D548" s="216" t="s">
        <v>206</v>
      </c>
      <c r="E548" s="217" t="s">
        <v>684</v>
      </c>
      <c r="F548" s="218" t="s">
        <v>685</v>
      </c>
      <c r="G548" s="219" t="s">
        <v>232</v>
      </c>
      <c r="H548" s="220">
        <v>82.498</v>
      </c>
      <c r="I548" s="221"/>
      <c r="J548" s="221"/>
      <c r="K548" s="222">
        <f>ROUND(P548*H548,2)</f>
        <v>0</v>
      </c>
      <c r="L548" s="218" t="s">
        <v>210</v>
      </c>
      <c r="M548" s="44"/>
      <c r="N548" s="223" t="s">
        <v>33</v>
      </c>
      <c r="O548" s="224" t="s">
        <v>49</v>
      </c>
      <c r="P548" s="225">
        <f>I548+J548</f>
        <v>0</v>
      </c>
      <c r="Q548" s="225">
        <f>ROUND(I548*H548,2)</f>
        <v>0</v>
      </c>
      <c r="R548" s="225">
        <f>ROUND(J548*H548,2)</f>
        <v>0</v>
      </c>
      <c r="S548" s="80"/>
      <c r="T548" s="226">
        <f>S548*H548</f>
        <v>0</v>
      </c>
      <c r="U548" s="226">
        <v>2.45343</v>
      </c>
      <c r="V548" s="226">
        <f>U548*H548</f>
        <v>202.40306814000002</v>
      </c>
      <c r="W548" s="226">
        <v>0</v>
      </c>
      <c r="X548" s="227">
        <f>W548*H548</f>
        <v>0</v>
      </c>
      <c r="AR548" s="17" t="s">
        <v>211</v>
      </c>
      <c r="AT548" s="17" t="s">
        <v>206</v>
      </c>
      <c r="AU548" s="17" t="s">
        <v>224</v>
      </c>
      <c r="AY548" s="17" t="s">
        <v>204</v>
      </c>
      <c r="BE548" s="228">
        <f>IF(O548="základní",K548,0)</f>
        <v>0</v>
      </c>
      <c r="BF548" s="228">
        <f>IF(O548="snížená",K548,0)</f>
        <v>0</v>
      </c>
      <c r="BG548" s="228">
        <f>IF(O548="zákl. přenesená",K548,0)</f>
        <v>0</v>
      </c>
      <c r="BH548" s="228">
        <f>IF(O548="sníž. přenesená",K548,0)</f>
        <v>0</v>
      </c>
      <c r="BI548" s="228">
        <f>IF(O548="nulová",K548,0)</f>
        <v>0</v>
      </c>
      <c r="BJ548" s="17" t="s">
        <v>88</v>
      </c>
      <c r="BK548" s="228">
        <f>ROUND(P548*H548,2)</f>
        <v>0</v>
      </c>
      <c r="BL548" s="17" t="s">
        <v>211</v>
      </c>
      <c r="BM548" s="17" t="s">
        <v>686</v>
      </c>
    </row>
    <row r="549" spans="2:51" s="11" customFormat="1" ht="12">
      <c r="B549" s="229"/>
      <c r="C549" s="230"/>
      <c r="D549" s="231" t="s">
        <v>213</v>
      </c>
      <c r="E549" s="232" t="s">
        <v>33</v>
      </c>
      <c r="F549" s="233" t="s">
        <v>687</v>
      </c>
      <c r="G549" s="230"/>
      <c r="H549" s="232" t="s">
        <v>33</v>
      </c>
      <c r="I549" s="234"/>
      <c r="J549" s="234"/>
      <c r="K549" s="230"/>
      <c r="L549" s="230"/>
      <c r="M549" s="235"/>
      <c r="N549" s="236"/>
      <c r="O549" s="237"/>
      <c r="P549" s="237"/>
      <c r="Q549" s="237"/>
      <c r="R549" s="237"/>
      <c r="S549" s="237"/>
      <c r="T549" s="237"/>
      <c r="U549" s="237"/>
      <c r="V549" s="237"/>
      <c r="W549" s="237"/>
      <c r="X549" s="238"/>
      <c r="AT549" s="239" t="s">
        <v>213</v>
      </c>
      <c r="AU549" s="239" t="s">
        <v>224</v>
      </c>
      <c r="AV549" s="11" t="s">
        <v>88</v>
      </c>
      <c r="AW549" s="11" t="s">
        <v>5</v>
      </c>
      <c r="AX549" s="11" t="s">
        <v>80</v>
      </c>
      <c r="AY549" s="239" t="s">
        <v>204</v>
      </c>
    </row>
    <row r="550" spans="2:51" s="12" customFormat="1" ht="12">
      <c r="B550" s="240"/>
      <c r="C550" s="241"/>
      <c r="D550" s="231" t="s">
        <v>213</v>
      </c>
      <c r="E550" s="242" t="s">
        <v>33</v>
      </c>
      <c r="F550" s="243" t="s">
        <v>688</v>
      </c>
      <c r="G550" s="241"/>
      <c r="H550" s="244">
        <v>8.88</v>
      </c>
      <c r="I550" s="245"/>
      <c r="J550" s="245"/>
      <c r="K550" s="241"/>
      <c r="L550" s="241"/>
      <c r="M550" s="246"/>
      <c r="N550" s="247"/>
      <c r="O550" s="248"/>
      <c r="P550" s="248"/>
      <c r="Q550" s="248"/>
      <c r="R550" s="248"/>
      <c r="S550" s="248"/>
      <c r="T550" s="248"/>
      <c r="U550" s="248"/>
      <c r="V550" s="248"/>
      <c r="W550" s="248"/>
      <c r="X550" s="249"/>
      <c r="AT550" s="250" t="s">
        <v>213</v>
      </c>
      <c r="AU550" s="250" t="s">
        <v>224</v>
      </c>
      <c r="AV550" s="12" t="s">
        <v>90</v>
      </c>
      <c r="AW550" s="12" t="s">
        <v>5</v>
      </c>
      <c r="AX550" s="12" t="s">
        <v>80</v>
      </c>
      <c r="AY550" s="250" t="s">
        <v>204</v>
      </c>
    </row>
    <row r="551" spans="2:51" s="11" customFormat="1" ht="12">
      <c r="B551" s="229"/>
      <c r="C551" s="230"/>
      <c r="D551" s="231" t="s">
        <v>213</v>
      </c>
      <c r="E551" s="232" t="s">
        <v>33</v>
      </c>
      <c r="F551" s="233" t="s">
        <v>689</v>
      </c>
      <c r="G551" s="230"/>
      <c r="H551" s="232" t="s">
        <v>33</v>
      </c>
      <c r="I551" s="234"/>
      <c r="J551" s="234"/>
      <c r="K551" s="230"/>
      <c r="L551" s="230"/>
      <c r="M551" s="235"/>
      <c r="N551" s="236"/>
      <c r="O551" s="237"/>
      <c r="P551" s="237"/>
      <c r="Q551" s="237"/>
      <c r="R551" s="237"/>
      <c r="S551" s="237"/>
      <c r="T551" s="237"/>
      <c r="U551" s="237"/>
      <c r="V551" s="237"/>
      <c r="W551" s="237"/>
      <c r="X551" s="238"/>
      <c r="AT551" s="239" t="s">
        <v>213</v>
      </c>
      <c r="AU551" s="239" t="s">
        <v>224</v>
      </c>
      <c r="AV551" s="11" t="s">
        <v>88</v>
      </c>
      <c r="AW551" s="11" t="s">
        <v>5</v>
      </c>
      <c r="AX551" s="11" t="s">
        <v>80</v>
      </c>
      <c r="AY551" s="239" t="s">
        <v>204</v>
      </c>
    </row>
    <row r="552" spans="2:51" s="12" customFormat="1" ht="12">
      <c r="B552" s="240"/>
      <c r="C552" s="241"/>
      <c r="D552" s="231" t="s">
        <v>213</v>
      </c>
      <c r="E552" s="242" t="s">
        <v>33</v>
      </c>
      <c r="F552" s="243" t="s">
        <v>690</v>
      </c>
      <c r="G552" s="241"/>
      <c r="H552" s="244">
        <v>3.456</v>
      </c>
      <c r="I552" s="245"/>
      <c r="J552" s="245"/>
      <c r="K552" s="241"/>
      <c r="L552" s="241"/>
      <c r="M552" s="246"/>
      <c r="N552" s="247"/>
      <c r="O552" s="248"/>
      <c r="P552" s="248"/>
      <c r="Q552" s="248"/>
      <c r="R552" s="248"/>
      <c r="S552" s="248"/>
      <c r="T552" s="248"/>
      <c r="U552" s="248"/>
      <c r="V552" s="248"/>
      <c r="W552" s="248"/>
      <c r="X552" s="249"/>
      <c r="AT552" s="250" t="s">
        <v>213</v>
      </c>
      <c r="AU552" s="250" t="s">
        <v>224</v>
      </c>
      <c r="AV552" s="12" t="s">
        <v>90</v>
      </c>
      <c r="AW552" s="12" t="s">
        <v>5</v>
      </c>
      <c r="AX552" s="12" t="s">
        <v>80</v>
      </c>
      <c r="AY552" s="250" t="s">
        <v>204</v>
      </c>
    </row>
    <row r="553" spans="2:51" s="14" customFormat="1" ht="12">
      <c r="B553" s="262"/>
      <c r="C553" s="263"/>
      <c r="D553" s="231" t="s">
        <v>213</v>
      </c>
      <c r="E553" s="264" t="s">
        <v>33</v>
      </c>
      <c r="F553" s="265" t="s">
        <v>243</v>
      </c>
      <c r="G553" s="263"/>
      <c r="H553" s="266">
        <v>12.336</v>
      </c>
      <c r="I553" s="267"/>
      <c r="J553" s="267"/>
      <c r="K553" s="263"/>
      <c r="L553" s="263"/>
      <c r="M553" s="268"/>
      <c r="N553" s="269"/>
      <c r="O553" s="270"/>
      <c r="P553" s="270"/>
      <c r="Q553" s="270"/>
      <c r="R553" s="270"/>
      <c r="S553" s="270"/>
      <c r="T553" s="270"/>
      <c r="U553" s="270"/>
      <c r="V553" s="270"/>
      <c r="W553" s="270"/>
      <c r="X553" s="271"/>
      <c r="AT553" s="272" t="s">
        <v>213</v>
      </c>
      <c r="AU553" s="272" t="s">
        <v>224</v>
      </c>
      <c r="AV553" s="14" t="s">
        <v>224</v>
      </c>
      <c r="AW553" s="14" t="s">
        <v>5</v>
      </c>
      <c r="AX553" s="14" t="s">
        <v>80</v>
      </c>
      <c r="AY553" s="272" t="s">
        <v>204</v>
      </c>
    </row>
    <row r="554" spans="2:51" s="11" customFormat="1" ht="12">
      <c r="B554" s="229"/>
      <c r="C554" s="230"/>
      <c r="D554" s="231" t="s">
        <v>213</v>
      </c>
      <c r="E554" s="232" t="s">
        <v>33</v>
      </c>
      <c r="F554" s="233" t="s">
        <v>691</v>
      </c>
      <c r="G554" s="230"/>
      <c r="H554" s="232" t="s">
        <v>33</v>
      </c>
      <c r="I554" s="234"/>
      <c r="J554" s="234"/>
      <c r="K554" s="230"/>
      <c r="L554" s="230"/>
      <c r="M554" s="235"/>
      <c r="N554" s="236"/>
      <c r="O554" s="237"/>
      <c r="P554" s="237"/>
      <c r="Q554" s="237"/>
      <c r="R554" s="237"/>
      <c r="S554" s="237"/>
      <c r="T554" s="237"/>
      <c r="U554" s="237"/>
      <c r="V554" s="237"/>
      <c r="W554" s="237"/>
      <c r="X554" s="238"/>
      <c r="AT554" s="239" t="s">
        <v>213</v>
      </c>
      <c r="AU554" s="239" t="s">
        <v>224</v>
      </c>
      <c r="AV554" s="11" t="s">
        <v>88</v>
      </c>
      <c r="AW554" s="11" t="s">
        <v>5</v>
      </c>
      <c r="AX554" s="11" t="s">
        <v>80</v>
      </c>
      <c r="AY554" s="239" t="s">
        <v>204</v>
      </c>
    </row>
    <row r="555" spans="2:51" s="11" customFormat="1" ht="12">
      <c r="B555" s="229"/>
      <c r="C555" s="230"/>
      <c r="D555" s="231" t="s">
        <v>213</v>
      </c>
      <c r="E555" s="232" t="s">
        <v>33</v>
      </c>
      <c r="F555" s="233" t="s">
        <v>692</v>
      </c>
      <c r="G555" s="230"/>
      <c r="H555" s="232" t="s">
        <v>33</v>
      </c>
      <c r="I555" s="234"/>
      <c r="J555" s="234"/>
      <c r="K555" s="230"/>
      <c r="L555" s="230"/>
      <c r="M555" s="235"/>
      <c r="N555" s="236"/>
      <c r="O555" s="237"/>
      <c r="P555" s="237"/>
      <c r="Q555" s="237"/>
      <c r="R555" s="237"/>
      <c r="S555" s="237"/>
      <c r="T555" s="237"/>
      <c r="U555" s="237"/>
      <c r="V555" s="237"/>
      <c r="W555" s="237"/>
      <c r="X555" s="238"/>
      <c r="AT555" s="239" t="s">
        <v>213</v>
      </c>
      <c r="AU555" s="239" t="s">
        <v>224</v>
      </c>
      <c r="AV555" s="11" t="s">
        <v>88</v>
      </c>
      <c r="AW555" s="11" t="s">
        <v>5</v>
      </c>
      <c r="AX555" s="11" t="s">
        <v>80</v>
      </c>
      <c r="AY555" s="239" t="s">
        <v>204</v>
      </c>
    </row>
    <row r="556" spans="2:51" s="12" customFormat="1" ht="12">
      <c r="B556" s="240"/>
      <c r="C556" s="241"/>
      <c r="D556" s="231" t="s">
        <v>213</v>
      </c>
      <c r="E556" s="242" t="s">
        <v>33</v>
      </c>
      <c r="F556" s="243" t="s">
        <v>693</v>
      </c>
      <c r="G556" s="241"/>
      <c r="H556" s="244">
        <v>3.44</v>
      </c>
      <c r="I556" s="245"/>
      <c r="J556" s="245"/>
      <c r="K556" s="241"/>
      <c r="L556" s="241"/>
      <c r="M556" s="246"/>
      <c r="N556" s="247"/>
      <c r="O556" s="248"/>
      <c r="P556" s="248"/>
      <c r="Q556" s="248"/>
      <c r="R556" s="248"/>
      <c r="S556" s="248"/>
      <c r="T556" s="248"/>
      <c r="U556" s="248"/>
      <c r="V556" s="248"/>
      <c r="W556" s="248"/>
      <c r="X556" s="249"/>
      <c r="AT556" s="250" t="s">
        <v>213</v>
      </c>
      <c r="AU556" s="250" t="s">
        <v>224</v>
      </c>
      <c r="AV556" s="12" t="s">
        <v>90</v>
      </c>
      <c r="AW556" s="12" t="s">
        <v>5</v>
      </c>
      <c r="AX556" s="12" t="s">
        <v>80</v>
      </c>
      <c r="AY556" s="250" t="s">
        <v>204</v>
      </c>
    </row>
    <row r="557" spans="2:51" s="11" customFormat="1" ht="12">
      <c r="B557" s="229"/>
      <c r="C557" s="230"/>
      <c r="D557" s="231" t="s">
        <v>213</v>
      </c>
      <c r="E557" s="232" t="s">
        <v>33</v>
      </c>
      <c r="F557" s="233" t="s">
        <v>694</v>
      </c>
      <c r="G557" s="230"/>
      <c r="H557" s="232" t="s">
        <v>33</v>
      </c>
      <c r="I557" s="234"/>
      <c r="J557" s="234"/>
      <c r="K557" s="230"/>
      <c r="L557" s="230"/>
      <c r="M557" s="235"/>
      <c r="N557" s="236"/>
      <c r="O557" s="237"/>
      <c r="P557" s="237"/>
      <c r="Q557" s="237"/>
      <c r="R557" s="237"/>
      <c r="S557" s="237"/>
      <c r="T557" s="237"/>
      <c r="U557" s="237"/>
      <c r="V557" s="237"/>
      <c r="W557" s="237"/>
      <c r="X557" s="238"/>
      <c r="AT557" s="239" t="s">
        <v>213</v>
      </c>
      <c r="AU557" s="239" t="s">
        <v>224</v>
      </c>
      <c r="AV557" s="11" t="s">
        <v>88</v>
      </c>
      <c r="AW557" s="11" t="s">
        <v>5</v>
      </c>
      <c r="AX557" s="11" t="s">
        <v>80</v>
      </c>
      <c r="AY557" s="239" t="s">
        <v>204</v>
      </c>
    </row>
    <row r="558" spans="2:51" s="12" customFormat="1" ht="12">
      <c r="B558" s="240"/>
      <c r="C558" s="241"/>
      <c r="D558" s="231" t="s">
        <v>213</v>
      </c>
      <c r="E558" s="242" t="s">
        <v>33</v>
      </c>
      <c r="F558" s="243" t="s">
        <v>695</v>
      </c>
      <c r="G558" s="241"/>
      <c r="H558" s="244">
        <v>3.81</v>
      </c>
      <c r="I558" s="245"/>
      <c r="J558" s="245"/>
      <c r="K558" s="241"/>
      <c r="L558" s="241"/>
      <c r="M558" s="246"/>
      <c r="N558" s="247"/>
      <c r="O558" s="248"/>
      <c r="P558" s="248"/>
      <c r="Q558" s="248"/>
      <c r="R558" s="248"/>
      <c r="S558" s="248"/>
      <c r="T558" s="248"/>
      <c r="U558" s="248"/>
      <c r="V558" s="248"/>
      <c r="W558" s="248"/>
      <c r="X558" s="249"/>
      <c r="AT558" s="250" t="s">
        <v>213</v>
      </c>
      <c r="AU558" s="250" t="s">
        <v>224</v>
      </c>
      <c r="AV558" s="12" t="s">
        <v>90</v>
      </c>
      <c r="AW558" s="12" t="s">
        <v>5</v>
      </c>
      <c r="AX558" s="12" t="s">
        <v>80</v>
      </c>
      <c r="AY558" s="250" t="s">
        <v>204</v>
      </c>
    </row>
    <row r="559" spans="2:51" s="14" customFormat="1" ht="12">
      <c r="B559" s="262"/>
      <c r="C559" s="263"/>
      <c r="D559" s="231" t="s">
        <v>213</v>
      </c>
      <c r="E559" s="264" t="s">
        <v>33</v>
      </c>
      <c r="F559" s="265" t="s">
        <v>243</v>
      </c>
      <c r="G559" s="263"/>
      <c r="H559" s="266">
        <v>7.25</v>
      </c>
      <c r="I559" s="267"/>
      <c r="J559" s="267"/>
      <c r="K559" s="263"/>
      <c r="L559" s="263"/>
      <c r="M559" s="268"/>
      <c r="N559" s="269"/>
      <c r="O559" s="270"/>
      <c r="P559" s="270"/>
      <c r="Q559" s="270"/>
      <c r="R559" s="270"/>
      <c r="S559" s="270"/>
      <c r="T559" s="270"/>
      <c r="U559" s="270"/>
      <c r="V559" s="270"/>
      <c r="W559" s="270"/>
      <c r="X559" s="271"/>
      <c r="AT559" s="272" t="s">
        <v>213</v>
      </c>
      <c r="AU559" s="272" t="s">
        <v>224</v>
      </c>
      <c r="AV559" s="14" t="s">
        <v>224</v>
      </c>
      <c r="AW559" s="14" t="s">
        <v>5</v>
      </c>
      <c r="AX559" s="14" t="s">
        <v>80</v>
      </c>
      <c r="AY559" s="272" t="s">
        <v>204</v>
      </c>
    </row>
    <row r="560" spans="2:51" s="11" customFormat="1" ht="12">
      <c r="B560" s="229"/>
      <c r="C560" s="230"/>
      <c r="D560" s="231" t="s">
        <v>213</v>
      </c>
      <c r="E560" s="232" t="s">
        <v>33</v>
      </c>
      <c r="F560" s="233" t="s">
        <v>696</v>
      </c>
      <c r="G560" s="230"/>
      <c r="H560" s="232" t="s">
        <v>33</v>
      </c>
      <c r="I560" s="234"/>
      <c r="J560" s="234"/>
      <c r="K560" s="230"/>
      <c r="L560" s="230"/>
      <c r="M560" s="235"/>
      <c r="N560" s="236"/>
      <c r="O560" s="237"/>
      <c r="P560" s="237"/>
      <c r="Q560" s="237"/>
      <c r="R560" s="237"/>
      <c r="S560" s="237"/>
      <c r="T560" s="237"/>
      <c r="U560" s="237"/>
      <c r="V560" s="237"/>
      <c r="W560" s="237"/>
      <c r="X560" s="238"/>
      <c r="AT560" s="239" t="s">
        <v>213</v>
      </c>
      <c r="AU560" s="239" t="s">
        <v>224</v>
      </c>
      <c r="AV560" s="11" t="s">
        <v>88</v>
      </c>
      <c r="AW560" s="11" t="s">
        <v>5</v>
      </c>
      <c r="AX560" s="11" t="s">
        <v>80</v>
      </c>
      <c r="AY560" s="239" t="s">
        <v>204</v>
      </c>
    </row>
    <row r="561" spans="2:51" s="12" customFormat="1" ht="12">
      <c r="B561" s="240"/>
      <c r="C561" s="241"/>
      <c r="D561" s="231" t="s">
        <v>213</v>
      </c>
      <c r="E561" s="242" t="s">
        <v>33</v>
      </c>
      <c r="F561" s="243" t="s">
        <v>697</v>
      </c>
      <c r="G561" s="241"/>
      <c r="H561" s="244">
        <v>13.41</v>
      </c>
      <c r="I561" s="245"/>
      <c r="J561" s="245"/>
      <c r="K561" s="241"/>
      <c r="L561" s="241"/>
      <c r="M561" s="246"/>
      <c r="N561" s="247"/>
      <c r="O561" s="248"/>
      <c r="P561" s="248"/>
      <c r="Q561" s="248"/>
      <c r="R561" s="248"/>
      <c r="S561" s="248"/>
      <c r="T561" s="248"/>
      <c r="U561" s="248"/>
      <c r="V561" s="248"/>
      <c r="W561" s="248"/>
      <c r="X561" s="249"/>
      <c r="AT561" s="250" t="s">
        <v>213</v>
      </c>
      <c r="AU561" s="250" t="s">
        <v>224</v>
      </c>
      <c r="AV561" s="12" t="s">
        <v>90</v>
      </c>
      <c r="AW561" s="12" t="s">
        <v>5</v>
      </c>
      <c r="AX561" s="12" t="s">
        <v>80</v>
      </c>
      <c r="AY561" s="250" t="s">
        <v>204</v>
      </c>
    </row>
    <row r="562" spans="2:51" s="11" customFormat="1" ht="12">
      <c r="B562" s="229"/>
      <c r="C562" s="230"/>
      <c r="D562" s="231" t="s">
        <v>213</v>
      </c>
      <c r="E562" s="232" t="s">
        <v>33</v>
      </c>
      <c r="F562" s="233" t="s">
        <v>698</v>
      </c>
      <c r="G562" s="230"/>
      <c r="H562" s="232" t="s">
        <v>33</v>
      </c>
      <c r="I562" s="234"/>
      <c r="J562" s="234"/>
      <c r="K562" s="230"/>
      <c r="L562" s="230"/>
      <c r="M562" s="235"/>
      <c r="N562" s="236"/>
      <c r="O562" s="237"/>
      <c r="P562" s="237"/>
      <c r="Q562" s="237"/>
      <c r="R562" s="237"/>
      <c r="S562" s="237"/>
      <c r="T562" s="237"/>
      <c r="U562" s="237"/>
      <c r="V562" s="237"/>
      <c r="W562" s="237"/>
      <c r="X562" s="238"/>
      <c r="AT562" s="239" t="s">
        <v>213</v>
      </c>
      <c r="AU562" s="239" t="s">
        <v>224</v>
      </c>
      <c r="AV562" s="11" t="s">
        <v>88</v>
      </c>
      <c r="AW562" s="11" t="s">
        <v>5</v>
      </c>
      <c r="AX562" s="11" t="s">
        <v>80</v>
      </c>
      <c r="AY562" s="239" t="s">
        <v>204</v>
      </c>
    </row>
    <row r="563" spans="2:51" s="12" customFormat="1" ht="12">
      <c r="B563" s="240"/>
      <c r="C563" s="241"/>
      <c r="D563" s="231" t="s">
        <v>213</v>
      </c>
      <c r="E563" s="242" t="s">
        <v>33</v>
      </c>
      <c r="F563" s="243" t="s">
        <v>699</v>
      </c>
      <c r="G563" s="241"/>
      <c r="H563" s="244">
        <v>12.375</v>
      </c>
      <c r="I563" s="245"/>
      <c r="J563" s="245"/>
      <c r="K563" s="241"/>
      <c r="L563" s="241"/>
      <c r="M563" s="246"/>
      <c r="N563" s="247"/>
      <c r="O563" s="248"/>
      <c r="P563" s="248"/>
      <c r="Q563" s="248"/>
      <c r="R563" s="248"/>
      <c r="S563" s="248"/>
      <c r="T563" s="248"/>
      <c r="U563" s="248"/>
      <c r="V563" s="248"/>
      <c r="W563" s="248"/>
      <c r="X563" s="249"/>
      <c r="AT563" s="250" t="s">
        <v>213</v>
      </c>
      <c r="AU563" s="250" t="s">
        <v>224</v>
      </c>
      <c r="AV563" s="12" t="s">
        <v>90</v>
      </c>
      <c r="AW563" s="12" t="s">
        <v>5</v>
      </c>
      <c r="AX563" s="12" t="s">
        <v>80</v>
      </c>
      <c r="AY563" s="250" t="s">
        <v>204</v>
      </c>
    </row>
    <row r="564" spans="2:51" s="11" customFormat="1" ht="12">
      <c r="B564" s="229"/>
      <c r="C564" s="230"/>
      <c r="D564" s="231" t="s">
        <v>213</v>
      </c>
      <c r="E564" s="232" t="s">
        <v>33</v>
      </c>
      <c r="F564" s="233" t="s">
        <v>700</v>
      </c>
      <c r="G564" s="230"/>
      <c r="H564" s="232" t="s">
        <v>33</v>
      </c>
      <c r="I564" s="234"/>
      <c r="J564" s="234"/>
      <c r="K564" s="230"/>
      <c r="L564" s="230"/>
      <c r="M564" s="235"/>
      <c r="N564" s="236"/>
      <c r="O564" s="237"/>
      <c r="P564" s="237"/>
      <c r="Q564" s="237"/>
      <c r="R564" s="237"/>
      <c r="S564" s="237"/>
      <c r="T564" s="237"/>
      <c r="U564" s="237"/>
      <c r="V564" s="237"/>
      <c r="W564" s="237"/>
      <c r="X564" s="238"/>
      <c r="AT564" s="239" t="s">
        <v>213</v>
      </c>
      <c r="AU564" s="239" t="s">
        <v>224</v>
      </c>
      <c r="AV564" s="11" t="s">
        <v>88</v>
      </c>
      <c r="AW564" s="11" t="s">
        <v>5</v>
      </c>
      <c r="AX564" s="11" t="s">
        <v>80</v>
      </c>
      <c r="AY564" s="239" t="s">
        <v>204</v>
      </c>
    </row>
    <row r="565" spans="2:51" s="12" customFormat="1" ht="12">
      <c r="B565" s="240"/>
      <c r="C565" s="241"/>
      <c r="D565" s="231" t="s">
        <v>213</v>
      </c>
      <c r="E565" s="242" t="s">
        <v>33</v>
      </c>
      <c r="F565" s="243" t="s">
        <v>701</v>
      </c>
      <c r="G565" s="241"/>
      <c r="H565" s="244">
        <v>36.225</v>
      </c>
      <c r="I565" s="245"/>
      <c r="J565" s="245"/>
      <c r="K565" s="241"/>
      <c r="L565" s="241"/>
      <c r="M565" s="246"/>
      <c r="N565" s="247"/>
      <c r="O565" s="248"/>
      <c r="P565" s="248"/>
      <c r="Q565" s="248"/>
      <c r="R565" s="248"/>
      <c r="S565" s="248"/>
      <c r="T565" s="248"/>
      <c r="U565" s="248"/>
      <c r="V565" s="248"/>
      <c r="W565" s="248"/>
      <c r="X565" s="249"/>
      <c r="AT565" s="250" t="s">
        <v>213</v>
      </c>
      <c r="AU565" s="250" t="s">
        <v>224</v>
      </c>
      <c r="AV565" s="12" t="s">
        <v>90</v>
      </c>
      <c r="AW565" s="12" t="s">
        <v>5</v>
      </c>
      <c r="AX565" s="12" t="s">
        <v>80</v>
      </c>
      <c r="AY565" s="250" t="s">
        <v>204</v>
      </c>
    </row>
    <row r="566" spans="2:51" s="11" customFormat="1" ht="12">
      <c r="B566" s="229"/>
      <c r="C566" s="230"/>
      <c r="D566" s="231" t="s">
        <v>213</v>
      </c>
      <c r="E566" s="232" t="s">
        <v>33</v>
      </c>
      <c r="F566" s="233" t="s">
        <v>702</v>
      </c>
      <c r="G566" s="230"/>
      <c r="H566" s="232" t="s">
        <v>33</v>
      </c>
      <c r="I566" s="234"/>
      <c r="J566" s="234"/>
      <c r="K566" s="230"/>
      <c r="L566" s="230"/>
      <c r="M566" s="235"/>
      <c r="N566" s="236"/>
      <c r="O566" s="237"/>
      <c r="P566" s="237"/>
      <c r="Q566" s="237"/>
      <c r="R566" s="237"/>
      <c r="S566" s="237"/>
      <c r="T566" s="237"/>
      <c r="U566" s="237"/>
      <c r="V566" s="237"/>
      <c r="W566" s="237"/>
      <c r="X566" s="238"/>
      <c r="AT566" s="239" t="s">
        <v>213</v>
      </c>
      <c r="AU566" s="239" t="s">
        <v>224</v>
      </c>
      <c r="AV566" s="11" t="s">
        <v>88</v>
      </c>
      <c r="AW566" s="11" t="s">
        <v>5</v>
      </c>
      <c r="AX566" s="11" t="s">
        <v>80</v>
      </c>
      <c r="AY566" s="239" t="s">
        <v>204</v>
      </c>
    </row>
    <row r="567" spans="2:51" s="12" customFormat="1" ht="12">
      <c r="B567" s="240"/>
      <c r="C567" s="241"/>
      <c r="D567" s="231" t="s">
        <v>213</v>
      </c>
      <c r="E567" s="242" t="s">
        <v>33</v>
      </c>
      <c r="F567" s="243" t="s">
        <v>703</v>
      </c>
      <c r="G567" s="241"/>
      <c r="H567" s="244">
        <v>0.902</v>
      </c>
      <c r="I567" s="245"/>
      <c r="J567" s="245"/>
      <c r="K567" s="241"/>
      <c r="L567" s="241"/>
      <c r="M567" s="246"/>
      <c r="N567" s="247"/>
      <c r="O567" s="248"/>
      <c r="P567" s="248"/>
      <c r="Q567" s="248"/>
      <c r="R567" s="248"/>
      <c r="S567" s="248"/>
      <c r="T567" s="248"/>
      <c r="U567" s="248"/>
      <c r="V567" s="248"/>
      <c r="W567" s="248"/>
      <c r="X567" s="249"/>
      <c r="AT567" s="250" t="s">
        <v>213</v>
      </c>
      <c r="AU567" s="250" t="s">
        <v>224</v>
      </c>
      <c r="AV567" s="12" t="s">
        <v>90</v>
      </c>
      <c r="AW567" s="12" t="s">
        <v>5</v>
      </c>
      <c r="AX567" s="12" t="s">
        <v>80</v>
      </c>
      <c r="AY567" s="250" t="s">
        <v>204</v>
      </c>
    </row>
    <row r="568" spans="2:51" s="13" customFormat="1" ht="12">
      <c r="B568" s="251"/>
      <c r="C568" s="252"/>
      <c r="D568" s="231" t="s">
        <v>213</v>
      </c>
      <c r="E568" s="253" t="s">
        <v>33</v>
      </c>
      <c r="F568" s="254" t="s">
        <v>218</v>
      </c>
      <c r="G568" s="252"/>
      <c r="H568" s="255">
        <v>82.498</v>
      </c>
      <c r="I568" s="256"/>
      <c r="J568" s="256"/>
      <c r="K568" s="252"/>
      <c r="L568" s="252"/>
      <c r="M568" s="257"/>
      <c r="N568" s="258"/>
      <c r="O568" s="259"/>
      <c r="P568" s="259"/>
      <c r="Q568" s="259"/>
      <c r="R568" s="259"/>
      <c r="S568" s="259"/>
      <c r="T568" s="259"/>
      <c r="U568" s="259"/>
      <c r="V568" s="259"/>
      <c r="W568" s="259"/>
      <c r="X568" s="260"/>
      <c r="AT568" s="261" t="s">
        <v>213</v>
      </c>
      <c r="AU568" s="261" t="s">
        <v>224</v>
      </c>
      <c r="AV568" s="13" t="s">
        <v>211</v>
      </c>
      <c r="AW568" s="13" t="s">
        <v>5</v>
      </c>
      <c r="AX568" s="13" t="s">
        <v>88</v>
      </c>
      <c r="AY568" s="261" t="s">
        <v>204</v>
      </c>
    </row>
    <row r="569" spans="2:65" s="1" customFormat="1" ht="22.5" customHeight="1">
      <c r="B569" s="39"/>
      <c r="C569" s="216" t="s">
        <v>704</v>
      </c>
      <c r="D569" s="216" t="s">
        <v>206</v>
      </c>
      <c r="E569" s="217" t="s">
        <v>705</v>
      </c>
      <c r="F569" s="218" t="s">
        <v>706</v>
      </c>
      <c r="G569" s="219" t="s">
        <v>209</v>
      </c>
      <c r="H569" s="220">
        <v>4.51</v>
      </c>
      <c r="I569" s="221"/>
      <c r="J569" s="221"/>
      <c r="K569" s="222">
        <f>ROUND(P569*H569,2)</f>
        <v>0</v>
      </c>
      <c r="L569" s="218" t="s">
        <v>210</v>
      </c>
      <c r="M569" s="44"/>
      <c r="N569" s="223" t="s">
        <v>33</v>
      </c>
      <c r="O569" s="224" t="s">
        <v>49</v>
      </c>
      <c r="P569" s="225">
        <f>I569+J569</f>
        <v>0</v>
      </c>
      <c r="Q569" s="225">
        <f>ROUND(I569*H569,2)</f>
        <v>0</v>
      </c>
      <c r="R569" s="225">
        <f>ROUND(J569*H569,2)</f>
        <v>0</v>
      </c>
      <c r="S569" s="80"/>
      <c r="T569" s="226">
        <f>S569*H569</f>
        <v>0</v>
      </c>
      <c r="U569" s="226">
        <v>0.00215</v>
      </c>
      <c r="V569" s="226">
        <f>U569*H569</f>
        <v>0.0096965</v>
      </c>
      <c r="W569" s="226">
        <v>0</v>
      </c>
      <c r="X569" s="227">
        <f>W569*H569</f>
        <v>0</v>
      </c>
      <c r="AR569" s="17" t="s">
        <v>211</v>
      </c>
      <c r="AT569" s="17" t="s">
        <v>206</v>
      </c>
      <c r="AU569" s="17" t="s">
        <v>224</v>
      </c>
      <c r="AY569" s="17" t="s">
        <v>204</v>
      </c>
      <c r="BE569" s="228">
        <f>IF(O569="základní",K569,0)</f>
        <v>0</v>
      </c>
      <c r="BF569" s="228">
        <f>IF(O569="snížená",K569,0)</f>
        <v>0</v>
      </c>
      <c r="BG569" s="228">
        <f>IF(O569="zákl. přenesená",K569,0)</f>
        <v>0</v>
      </c>
      <c r="BH569" s="228">
        <f>IF(O569="sníž. přenesená",K569,0)</f>
        <v>0</v>
      </c>
      <c r="BI569" s="228">
        <f>IF(O569="nulová",K569,0)</f>
        <v>0</v>
      </c>
      <c r="BJ569" s="17" t="s">
        <v>88</v>
      </c>
      <c r="BK569" s="228">
        <f>ROUND(P569*H569,2)</f>
        <v>0</v>
      </c>
      <c r="BL569" s="17" t="s">
        <v>211</v>
      </c>
      <c r="BM569" s="17" t="s">
        <v>707</v>
      </c>
    </row>
    <row r="570" spans="2:51" s="11" customFormat="1" ht="12">
      <c r="B570" s="229"/>
      <c r="C570" s="230"/>
      <c r="D570" s="231" t="s">
        <v>213</v>
      </c>
      <c r="E570" s="232" t="s">
        <v>33</v>
      </c>
      <c r="F570" s="233" t="s">
        <v>708</v>
      </c>
      <c r="G570" s="230"/>
      <c r="H570" s="232" t="s">
        <v>33</v>
      </c>
      <c r="I570" s="234"/>
      <c r="J570" s="234"/>
      <c r="K570" s="230"/>
      <c r="L570" s="230"/>
      <c r="M570" s="235"/>
      <c r="N570" s="236"/>
      <c r="O570" s="237"/>
      <c r="P570" s="237"/>
      <c r="Q570" s="237"/>
      <c r="R570" s="237"/>
      <c r="S570" s="237"/>
      <c r="T570" s="237"/>
      <c r="U570" s="237"/>
      <c r="V570" s="237"/>
      <c r="W570" s="237"/>
      <c r="X570" s="238"/>
      <c r="AT570" s="239" t="s">
        <v>213</v>
      </c>
      <c r="AU570" s="239" t="s">
        <v>224</v>
      </c>
      <c r="AV570" s="11" t="s">
        <v>88</v>
      </c>
      <c r="AW570" s="11" t="s">
        <v>5</v>
      </c>
      <c r="AX570" s="11" t="s">
        <v>80</v>
      </c>
      <c r="AY570" s="239" t="s">
        <v>204</v>
      </c>
    </row>
    <row r="571" spans="2:51" s="12" customFormat="1" ht="12">
      <c r="B571" s="240"/>
      <c r="C571" s="241"/>
      <c r="D571" s="231" t="s">
        <v>213</v>
      </c>
      <c r="E571" s="242" t="s">
        <v>33</v>
      </c>
      <c r="F571" s="243" t="s">
        <v>709</v>
      </c>
      <c r="G571" s="241"/>
      <c r="H571" s="244">
        <v>4.51</v>
      </c>
      <c r="I571" s="245"/>
      <c r="J571" s="245"/>
      <c r="K571" s="241"/>
      <c r="L571" s="241"/>
      <c r="M571" s="246"/>
      <c r="N571" s="247"/>
      <c r="O571" s="248"/>
      <c r="P571" s="248"/>
      <c r="Q571" s="248"/>
      <c r="R571" s="248"/>
      <c r="S571" s="248"/>
      <c r="T571" s="248"/>
      <c r="U571" s="248"/>
      <c r="V571" s="248"/>
      <c r="W571" s="248"/>
      <c r="X571" s="249"/>
      <c r="AT571" s="250" t="s">
        <v>213</v>
      </c>
      <c r="AU571" s="250" t="s">
        <v>224</v>
      </c>
      <c r="AV571" s="12" t="s">
        <v>90</v>
      </c>
      <c r="AW571" s="12" t="s">
        <v>5</v>
      </c>
      <c r="AX571" s="12" t="s">
        <v>80</v>
      </c>
      <c r="AY571" s="250" t="s">
        <v>204</v>
      </c>
    </row>
    <row r="572" spans="2:51" s="13" customFormat="1" ht="12">
      <c r="B572" s="251"/>
      <c r="C572" s="252"/>
      <c r="D572" s="231" t="s">
        <v>213</v>
      </c>
      <c r="E572" s="253" t="s">
        <v>33</v>
      </c>
      <c r="F572" s="254" t="s">
        <v>218</v>
      </c>
      <c r="G572" s="252"/>
      <c r="H572" s="255">
        <v>4.51</v>
      </c>
      <c r="I572" s="256"/>
      <c r="J572" s="256"/>
      <c r="K572" s="252"/>
      <c r="L572" s="252"/>
      <c r="M572" s="257"/>
      <c r="N572" s="258"/>
      <c r="O572" s="259"/>
      <c r="P572" s="259"/>
      <c r="Q572" s="259"/>
      <c r="R572" s="259"/>
      <c r="S572" s="259"/>
      <c r="T572" s="259"/>
      <c r="U572" s="259"/>
      <c r="V572" s="259"/>
      <c r="W572" s="259"/>
      <c r="X572" s="260"/>
      <c r="AT572" s="261" t="s">
        <v>213</v>
      </c>
      <c r="AU572" s="261" t="s">
        <v>224</v>
      </c>
      <c r="AV572" s="13" t="s">
        <v>211</v>
      </c>
      <c r="AW572" s="13" t="s">
        <v>5</v>
      </c>
      <c r="AX572" s="13" t="s">
        <v>88</v>
      </c>
      <c r="AY572" s="261" t="s">
        <v>204</v>
      </c>
    </row>
    <row r="573" spans="2:65" s="1" customFormat="1" ht="22.5" customHeight="1">
      <c r="B573" s="39"/>
      <c r="C573" s="216" t="s">
        <v>710</v>
      </c>
      <c r="D573" s="216" t="s">
        <v>206</v>
      </c>
      <c r="E573" s="217" t="s">
        <v>711</v>
      </c>
      <c r="F573" s="218" t="s">
        <v>712</v>
      </c>
      <c r="G573" s="219" t="s">
        <v>209</v>
      </c>
      <c r="H573" s="220">
        <v>4.51</v>
      </c>
      <c r="I573" s="221"/>
      <c r="J573" s="221"/>
      <c r="K573" s="222">
        <f>ROUND(P573*H573,2)</f>
        <v>0</v>
      </c>
      <c r="L573" s="218" t="s">
        <v>210</v>
      </c>
      <c r="M573" s="44"/>
      <c r="N573" s="223" t="s">
        <v>33</v>
      </c>
      <c r="O573" s="224" t="s">
        <v>49</v>
      </c>
      <c r="P573" s="225">
        <f>I573+J573</f>
        <v>0</v>
      </c>
      <c r="Q573" s="225">
        <f>ROUND(I573*H573,2)</f>
        <v>0</v>
      </c>
      <c r="R573" s="225">
        <f>ROUND(J573*H573,2)</f>
        <v>0</v>
      </c>
      <c r="S573" s="80"/>
      <c r="T573" s="226">
        <f>S573*H573</f>
        <v>0</v>
      </c>
      <c r="U573" s="226">
        <v>0</v>
      </c>
      <c r="V573" s="226">
        <f>U573*H573</f>
        <v>0</v>
      </c>
      <c r="W573" s="226">
        <v>0</v>
      </c>
      <c r="X573" s="227">
        <f>W573*H573</f>
        <v>0</v>
      </c>
      <c r="AR573" s="17" t="s">
        <v>211</v>
      </c>
      <c r="AT573" s="17" t="s">
        <v>206</v>
      </c>
      <c r="AU573" s="17" t="s">
        <v>224</v>
      </c>
      <c r="AY573" s="17" t="s">
        <v>204</v>
      </c>
      <c r="BE573" s="228">
        <f>IF(O573="základní",K573,0)</f>
        <v>0</v>
      </c>
      <c r="BF573" s="228">
        <f>IF(O573="snížená",K573,0)</f>
        <v>0</v>
      </c>
      <c r="BG573" s="228">
        <f>IF(O573="zákl. přenesená",K573,0)</f>
        <v>0</v>
      </c>
      <c r="BH573" s="228">
        <f>IF(O573="sníž. přenesená",K573,0)</f>
        <v>0</v>
      </c>
      <c r="BI573" s="228">
        <f>IF(O573="nulová",K573,0)</f>
        <v>0</v>
      </c>
      <c r="BJ573" s="17" t="s">
        <v>88</v>
      </c>
      <c r="BK573" s="228">
        <f>ROUND(P573*H573,2)</f>
        <v>0</v>
      </c>
      <c r="BL573" s="17" t="s">
        <v>211</v>
      </c>
      <c r="BM573" s="17" t="s">
        <v>713</v>
      </c>
    </row>
    <row r="574" spans="2:65" s="1" customFormat="1" ht="45" customHeight="1">
      <c r="B574" s="39"/>
      <c r="C574" s="216" t="s">
        <v>714</v>
      </c>
      <c r="D574" s="216" t="s">
        <v>206</v>
      </c>
      <c r="E574" s="217" t="s">
        <v>715</v>
      </c>
      <c r="F574" s="218" t="s">
        <v>716</v>
      </c>
      <c r="G574" s="219" t="s">
        <v>209</v>
      </c>
      <c r="H574" s="220">
        <v>618.426</v>
      </c>
      <c r="I574" s="221"/>
      <c r="J574" s="221"/>
      <c r="K574" s="222">
        <f>ROUND(P574*H574,2)</f>
        <v>0</v>
      </c>
      <c r="L574" s="218" t="s">
        <v>239</v>
      </c>
      <c r="M574" s="44"/>
      <c r="N574" s="223" t="s">
        <v>33</v>
      </c>
      <c r="O574" s="224" t="s">
        <v>49</v>
      </c>
      <c r="P574" s="225">
        <f>I574+J574</f>
        <v>0</v>
      </c>
      <c r="Q574" s="225">
        <f>ROUND(I574*H574,2)</f>
        <v>0</v>
      </c>
      <c r="R574" s="225">
        <f>ROUND(J574*H574,2)</f>
        <v>0</v>
      </c>
      <c r="S574" s="80"/>
      <c r="T574" s="226">
        <f>S574*H574</f>
        <v>0</v>
      </c>
      <c r="U574" s="226">
        <v>0.01</v>
      </c>
      <c r="V574" s="226">
        <f>U574*H574</f>
        <v>6.184260000000001</v>
      </c>
      <c r="W574" s="226">
        <v>0</v>
      </c>
      <c r="X574" s="227">
        <f>W574*H574</f>
        <v>0</v>
      </c>
      <c r="AR574" s="17" t="s">
        <v>211</v>
      </c>
      <c r="AT574" s="17" t="s">
        <v>206</v>
      </c>
      <c r="AU574" s="17" t="s">
        <v>224</v>
      </c>
      <c r="AY574" s="17" t="s">
        <v>204</v>
      </c>
      <c r="BE574" s="228">
        <f>IF(O574="základní",K574,0)</f>
        <v>0</v>
      </c>
      <c r="BF574" s="228">
        <f>IF(O574="snížená",K574,0)</f>
        <v>0</v>
      </c>
      <c r="BG574" s="228">
        <f>IF(O574="zákl. přenesená",K574,0)</f>
        <v>0</v>
      </c>
      <c r="BH574" s="228">
        <f>IF(O574="sníž. přenesená",K574,0)</f>
        <v>0</v>
      </c>
      <c r="BI574" s="228">
        <f>IF(O574="nulová",K574,0)</f>
        <v>0</v>
      </c>
      <c r="BJ574" s="17" t="s">
        <v>88</v>
      </c>
      <c r="BK574" s="228">
        <f>ROUND(P574*H574,2)</f>
        <v>0</v>
      </c>
      <c r="BL574" s="17" t="s">
        <v>211</v>
      </c>
      <c r="BM574" s="17" t="s">
        <v>717</v>
      </c>
    </row>
    <row r="575" spans="2:51" s="11" customFormat="1" ht="12">
      <c r="B575" s="229"/>
      <c r="C575" s="230"/>
      <c r="D575" s="231" t="s">
        <v>213</v>
      </c>
      <c r="E575" s="232" t="s">
        <v>33</v>
      </c>
      <c r="F575" s="233" t="s">
        <v>718</v>
      </c>
      <c r="G575" s="230"/>
      <c r="H575" s="232" t="s">
        <v>33</v>
      </c>
      <c r="I575" s="234"/>
      <c r="J575" s="234"/>
      <c r="K575" s="230"/>
      <c r="L575" s="230"/>
      <c r="M575" s="235"/>
      <c r="N575" s="236"/>
      <c r="O575" s="237"/>
      <c r="P575" s="237"/>
      <c r="Q575" s="237"/>
      <c r="R575" s="237"/>
      <c r="S575" s="237"/>
      <c r="T575" s="237"/>
      <c r="U575" s="237"/>
      <c r="V575" s="237"/>
      <c r="W575" s="237"/>
      <c r="X575" s="238"/>
      <c r="AT575" s="239" t="s">
        <v>213</v>
      </c>
      <c r="AU575" s="239" t="s">
        <v>224</v>
      </c>
      <c r="AV575" s="11" t="s">
        <v>88</v>
      </c>
      <c r="AW575" s="11" t="s">
        <v>5</v>
      </c>
      <c r="AX575" s="11" t="s">
        <v>80</v>
      </c>
      <c r="AY575" s="239" t="s">
        <v>204</v>
      </c>
    </row>
    <row r="576" spans="2:51" s="11" customFormat="1" ht="12">
      <c r="B576" s="229"/>
      <c r="C576" s="230"/>
      <c r="D576" s="231" t="s">
        <v>213</v>
      </c>
      <c r="E576" s="232" t="s">
        <v>33</v>
      </c>
      <c r="F576" s="233" t="s">
        <v>719</v>
      </c>
      <c r="G576" s="230"/>
      <c r="H576" s="232" t="s">
        <v>33</v>
      </c>
      <c r="I576" s="234"/>
      <c r="J576" s="234"/>
      <c r="K576" s="230"/>
      <c r="L576" s="230"/>
      <c r="M576" s="235"/>
      <c r="N576" s="236"/>
      <c r="O576" s="237"/>
      <c r="P576" s="237"/>
      <c r="Q576" s="237"/>
      <c r="R576" s="237"/>
      <c r="S576" s="237"/>
      <c r="T576" s="237"/>
      <c r="U576" s="237"/>
      <c r="V576" s="237"/>
      <c r="W576" s="237"/>
      <c r="X576" s="238"/>
      <c r="AT576" s="239" t="s">
        <v>213</v>
      </c>
      <c r="AU576" s="239" t="s">
        <v>224</v>
      </c>
      <c r="AV576" s="11" t="s">
        <v>88</v>
      </c>
      <c r="AW576" s="11" t="s">
        <v>5</v>
      </c>
      <c r="AX576" s="11" t="s">
        <v>80</v>
      </c>
      <c r="AY576" s="239" t="s">
        <v>204</v>
      </c>
    </row>
    <row r="577" spans="2:51" s="11" customFormat="1" ht="12">
      <c r="B577" s="229"/>
      <c r="C577" s="230"/>
      <c r="D577" s="231" t="s">
        <v>213</v>
      </c>
      <c r="E577" s="232" t="s">
        <v>33</v>
      </c>
      <c r="F577" s="233" t="s">
        <v>590</v>
      </c>
      <c r="G577" s="230"/>
      <c r="H577" s="232" t="s">
        <v>33</v>
      </c>
      <c r="I577" s="234"/>
      <c r="J577" s="234"/>
      <c r="K577" s="230"/>
      <c r="L577" s="230"/>
      <c r="M577" s="235"/>
      <c r="N577" s="236"/>
      <c r="O577" s="237"/>
      <c r="P577" s="237"/>
      <c r="Q577" s="237"/>
      <c r="R577" s="237"/>
      <c r="S577" s="237"/>
      <c r="T577" s="237"/>
      <c r="U577" s="237"/>
      <c r="V577" s="237"/>
      <c r="W577" s="237"/>
      <c r="X577" s="238"/>
      <c r="AT577" s="239" t="s">
        <v>213</v>
      </c>
      <c r="AU577" s="239" t="s">
        <v>224</v>
      </c>
      <c r="AV577" s="11" t="s">
        <v>88</v>
      </c>
      <c r="AW577" s="11" t="s">
        <v>5</v>
      </c>
      <c r="AX577" s="11" t="s">
        <v>80</v>
      </c>
      <c r="AY577" s="239" t="s">
        <v>204</v>
      </c>
    </row>
    <row r="578" spans="2:51" s="12" customFormat="1" ht="12">
      <c r="B578" s="240"/>
      <c r="C578" s="241"/>
      <c r="D578" s="231" t="s">
        <v>213</v>
      </c>
      <c r="E578" s="242" t="s">
        <v>33</v>
      </c>
      <c r="F578" s="243" t="s">
        <v>720</v>
      </c>
      <c r="G578" s="241"/>
      <c r="H578" s="244">
        <v>64.48</v>
      </c>
      <c r="I578" s="245"/>
      <c r="J578" s="245"/>
      <c r="K578" s="241"/>
      <c r="L578" s="241"/>
      <c r="M578" s="246"/>
      <c r="N578" s="247"/>
      <c r="O578" s="248"/>
      <c r="P578" s="248"/>
      <c r="Q578" s="248"/>
      <c r="R578" s="248"/>
      <c r="S578" s="248"/>
      <c r="T578" s="248"/>
      <c r="U578" s="248"/>
      <c r="V578" s="248"/>
      <c r="W578" s="248"/>
      <c r="X578" s="249"/>
      <c r="AT578" s="250" t="s">
        <v>213</v>
      </c>
      <c r="AU578" s="250" t="s">
        <v>224</v>
      </c>
      <c r="AV578" s="12" t="s">
        <v>90</v>
      </c>
      <c r="AW578" s="12" t="s">
        <v>5</v>
      </c>
      <c r="AX578" s="12" t="s">
        <v>80</v>
      </c>
      <c r="AY578" s="250" t="s">
        <v>204</v>
      </c>
    </row>
    <row r="579" spans="2:51" s="14" customFormat="1" ht="12">
      <c r="B579" s="262"/>
      <c r="C579" s="263"/>
      <c r="D579" s="231" t="s">
        <v>213</v>
      </c>
      <c r="E579" s="264" t="s">
        <v>33</v>
      </c>
      <c r="F579" s="265" t="s">
        <v>243</v>
      </c>
      <c r="G579" s="263"/>
      <c r="H579" s="266">
        <v>64.48</v>
      </c>
      <c r="I579" s="267"/>
      <c r="J579" s="267"/>
      <c r="K579" s="263"/>
      <c r="L579" s="263"/>
      <c r="M579" s="268"/>
      <c r="N579" s="269"/>
      <c r="O579" s="270"/>
      <c r="P579" s="270"/>
      <c r="Q579" s="270"/>
      <c r="R579" s="270"/>
      <c r="S579" s="270"/>
      <c r="T579" s="270"/>
      <c r="U579" s="270"/>
      <c r="V579" s="270"/>
      <c r="W579" s="270"/>
      <c r="X579" s="271"/>
      <c r="AT579" s="272" t="s">
        <v>213</v>
      </c>
      <c r="AU579" s="272" t="s">
        <v>224</v>
      </c>
      <c r="AV579" s="14" t="s">
        <v>224</v>
      </c>
      <c r="AW579" s="14" t="s">
        <v>5</v>
      </c>
      <c r="AX579" s="14" t="s">
        <v>80</v>
      </c>
      <c r="AY579" s="272" t="s">
        <v>204</v>
      </c>
    </row>
    <row r="580" spans="2:51" s="11" customFormat="1" ht="12">
      <c r="B580" s="229"/>
      <c r="C580" s="230"/>
      <c r="D580" s="231" t="s">
        <v>213</v>
      </c>
      <c r="E580" s="232" t="s">
        <v>33</v>
      </c>
      <c r="F580" s="233" t="s">
        <v>721</v>
      </c>
      <c r="G580" s="230"/>
      <c r="H580" s="232" t="s">
        <v>33</v>
      </c>
      <c r="I580" s="234"/>
      <c r="J580" s="234"/>
      <c r="K580" s="230"/>
      <c r="L580" s="230"/>
      <c r="M580" s="235"/>
      <c r="N580" s="236"/>
      <c r="O580" s="237"/>
      <c r="P580" s="237"/>
      <c r="Q580" s="237"/>
      <c r="R580" s="237"/>
      <c r="S580" s="237"/>
      <c r="T580" s="237"/>
      <c r="U580" s="237"/>
      <c r="V580" s="237"/>
      <c r="W580" s="237"/>
      <c r="X580" s="238"/>
      <c r="AT580" s="239" t="s">
        <v>213</v>
      </c>
      <c r="AU580" s="239" t="s">
        <v>224</v>
      </c>
      <c r="AV580" s="11" t="s">
        <v>88</v>
      </c>
      <c r="AW580" s="11" t="s">
        <v>5</v>
      </c>
      <c r="AX580" s="11" t="s">
        <v>80</v>
      </c>
      <c r="AY580" s="239" t="s">
        <v>204</v>
      </c>
    </row>
    <row r="581" spans="2:51" s="12" customFormat="1" ht="12">
      <c r="B581" s="240"/>
      <c r="C581" s="241"/>
      <c r="D581" s="231" t="s">
        <v>213</v>
      </c>
      <c r="E581" s="242" t="s">
        <v>33</v>
      </c>
      <c r="F581" s="243" t="s">
        <v>722</v>
      </c>
      <c r="G581" s="241"/>
      <c r="H581" s="244">
        <v>13.442</v>
      </c>
      <c r="I581" s="245"/>
      <c r="J581" s="245"/>
      <c r="K581" s="241"/>
      <c r="L581" s="241"/>
      <c r="M581" s="246"/>
      <c r="N581" s="247"/>
      <c r="O581" s="248"/>
      <c r="P581" s="248"/>
      <c r="Q581" s="248"/>
      <c r="R581" s="248"/>
      <c r="S581" s="248"/>
      <c r="T581" s="248"/>
      <c r="U581" s="248"/>
      <c r="V581" s="248"/>
      <c r="W581" s="248"/>
      <c r="X581" s="249"/>
      <c r="AT581" s="250" t="s">
        <v>213</v>
      </c>
      <c r="AU581" s="250" t="s">
        <v>224</v>
      </c>
      <c r="AV581" s="12" t="s">
        <v>90</v>
      </c>
      <c r="AW581" s="12" t="s">
        <v>5</v>
      </c>
      <c r="AX581" s="12" t="s">
        <v>80</v>
      </c>
      <c r="AY581" s="250" t="s">
        <v>204</v>
      </c>
    </row>
    <row r="582" spans="2:51" s="14" customFormat="1" ht="12">
      <c r="B582" s="262"/>
      <c r="C582" s="263"/>
      <c r="D582" s="231" t="s">
        <v>213</v>
      </c>
      <c r="E582" s="264" t="s">
        <v>33</v>
      </c>
      <c r="F582" s="265" t="s">
        <v>243</v>
      </c>
      <c r="G582" s="263"/>
      <c r="H582" s="266">
        <v>13.442</v>
      </c>
      <c r="I582" s="267"/>
      <c r="J582" s="267"/>
      <c r="K582" s="263"/>
      <c r="L582" s="263"/>
      <c r="M582" s="268"/>
      <c r="N582" s="269"/>
      <c r="O582" s="270"/>
      <c r="P582" s="270"/>
      <c r="Q582" s="270"/>
      <c r="R582" s="270"/>
      <c r="S582" s="270"/>
      <c r="T582" s="270"/>
      <c r="U582" s="270"/>
      <c r="V582" s="270"/>
      <c r="W582" s="270"/>
      <c r="X582" s="271"/>
      <c r="AT582" s="272" t="s">
        <v>213</v>
      </c>
      <c r="AU582" s="272" t="s">
        <v>224</v>
      </c>
      <c r="AV582" s="14" t="s">
        <v>224</v>
      </c>
      <c r="AW582" s="14" t="s">
        <v>5</v>
      </c>
      <c r="AX582" s="14" t="s">
        <v>80</v>
      </c>
      <c r="AY582" s="272" t="s">
        <v>204</v>
      </c>
    </row>
    <row r="583" spans="2:51" s="12" customFormat="1" ht="12">
      <c r="B583" s="240"/>
      <c r="C583" s="241"/>
      <c r="D583" s="231" t="s">
        <v>213</v>
      </c>
      <c r="E583" s="242" t="s">
        <v>33</v>
      </c>
      <c r="F583" s="243" t="s">
        <v>723</v>
      </c>
      <c r="G583" s="241"/>
      <c r="H583" s="244">
        <v>19.049</v>
      </c>
      <c r="I583" s="245"/>
      <c r="J583" s="245"/>
      <c r="K583" s="241"/>
      <c r="L583" s="241"/>
      <c r="M583" s="246"/>
      <c r="N583" s="247"/>
      <c r="O583" s="248"/>
      <c r="P583" s="248"/>
      <c r="Q583" s="248"/>
      <c r="R583" s="248"/>
      <c r="S583" s="248"/>
      <c r="T583" s="248"/>
      <c r="U583" s="248"/>
      <c r="V583" s="248"/>
      <c r="W583" s="248"/>
      <c r="X583" s="249"/>
      <c r="AT583" s="250" t="s">
        <v>213</v>
      </c>
      <c r="AU583" s="250" t="s">
        <v>224</v>
      </c>
      <c r="AV583" s="12" t="s">
        <v>90</v>
      </c>
      <c r="AW583" s="12" t="s">
        <v>5</v>
      </c>
      <c r="AX583" s="12" t="s">
        <v>80</v>
      </c>
      <c r="AY583" s="250" t="s">
        <v>204</v>
      </c>
    </row>
    <row r="584" spans="2:51" s="12" customFormat="1" ht="12">
      <c r="B584" s="240"/>
      <c r="C584" s="241"/>
      <c r="D584" s="231" t="s">
        <v>213</v>
      </c>
      <c r="E584" s="242" t="s">
        <v>33</v>
      </c>
      <c r="F584" s="243" t="s">
        <v>724</v>
      </c>
      <c r="G584" s="241"/>
      <c r="H584" s="244">
        <v>18.655</v>
      </c>
      <c r="I584" s="245"/>
      <c r="J584" s="245"/>
      <c r="K584" s="241"/>
      <c r="L584" s="241"/>
      <c r="M584" s="246"/>
      <c r="N584" s="247"/>
      <c r="O584" s="248"/>
      <c r="P584" s="248"/>
      <c r="Q584" s="248"/>
      <c r="R584" s="248"/>
      <c r="S584" s="248"/>
      <c r="T584" s="248"/>
      <c r="U584" s="248"/>
      <c r="V584" s="248"/>
      <c r="W584" s="248"/>
      <c r="X584" s="249"/>
      <c r="AT584" s="250" t="s">
        <v>213</v>
      </c>
      <c r="AU584" s="250" t="s">
        <v>224</v>
      </c>
      <c r="AV584" s="12" t="s">
        <v>90</v>
      </c>
      <c r="AW584" s="12" t="s">
        <v>5</v>
      </c>
      <c r="AX584" s="12" t="s">
        <v>80</v>
      </c>
      <c r="AY584" s="250" t="s">
        <v>204</v>
      </c>
    </row>
    <row r="585" spans="2:51" s="14" customFormat="1" ht="12">
      <c r="B585" s="262"/>
      <c r="C585" s="263"/>
      <c r="D585" s="231" t="s">
        <v>213</v>
      </c>
      <c r="E585" s="264" t="s">
        <v>33</v>
      </c>
      <c r="F585" s="265" t="s">
        <v>243</v>
      </c>
      <c r="G585" s="263"/>
      <c r="H585" s="266">
        <v>37.704</v>
      </c>
      <c r="I585" s="267"/>
      <c r="J585" s="267"/>
      <c r="K585" s="263"/>
      <c r="L585" s="263"/>
      <c r="M585" s="268"/>
      <c r="N585" s="269"/>
      <c r="O585" s="270"/>
      <c r="P585" s="270"/>
      <c r="Q585" s="270"/>
      <c r="R585" s="270"/>
      <c r="S585" s="270"/>
      <c r="T585" s="270"/>
      <c r="U585" s="270"/>
      <c r="V585" s="270"/>
      <c r="W585" s="270"/>
      <c r="X585" s="271"/>
      <c r="AT585" s="272" t="s">
        <v>213</v>
      </c>
      <c r="AU585" s="272" t="s">
        <v>224</v>
      </c>
      <c r="AV585" s="14" t="s">
        <v>224</v>
      </c>
      <c r="AW585" s="14" t="s">
        <v>5</v>
      </c>
      <c r="AX585" s="14" t="s">
        <v>80</v>
      </c>
      <c r="AY585" s="272" t="s">
        <v>204</v>
      </c>
    </row>
    <row r="586" spans="2:51" s="11" customFormat="1" ht="12">
      <c r="B586" s="229"/>
      <c r="C586" s="230"/>
      <c r="D586" s="231" t="s">
        <v>213</v>
      </c>
      <c r="E586" s="232" t="s">
        <v>33</v>
      </c>
      <c r="F586" s="233" t="s">
        <v>696</v>
      </c>
      <c r="G586" s="230"/>
      <c r="H586" s="232" t="s">
        <v>33</v>
      </c>
      <c r="I586" s="234"/>
      <c r="J586" s="234"/>
      <c r="K586" s="230"/>
      <c r="L586" s="230"/>
      <c r="M586" s="235"/>
      <c r="N586" s="236"/>
      <c r="O586" s="237"/>
      <c r="P586" s="237"/>
      <c r="Q586" s="237"/>
      <c r="R586" s="237"/>
      <c r="S586" s="237"/>
      <c r="T586" s="237"/>
      <c r="U586" s="237"/>
      <c r="V586" s="237"/>
      <c r="W586" s="237"/>
      <c r="X586" s="238"/>
      <c r="AT586" s="239" t="s">
        <v>213</v>
      </c>
      <c r="AU586" s="239" t="s">
        <v>224</v>
      </c>
      <c r="AV586" s="11" t="s">
        <v>88</v>
      </c>
      <c r="AW586" s="11" t="s">
        <v>5</v>
      </c>
      <c r="AX586" s="11" t="s">
        <v>80</v>
      </c>
      <c r="AY586" s="239" t="s">
        <v>204</v>
      </c>
    </row>
    <row r="587" spans="2:51" s="12" customFormat="1" ht="12">
      <c r="B587" s="240"/>
      <c r="C587" s="241"/>
      <c r="D587" s="231" t="s">
        <v>213</v>
      </c>
      <c r="E587" s="242" t="s">
        <v>33</v>
      </c>
      <c r="F587" s="243" t="s">
        <v>725</v>
      </c>
      <c r="G587" s="241"/>
      <c r="H587" s="244">
        <v>89.4</v>
      </c>
      <c r="I587" s="245"/>
      <c r="J587" s="245"/>
      <c r="K587" s="241"/>
      <c r="L587" s="241"/>
      <c r="M587" s="246"/>
      <c r="N587" s="247"/>
      <c r="O587" s="248"/>
      <c r="P587" s="248"/>
      <c r="Q587" s="248"/>
      <c r="R587" s="248"/>
      <c r="S587" s="248"/>
      <c r="T587" s="248"/>
      <c r="U587" s="248"/>
      <c r="V587" s="248"/>
      <c r="W587" s="248"/>
      <c r="X587" s="249"/>
      <c r="AT587" s="250" t="s">
        <v>213</v>
      </c>
      <c r="AU587" s="250" t="s">
        <v>224</v>
      </c>
      <c r="AV587" s="12" t="s">
        <v>90</v>
      </c>
      <c r="AW587" s="12" t="s">
        <v>5</v>
      </c>
      <c r="AX587" s="12" t="s">
        <v>80</v>
      </c>
      <c r="AY587" s="250" t="s">
        <v>204</v>
      </c>
    </row>
    <row r="588" spans="2:51" s="11" customFormat="1" ht="12">
      <c r="B588" s="229"/>
      <c r="C588" s="230"/>
      <c r="D588" s="231" t="s">
        <v>213</v>
      </c>
      <c r="E588" s="232" t="s">
        <v>33</v>
      </c>
      <c r="F588" s="233" t="s">
        <v>698</v>
      </c>
      <c r="G588" s="230"/>
      <c r="H588" s="232" t="s">
        <v>33</v>
      </c>
      <c r="I588" s="234"/>
      <c r="J588" s="234"/>
      <c r="K588" s="230"/>
      <c r="L588" s="230"/>
      <c r="M588" s="235"/>
      <c r="N588" s="236"/>
      <c r="O588" s="237"/>
      <c r="P588" s="237"/>
      <c r="Q588" s="237"/>
      <c r="R588" s="237"/>
      <c r="S588" s="237"/>
      <c r="T588" s="237"/>
      <c r="U588" s="237"/>
      <c r="V588" s="237"/>
      <c r="W588" s="237"/>
      <c r="X588" s="238"/>
      <c r="AT588" s="239" t="s">
        <v>213</v>
      </c>
      <c r="AU588" s="239" t="s">
        <v>224</v>
      </c>
      <c r="AV588" s="11" t="s">
        <v>88</v>
      </c>
      <c r="AW588" s="11" t="s">
        <v>5</v>
      </c>
      <c r="AX588" s="11" t="s">
        <v>80</v>
      </c>
      <c r="AY588" s="239" t="s">
        <v>204</v>
      </c>
    </row>
    <row r="589" spans="2:51" s="12" customFormat="1" ht="12">
      <c r="B589" s="240"/>
      <c r="C589" s="241"/>
      <c r="D589" s="231" t="s">
        <v>213</v>
      </c>
      <c r="E589" s="242" t="s">
        <v>33</v>
      </c>
      <c r="F589" s="243" t="s">
        <v>726</v>
      </c>
      <c r="G589" s="241"/>
      <c r="H589" s="244">
        <v>89.4</v>
      </c>
      <c r="I589" s="245"/>
      <c r="J589" s="245"/>
      <c r="K589" s="241"/>
      <c r="L589" s="241"/>
      <c r="M589" s="246"/>
      <c r="N589" s="247"/>
      <c r="O589" s="248"/>
      <c r="P589" s="248"/>
      <c r="Q589" s="248"/>
      <c r="R589" s="248"/>
      <c r="S589" s="248"/>
      <c r="T589" s="248"/>
      <c r="U589" s="248"/>
      <c r="V589" s="248"/>
      <c r="W589" s="248"/>
      <c r="X589" s="249"/>
      <c r="AT589" s="250" t="s">
        <v>213</v>
      </c>
      <c r="AU589" s="250" t="s">
        <v>224</v>
      </c>
      <c r="AV589" s="12" t="s">
        <v>90</v>
      </c>
      <c r="AW589" s="12" t="s">
        <v>5</v>
      </c>
      <c r="AX589" s="12" t="s">
        <v>80</v>
      </c>
      <c r="AY589" s="250" t="s">
        <v>204</v>
      </c>
    </row>
    <row r="590" spans="2:51" s="11" customFormat="1" ht="12">
      <c r="B590" s="229"/>
      <c r="C590" s="230"/>
      <c r="D590" s="231" t="s">
        <v>213</v>
      </c>
      <c r="E590" s="232" t="s">
        <v>33</v>
      </c>
      <c r="F590" s="233" t="s">
        <v>727</v>
      </c>
      <c r="G590" s="230"/>
      <c r="H590" s="232" t="s">
        <v>33</v>
      </c>
      <c r="I590" s="234"/>
      <c r="J590" s="234"/>
      <c r="K590" s="230"/>
      <c r="L590" s="230"/>
      <c r="M590" s="235"/>
      <c r="N590" s="236"/>
      <c r="O590" s="237"/>
      <c r="P590" s="237"/>
      <c r="Q590" s="237"/>
      <c r="R590" s="237"/>
      <c r="S590" s="237"/>
      <c r="T590" s="237"/>
      <c r="U590" s="237"/>
      <c r="V590" s="237"/>
      <c r="W590" s="237"/>
      <c r="X590" s="238"/>
      <c r="AT590" s="239" t="s">
        <v>213</v>
      </c>
      <c r="AU590" s="239" t="s">
        <v>224</v>
      </c>
      <c r="AV590" s="11" t="s">
        <v>88</v>
      </c>
      <c r="AW590" s="11" t="s">
        <v>5</v>
      </c>
      <c r="AX590" s="11" t="s">
        <v>80</v>
      </c>
      <c r="AY590" s="239" t="s">
        <v>204</v>
      </c>
    </row>
    <row r="591" spans="2:51" s="12" customFormat="1" ht="12">
      <c r="B591" s="240"/>
      <c r="C591" s="241"/>
      <c r="D591" s="231" t="s">
        <v>213</v>
      </c>
      <c r="E591" s="242" t="s">
        <v>33</v>
      </c>
      <c r="F591" s="243" t="s">
        <v>728</v>
      </c>
      <c r="G591" s="241"/>
      <c r="H591" s="244">
        <v>82.5</v>
      </c>
      <c r="I591" s="245"/>
      <c r="J591" s="245"/>
      <c r="K591" s="241"/>
      <c r="L591" s="241"/>
      <c r="M591" s="246"/>
      <c r="N591" s="247"/>
      <c r="O591" s="248"/>
      <c r="P591" s="248"/>
      <c r="Q591" s="248"/>
      <c r="R591" s="248"/>
      <c r="S591" s="248"/>
      <c r="T591" s="248"/>
      <c r="U591" s="248"/>
      <c r="V591" s="248"/>
      <c r="W591" s="248"/>
      <c r="X591" s="249"/>
      <c r="AT591" s="250" t="s">
        <v>213</v>
      </c>
      <c r="AU591" s="250" t="s">
        <v>224</v>
      </c>
      <c r="AV591" s="12" t="s">
        <v>90</v>
      </c>
      <c r="AW591" s="12" t="s">
        <v>5</v>
      </c>
      <c r="AX591" s="12" t="s">
        <v>80</v>
      </c>
      <c r="AY591" s="250" t="s">
        <v>204</v>
      </c>
    </row>
    <row r="592" spans="2:51" s="11" customFormat="1" ht="12">
      <c r="B592" s="229"/>
      <c r="C592" s="230"/>
      <c r="D592" s="231" t="s">
        <v>213</v>
      </c>
      <c r="E592" s="232" t="s">
        <v>33</v>
      </c>
      <c r="F592" s="233" t="s">
        <v>700</v>
      </c>
      <c r="G592" s="230"/>
      <c r="H592" s="232" t="s">
        <v>33</v>
      </c>
      <c r="I592" s="234"/>
      <c r="J592" s="234"/>
      <c r="K592" s="230"/>
      <c r="L592" s="230"/>
      <c r="M592" s="235"/>
      <c r="N592" s="236"/>
      <c r="O592" s="237"/>
      <c r="P592" s="237"/>
      <c r="Q592" s="237"/>
      <c r="R592" s="237"/>
      <c r="S592" s="237"/>
      <c r="T592" s="237"/>
      <c r="U592" s="237"/>
      <c r="V592" s="237"/>
      <c r="W592" s="237"/>
      <c r="X592" s="238"/>
      <c r="AT592" s="239" t="s">
        <v>213</v>
      </c>
      <c r="AU592" s="239" t="s">
        <v>224</v>
      </c>
      <c r="AV592" s="11" t="s">
        <v>88</v>
      </c>
      <c r="AW592" s="11" t="s">
        <v>5</v>
      </c>
      <c r="AX592" s="11" t="s">
        <v>80</v>
      </c>
      <c r="AY592" s="239" t="s">
        <v>204</v>
      </c>
    </row>
    <row r="593" spans="2:51" s="12" customFormat="1" ht="12">
      <c r="B593" s="240"/>
      <c r="C593" s="241"/>
      <c r="D593" s="231" t="s">
        <v>213</v>
      </c>
      <c r="E593" s="242" t="s">
        <v>33</v>
      </c>
      <c r="F593" s="243" t="s">
        <v>729</v>
      </c>
      <c r="G593" s="241"/>
      <c r="H593" s="244">
        <v>241.5</v>
      </c>
      <c r="I593" s="245"/>
      <c r="J593" s="245"/>
      <c r="K593" s="241"/>
      <c r="L593" s="241"/>
      <c r="M593" s="246"/>
      <c r="N593" s="247"/>
      <c r="O593" s="248"/>
      <c r="P593" s="248"/>
      <c r="Q593" s="248"/>
      <c r="R593" s="248"/>
      <c r="S593" s="248"/>
      <c r="T593" s="248"/>
      <c r="U593" s="248"/>
      <c r="V593" s="248"/>
      <c r="W593" s="248"/>
      <c r="X593" s="249"/>
      <c r="AT593" s="250" t="s">
        <v>213</v>
      </c>
      <c r="AU593" s="250" t="s">
        <v>224</v>
      </c>
      <c r="AV593" s="12" t="s">
        <v>90</v>
      </c>
      <c r="AW593" s="12" t="s">
        <v>5</v>
      </c>
      <c r="AX593" s="12" t="s">
        <v>80</v>
      </c>
      <c r="AY593" s="250" t="s">
        <v>204</v>
      </c>
    </row>
    <row r="594" spans="2:51" s="13" customFormat="1" ht="12">
      <c r="B594" s="251"/>
      <c r="C594" s="252"/>
      <c r="D594" s="231" t="s">
        <v>213</v>
      </c>
      <c r="E594" s="253" t="s">
        <v>33</v>
      </c>
      <c r="F594" s="254" t="s">
        <v>218</v>
      </c>
      <c r="G594" s="252"/>
      <c r="H594" s="255">
        <v>618.426</v>
      </c>
      <c r="I594" s="256"/>
      <c r="J594" s="256"/>
      <c r="K594" s="252"/>
      <c r="L594" s="252"/>
      <c r="M594" s="257"/>
      <c r="N594" s="258"/>
      <c r="O594" s="259"/>
      <c r="P594" s="259"/>
      <c r="Q594" s="259"/>
      <c r="R594" s="259"/>
      <c r="S594" s="259"/>
      <c r="T594" s="259"/>
      <c r="U594" s="259"/>
      <c r="V594" s="259"/>
      <c r="W594" s="259"/>
      <c r="X594" s="260"/>
      <c r="AT594" s="261" t="s">
        <v>213</v>
      </c>
      <c r="AU594" s="261" t="s">
        <v>224</v>
      </c>
      <c r="AV594" s="13" t="s">
        <v>211</v>
      </c>
      <c r="AW594" s="13" t="s">
        <v>5</v>
      </c>
      <c r="AX594" s="13" t="s">
        <v>88</v>
      </c>
      <c r="AY594" s="261" t="s">
        <v>204</v>
      </c>
    </row>
    <row r="595" spans="2:65" s="1" customFormat="1" ht="33.75" customHeight="1">
      <c r="B595" s="39"/>
      <c r="C595" s="216" t="s">
        <v>730</v>
      </c>
      <c r="D595" s="216" t="s">
        <v>206</v>
      </c>
      <c r="E595" s="217" t="s">
        <v>731</v>
      </c>
      <c r="F595" s="218" t="s">
        <v>732</v>
      </c>
      <c r="G595" s="219" t="s">
        <v>275</v>
      </c>
      <c r="H595" s="220">
        <v>2.785</v>
      </c>
      <c r="I595" s="221"/>
      <c r="J595" s="221"/>
      <c r="K595" s="222">
        <f>ROUND(P595*H595,2)</f>
        <v>0</v>
      </c>
      <c r="L595" s="218" t="s">
        <v>210</v>
      </c>
      <c r="M595" s="44"/>
      <c r="N595" s="223" t="s">
        <v>33</v>
      </c>
      <c r="O595" s="224" t="s">
        <v>49</v>
      </c>
      <c r="P595" s="225">
        <f>I595+J595</f>
        <v>0</v>
      </c>
      <c r="Q595" s="225">
        <f>ROUND(I595*H595,2)</f>
        <v>0</v>
      </c>
      <c r="R595" s="225">
        <f>ROUND(J595*H595,2)</f>
        <v>0</v>
      </c>
      <c r="S595" s="80"/>
      <c r="T595" s="226">
        <f>S595*H595</f>
        <v>0</v>
      </c>
      <c r="U595" s="226">
        <v>1.05306</v>
      </c>
      <c r="V595" s="226">
        <f>U595*H595</f>
        <v>2.9327721000000007</v>
      </c>
      <c r="W595" s="226">
        <v>0</v>
      </c>
      <c r="X595" s="227">
        <f>W595*H595</f>
        <v>0</v>
      </c>
      <c r="AR595" s="17" t="s">
        <v>211</v>
      </c>
      <c r="AT595" s="17" t="s">
        <v>206</v>
      </c>
      <c r="AU595" s="17" t="s">
        <v>224</v>
      </c>
      <c r="AY595" s="17" t="s">
        <v>204</v>
      </c>
      <c r="BE595" s="228">
        <f>IF(O595="základní",K595,0)</f>
        <v>0</v>
      </c>
      <c r="BF595" s="228">
        <f>IF(O595="snížená",K595,0)</f>
        <v>0</v>
      </c>
      <c r="BG595" s="228">
        <f>IF(O595="zákl. přenesená",K595,0)</f>
        <v>0</v>
      </c>
      <c r="BH595" s="228">
        <f>IF(O595="sníž. přenesená",K595,0)</f>
        <v>0</v>
      </c>
      <c r="BI595" s="228">
        <f>IF(O595="nulová",K595,0)</f>
        <v>0</v>
      </c>
      <c r="BJ595" s="17" t="s">
        <v>88</v>
      </c>
      <c r="BK595" s="228">
        <f>ROUND(P595*H595,2)</f>
        <v>0</v>
      </c>
      <c r="BL595" s="17" t="s">
        <v>211</v>
      </c>
      <c r="BM595" s="17" t="s">
        <v>733</v>
      </c>
    </row>
    <row r="596" spans="2:51" s="11" customFormat="1" ht="12">
      <c r="B596" s="229"/>
      <c r="C596" s="230"/>
      <c r="D596" s="231" t="s">
        <v>213</v>
      </c>
      <c r="E596" s="232" t="s">
        <v>33</v>
      </c>
      <c r="F596" s="233" t="s">
        <v>734</v>
      </c>
      <c r="G596" s="230"/>
      <c r="H596" s="232" t="s">
        <v>33</v>
      </c>
      <c r="I596" s="234"/>
      <c r="J596" s="234"/>
      <c r="K596" s="230"/>
      <c r="L596" s="230"/>
      <c r="M596" s="235"/>
      <c r="N596" s="236"/>
      <c r="O596" s="237"/>
      <c r="P596" s="237"/>
      <c r="Q596" s="237"/>
      <c r="R596" s="237"/>
      <c r="S596" s="237"/>
      <c r="T596" s="237"/>
      <c r="U596" s="237"/>
      <c r="V596" s="237"/>
      <c r="W596" s="237"/>
      <c r="X596" s="238"/>
      <c r="AT596" s="239" t="s">
        <v>213</v>
      </c>
      <c r="AU596" s="239" t="s">
        <v>224</v>
      </c>
      <c r="AV596" s="11" t="s">
        <v>88</v>
      </c>
      <c r="AW596" s="11" t="s">
        <v>5</v>
      </c>
      <c r="AX596" s="11" t="s">
        <v>80</v>
      </c>
      <c r="AY596" s="239" t="s">
        <v>204</v>
      </c>
    </row>
    <row r="597" spans="2:51" s="12" customFormat="1" ht="12">
      <c r="B597" s="240"/>
      <c r="C597" s="241"/>
      <c r="D597" s="231" t="s">
        <v>213</v>
      </c>
      <c r="E597" s="242" t="s">
        <v>33</v>
      </c>
      <c r="F597" s="243" t="s">
        <v>735</v>
      </c>
      <c r="G597" s="241"/>
      <c r="H597" s="244">
        <v>0.462</v>
      </c>
      <c r="I597" s="245"/>
      <c r="J597" s="245"/>
      <c r="K597" s="241"/>
      <c r="L597" s="241"/>
      <c r="M597" s="246"/>
      <c r="N597" s="247"/>
      <c r="O597" s="248"/>
      <c r="P597" s="248"/>
      <c r="Q597" s="248"/>
      <c r="R597" s="248"/>
      <c r="S597" s="248"/>
      <c r="T597" s="248"/>
      <c r="U597" s="248"/>
      <c r="V597" s="248"/>
      <c r="W597" s="248"/>
      <c r="X597" s="249"/>
      <c r="AT597" s="250" t="s">
        <v>213</v>
      </c>
      <c r="AU597" s="250" t="s">
        <v>224</v>
      </c>
      <c r="AV597" s="12" t="s">
        <v>90</v>
      </c>
      <c r="AW597" s="12" t="s">
        <v>5</v>
      </c>
      <c r="AX597" s="12" t="s">
        <v>80</v>
      </c>
      <c r="AY597" s="250" t="s">
        <v>204</v>
      </c>
    </row>
    <row r="598" spans="2:51" s="11" customFormat="1" ht="12">
      <c r="B598" s="229"/>
      <c r="C598" s="230"/>
      <c r="D598" s="231" t="s">
        <v>213</v>
      </c>
      <c r="E598" s="232" t="s">
        <v>33</v>
      </c>
      <c r="F598" s="233" t="s">
        <v>396</v>
      </c>
      <c r="G598" s="230"/>
      <c r="H598" s="232" t="s">
        <v>33</v>
      </c>
      <c r="I598" s="234"/>
      <c r="J598" s="234"/>
      <c r="K598" s="230"/>
      <c r="L598" s="230"/>
      <c r="M598" s="235"/>
      <c r="N598" s="236"/>
      <c r="O598" s="237"/>
      <c r="P598" s="237"/>
      <c r="Q598" s="237"/>
      <c r="R598" s="237"/>
      <c r="S598" s="237"/>
      <c r="T598" s="237"/>
      <c r="U598" s="237"/>
      <c r="V598" s="237"/>
      <c r="W598" s="237"/>
      <c r="X598" s="238"/>
      <c r="AT598" s="239" t="s">
        <v>213</v>
      </c>
      <c r="AU598" s="239" t="s">
        <v>224</v>
      </c>
      <c r="AV598" s="11" t="s">
        <v>88</v>
      </c>
      <c r="AW598" s="11" t="s">
        <v>5</v>
      </c>
      <c r="AX598" s="11" t="s">
        <v>80</v>
      </c>
      <c r="AY598" s="239" t="s">
        <v>204</v>
      </c>
    </row>
    <row r="599" spans="2:51" s="12" customFormat="1" ht="12">
      <c r="B599" s="240"/>
      <c r="C599" s="241"/>
      <c r="D599" s="231" t="s">
        <v>213</v>
      </c>
      <c r="E599" s="242" t="s">
        <v>33</v>
      </c>
      <c r="F599" s="243" t="s">
        <v>736</v>
      </c>
      <c r="G599" s="241"/>
      <c r="H599" s="244">
        <v>0.264</v>
      </c>
      <c r="I599" s="245"/>
      <c r="J599" s="245"/>
      <c r="K599" s="241"/>
      <c r="L599" s="241"/>
      <c r="M599" s="246"/>
      <c r="N599" s="247"/>
      <c r="O599" s="248"/>
      <c r="P599" s="248"/>
      <c r="Q599" s="248"/>
      <c r="R599" s="248"/>
      <c r="S599" s="248"/>
      <c r="T599" s="248"/>
      <c r="U599" s="248"/>
      <c r="V599" s="248"/>
      <c r="W599" s="248"/>
      <c r="X599" s="249"/>
      <c r="AT599" s="250" t="s">
        <v>213</v>
      </c>
      <c r="AU599" s="250" t="s">
        <v>224</v>
      </c>
      <c r="AV599" s="12" t="s">
        <v>90</v>
      </c>
      <c r="AW599" s="12" t="s">
        <v>5</v>
      </c>
      <c r="AX599" s="12" t="s">
        <v>80</v>
      </c>
      <c r="AY599" s="250" t="s">
        <v>204</v>
      </c>
    </row>
    <row r="600" spans="2:51" s="11" customFormat="1" ht="12">
      <c r="B600" s="229"/>
      <c r="C600" s="230"/>
      <c r="D600" s="231" t="s">
        <v>213</v>
      </c>
      <c r="E600" s="232" t="s">
        <v>33</v>
      </c>
      <c r="F600" s="233" t="s">
        <v>347</v>
      </c>
      <c r="G600" s="230"/>
      <c r="H600" s="232" t="s">
        <v>33</v>
      </c>
      <c r="I600" s="234"/>
      <c r="J600" s="234"/>
      <c r="K600" s="230"/>
      <c r="L600" s="230"/>
      <c r="M600" s="235"/>
      <c r="N600" s="236"/>
      <c r="O600" s="237"/>
      <c r="P600" s="237"/>
      <c r="Q600" s="237"/>
      <c r="R600" s="237"/>
      <c r="S600" s="237"/>
      <c r="T600" s="237"/>
      <c r="U600" s="237"/>
      <c r="V600" s="237"/>
      <c r="W600" s="237"/>
      <c r="X600" s="238"/>
      <c r="AT600" s="239" t="s">
        <v>213</v>
      </c>
      <c r="AU600" s="239" t="s">
        <v>224</v>
      </c>
      <c r="AV600" s="11" t="s">
        <v>88</v>
      </c>
      <c r="AW600" s="11" t="s">
        <v>5</v>
      </c>
      <c r="AX600" s="11" t="s">
        <v>80</v>
      </c>
      <c r="AY600" s="239" t="s">
        <v>204</v>
      </c>
    </row>
    <row r="601" spans="2:51" s="12" customFormat="1" ht="12">
      <c r="B601" s="240"/>
      <c r="C601" s="241"/>
      <c r="D601" s="231" t="s">
        <v>213</v>
      </c>
      <c r="E601" s="242" t="s">
        <v>33</v>
      </c>
      <c r="F601" s="243" t="s">
        <v>737</v>
      </c>
      <c r="G601" s="241"/>
      <c r="H601" s="244">
        <v>0.607</v>
      </c>
      <c r="I601" s="245"/>
      <c r="J601" s="245"/>
      <c r="K601" s="241"/>
      <c r="L601" s="241"/>
      <c r="M601" s="246"/>
      <c r="N601" s="247"/>
      <c r="O601" s="248"/>
      <c r="P601" s="248"/>
      <c r="Q601" s="248"/>
      <c r="R601" s="248"/>
      <c r="S601" s="248"/>
      <c r="T601" s="248"/>
      <c r="U601" s="248"/>
      <c r="V601" s="248"/>
      <c r="W601" s="248"/>
      <c r="X601" s="249"/>
      <c r="AT601" s="250" t="s">
        <v>213</v>
      </c>
      <c r="AU601" s="250" t="s">
        <v>224</v>
      </c>
      <c r="AV601" s="12" t="s">
        <v>90</v>
      </c>
      <c r="AW601" s="12" t="s">
        <v>5</v>
      </c>
      <c r="AX601" s="12" t="s">
        <v>80</v>
      </c>
      <c r="AY601" s="250" t="s">
        <v>204</v>
      </c>
    </row>
    <row r="602" spans="2:51" s="11" customFormat="1" ht="12">
      <c r="B602" s="229"/>
      <c r="C602" s="230"/>
      <c r="D602" s="231" t="s">
        <v>213</v>
      </c>
      <c r="E602" s="232" t="s">
        <v>33</v>
      </c>
      <c r="F602" s="233" t="s">
        <v>698</v>
      </c>
      <c r="G602" s="230"/>
      <c r="H602" s="232" t="s">
        <v>33</v>
      </c>
      <c r="I602" s="234"/>
      <c r="J602" s="234"/>
      <c r="K602" s="230"/>
      <c r="L602" s="230"/>
      <c r="M602" s="235"/>
      <c r="N602" s="236"/>
      <c r="O602" s="237"/>
      <c r="P602" s="237"/>
      <c r="Q602" s="237"/>
      <c r="R602" s="237"/>
      <c r="S602" s="237"/>
      <c r="T602" s="237"/>
      <c r="U602" s="237"/>
      <c r="V602" s="237"/>
      <c r="W602" s="237"/>
      <c r="X602" s="238"/>
      <c r="AT602" s="239" t="s">
        <v>213</v>
      </c>
      <c r="AU602" s="239" t="s">
        <v>224</v>
      </c>
      <c r="AV602" s="11" t="s">
        <v>88</v>
      </c>
      <c r="AW602" s="11" t="s">
        <v>5</v>
      </c>
      <c r="AX602" s="11" t="s">
        <v>80</v>
      </c>
      <c r="AY602" s="239" t="s">
        <v>204</v>
      </c>
    </row>
    <row r="603" spans="2:51" s="12" customFormat="1" ht="12">
      <c r="B603" s="240"/>
      <c r="C603" s="241"/>
      <c r="D603" s="231" t="s">
        <v>213</v>
      </c>
      <c r="E603" s="242" t="s">
        <v>33</v>
      </c>
      <c r="F603" s="243" t="s">
        <v>738</v>
      </c>
      <c r="G603" s="241"/>
      <c r="H603" s="244">
        <v>0.607</v>
      </c>
      <c r="I603" s="245"/>
      <c r="J603" s="245"/>
      <c r="K603" s="241"/>
      <c r="L603" s="241"/>
      <c r="M603" s="246"/>
      <c r="N603" s="247"/>
      <c r="O603" s="248"/>
      <c r="P603" s="248"/>
      <c r="Q603" s="248"/>
      <c r="R603" s="248"/>
      <c r="S603" s="248"/>
      <c r="T603" s="248"/>
      <c r="U603" s="248"/>
      <c r="V603" s="248"/>
      <c r="W603" s="248"/>
      <c r="X603" s="249"/>
      <c r="AT603" s="250" t="s">
        <v>213</v>
      </c>
      <c r="AU603" s="250" t="s">
        <v>224</v>
      </c>
      <c r="AV603" s="12" t="s">
        <v>90</v>
      </c>
      <c r="AW603" s="12" t="s">
        <v>5</v>
      </c>
      <c r="AX603" s="12" t="s">
        <v>80</v>
      </c>
      <c r="AY603" s="250" t="s">
        <v>204</v>
      </c>
    </row>
    <row r="604" spans="2:51" s="11" customFormat="1" ht="12">
      <c r="B604" s="229"/>
      <c r="C604" s="230"/>
      <c r="D604" s="231" t="s">
        <v>213</v>
      </c>
      <c r="E604" s="232" t="s">
        <v>33</v>
      </c>
      <c r="F604" s="233" t="s">
        <v>739</v>
      </c>
      <c r="G604" s="230"/>
      <c r="H604" s="232" t="s">
        <v>33</v>
      </c>
      <c r="I604" s="234"/>
      <c r="J604" s="234"/>
      <c r="K604" s="230"/>
      <c r="L604" s="230"/>
      <c r="M604" s="235"/>
      <c r="N604" s="236"/>
      <c r="O604" s="237"/>
      <c r="P604" s="237"/>
      <c r="Q604" s="237"/>
      <c r="R604" s="237"/>
      <c r="S604" s="237"/>
      <c r="T604" s="237"/>
      <c r="U604" s="237"/>
      <c r="V604" s="237"/>
      <c r="W604" s="237"/>
      <c r="X604" s="238"/>
      <c r="AT604" s="239" t="s">
        <v>213</v>
      </c>
      <c r="AU604" s="239" t="s">
        <v>224</v>
      </c>
      <c r="AV604" s="11" t="s">
        <v>88</v>
      </c>
      <c r="AW604" s="11" t="s">
        <v>5</v>
      </c>
      <c r="AX604" s="11" t="s">
        <v>80</v>
      </c>
      <c r="AY604" s="239" t="s">
        <v>204</v>
      </c>
    </row>
    <row r="605" spans="2:51" s="12" customFormat="1" ht="12">
      <c r="B605" s="240"/>
      <c r="C605" s="241"/>
      <c r="D605" s="231" t="s">
        <v>213</v>
      </c>
      <c r="E605" s="242" t="s">
        <v>33</v>
      </c>
      <c r="F605" s="243" t="s">
        <v>740</v>
      </c>
      <c r="G605" s="241"/>
      <c r="H605" s="244">
        <v>0.845</v>
      </c>
      <c r="I605" s="245"/>
      <c r="J605" s="245"/>
      <c r="K605" s="241"/>
      <c r="L605" s="241"/>
      <c r="M605" s="246"/>
      <c r="N605" s="247"/>
      <c r="O605" s="248"/>
      <c r="P605" s="248"/>
      <c r="Q605" s="248"/>
      <c r="R605" s="248"/>
      <c r="S605" s="248"/>
      <c r="T605" s="248"/>
      <c r="U605" s="248"/>
      <c r="V605" s="248"/>
      <c r="W605" s="248"/>
      <c r="X605" s="249"/>
      <c r="AT605" s="250" t="s">
        <v>213</v>
      </c>
      <c r="AU605" s="250" t="s">
        <v>224</v>
      </c>
      <c r="AV605" s="12" t="s">
        <v>90</v>
      </c>
      <c r="AW605" s="12" t="s">
        <v>5</v>
      </c>
      <c r="AX605" s="12" t="s">
        <v>80</v>
      </c>
      <c r="AY605" s="250" t="s">
        <v>204</v>
      </c>
    </row>
    <row r="606" spans="2:51" s="13" customFormat="1" ht="12">
      <c r="B606" s="251"/>
      <c r="C606" s="252"/>
      <c r="D606" s="231" t="s">
        <v>213</v>
      </c>
      <c r="E606" s="253" t="s">
        <v>33</v>
      </c>
      <c r="F606" s="254" t="s">
        <v>218</v>
      </c>
      <c r="G606" s="252"/>
      <c r="H606" s="255">
        <v>2.785</v>
      </c>
      <c r="I606" s="256"/>
      <c r="J606" s="256"/>
      <c r="K606" s="252"/>
      <c r="L606" s="252"/>
      <c r="M606" s="257"/>
      <c r="N606" s="258"/>
      <c r="O606" s="259"/>
      <c r="P606" s="259"/>
      <c r="Q606" s="259"/>
      <c r="R606" s="259"/>
      <c r="S606" s="259"/>
      <c r="T606" s="259"/>
      <c r="U606" s="259"/>
      <c r="V606" s="259"/>
      <c r="W606" s="259"/>
      <c r="X606" s="260"/>
      <c r="AT606" s="261" t="s">
        <v>213</v>
      </c>
      <c r="AU606" s="261" t="s">
        <v>224</v>
      </c>
      <c r="AV606" s="13" t="s">
        <v>211</v>
      </c>
      <c r="AW606" s="13" t="s">
        <v>5</v>
      </c>
      <c r="AX606" s="13" t="s">
        <v>88</v>
      </c>
      <c r="AY606" s="261" t="s">
        <v>204</v>
      </c>
    </row>
    <row r="607" spans="2:65" s="1" customFormat="1" ht="16.5" customHeight="1">
      <c r="B607" s="39"/>
      <c r="C607" s="216" t="s">
        <v>741</v>
      </c>
      <c r="D607" s="216" t="s">
        <v>206</v>
      </c>
      <c r="E607" s="217" t="s">
        <v>742</v>
      </c>
      <c r="F607" s="218" t="s">
        <v>743</v>
      </c>
      <c r="G607" s="219" t="s">
        <v>361</v>
      </c>
      <c r="H607" s="220">
        <v>282</v>
      </c>
      <c r="I607" s="221"/>
      <c r="J607" s="221"/>
      <c r="K607" s="222">
        <f>ROUND(P607*H607,2)</f>
        <v>0</v>
      </c>
      <c r="L607" s="218" t="s">
        <v>239</v>
      </c>
      <c r="M607" s="44"/>
      <c r="N607" s="223" t="s">
        <v>33</v>
      </c>
      <c r="O607" s="224" t="s">
        <v>49</v>
      </c>
      <c r="P607" s="225">
        <f>I607+J607</f>
        <v>0</v>
      </c>
      <c r="Q607" s="225">
        <f>ROUND(I607*H607,2)</f>
        <v>0</v>
      </c>
      <c r="R607" s="225">
        <f>ROUND(J607*H607,2)</f>
        <v>0</v>
      </c>
      <c r="S607" s="80"/>
      <c r="T607" s="226">
        <f>S607*H607</f>
        <v>0</v>
      </c>
      <c r="U607" s="226">
        <v>0.02278</v>
      </c>
      <c r="V607" s="226">
        <f>U607*H607</f>
        <v>6.42396</v>
      </c>
      <c r="W607" s="226">
        <v>0</v>
      </c>
      <c r="X607" s="227">
        <f>W607*H607</f>
        <v>0</v>
      </c>
      <c r="AR607" s="17" t="s">
        <v>211</v>
      </c>
      <c r="AT607" s="17" t="s">
        <v>206</v>
      </c>
      <c r="AU607" s="17" t="s">
        <v>224</v>
      </c>
      <c r="AY607" s="17" t="s">
        <v>204</v>
      </c>
      <c r="BE607" s="228">
        <f>IF(O607="základní",K607,0)</f>
        <v>0</v>
      </c>
      <c r="BF607" s="228">
        <f>IF(O607="snížená",K607,0)</f>
        <v>0</v>
      </c>
      <c r="BG607" s="228">
        <f>IF(O607="zákl. přenesená",K607,0)</f>
        <v>0</v>
      </c>
      <c r="BH607" s="228">
        <f>IF(O607="sníž. přenesená",K607,0)</f>
        <v>0</v>
      </c>
      <c r="BI607" s="228">
        <f>IF(O607="nulová",K607,0)</f>
        <v>0</v>
      </c>
      <c r="BJ607" s="17" t="s">
        <v>88</v>
      </c>
      <c r="BK607" s="228">
        <f>ROUND(P607*H607,2)</f>
        <v>0</v>
      </c>
      <c r="BL607" s="17" t="s">
        <v>211</v>
      </c>
      <c r="BM607" s="17" t="s">
        <v>744</v>
      </c>
    </row>
    <row r="608" spans="2:51" s="11" customFormat="1" ht="12">
      <c r="B608" s="229"/>
      <c r="C608" s="230"/>
      <c r="D608" s="231" t="s">
        <v>213</v>
      </c>
      <c r="E608" s="232" t="s">
        <v>33</v>
      </c>
      <c r="F608" s="233" t="s">
        <v>745</v>
      </c>
      <c r="G608" s="230"/>
      <c r="H608" s="232" t="s">
        <v>33</v>
      </c>
      <c r="I608" s="234"/>
      <c r="J608" s="234"/>
      <c r="K608" s="230"/>
      <c r="L608" s="230"/>
      <c r="M608" s="235"/>
      <c r="N608" s="236"/>
      <c r="O608" s="237"/>
      <c r="P608" s="237"/>
      <c r="Q608" s="237"/>
      <c r="R608" s="237"/>
      <c r="S608" s="237"/>
      <c r="T608" s="237"/>
      <c r="U608" s="237"/>
      <c r="V608" s="237"/>
      <c r="W608" s="237"/>
      <c r="X608" s="238"/>
      <c r="AT608" s="239" t="s">
        <v>213</v>
      </c>
      <c r="AU608" s="239" t="s">
        <v>224</v>
      </c>
      <c r="AV608" s="11" t="s">
        <v>88</v>
      </c>
      <c r="AW608" s="11" t="s">
        <v>5</v>
      </c>
      <c r="AX608" s="11" t="s">
        <v>80</v>
      </c>
      <c r="AY608" s="239" t="s">
        <v>204</v>
      </c>
    </row>
    <row r="609" spans="2:51" s="12" customFormat="1" ht="12">
      <c r="B609" s="240"/>
      <c r="C609" s="241"/>
      <c r="D609" s="231" t="s">
        <v>213</v>
      </c>
      <c r="E609" s="242" t="s">
        <v>33</v>
      </c>
      <c r="F609" s="243" t="s">
        <v>746</v>
      </c>
      <c r="G609" s="241"/>
      <c r="H609" s="244">
        <v>62</v>
      </c>
      <c r="I609" s="245"/>
      <c r="J609" s="245"/>
      <c r="K609" s="241"/>
      <c r="L609" s="241"/>
      <c r="M609" s="246"/>
      <c r="N609" s="247"/>
      <c r="O609" s="248"/>
      <c r="P609" s="248"/>
      <c r="Q609" s="248"/>
      <c r="R609" s="248"/>
      <c r="S609" s="248"/>
      <c r="T609" s="248"/>
      <c r="U609" s="248"/>
      <c r="V609" s="248"/>
      <c r="W609" s="248"/>
      <c r="X609" s="249"/>
      <c r="AT609" s="250" t="s">
        <v>213</v>
      </c>
      <c r="AU609" s="250" t="s">
        <v>224</v>
      </c>
      <c r="AV609" s="12" t="s">
        <v>90</v>
      </c>
      <c r="AW609" s="12" t="s">
        <v>5</v>
      </c>
      <c r="AX609" s="12" t="s">
        <v>80</v>
      </c>
      <c r="AY609" s="250" t="s">
        <v>204</v>
      </c>
    </row>
    <row r="610" spans="2:51" s="12" customFormat="1" ht="12">
      <c r="B610" s="240"/>
      <c r="C610" s="241"/>
      <c r="D610" s="231" t="s">
        <v>213</v>
      </c>
      <c r="E610" s="242" t="s">
        <v>33</v>
      </c>
      <c r="F610" s="243" t="s">
        <v>747</v>
      </c>
      <c r="G610" s="241"/>
      <c r="H610" s="244">
        <v>52</v>
      </c>
      <c r="I610" s="245"/>
      <c r="J610" s="245"/>
      <c r="K610" s="241"/>
      <c r="L610" s="241"/>
      <c r="M610" s="246"/>
      <c r="N610" s="247"/>
      <c r="O610" s="248"/>
      <c r="P610" s="248"/>
      <c r="Q610" s="248"/>
      <c r="R610" s="248"/>
      <c r="S610" s="248"/>
      <c r="T610" s="248"/>
      <c r="U610" s="248"/>
      <c r="V610" s="248"/>
      <c r="W610" s="248"/>
      <c r="X610" s="249"/>
      <c r="AT610" s="250" t="s">
        <v>213</v>
      </c>
      <c r="AU610" s="250" t="s">
        <v>224</v>
      </c>
      <c r="AV610" s="12" t="s">
        <v>90</v>
      </c>
      <c r="AW610" s="12" t="s">
        <v>5</v>
      </c>
      <c r="AX610" s="12" t="s">
        <v>80</v>
      </c>
      <c r="AY610" s="250" t="s">
        <v>204</v>
      </c>
    </row>
    <row r="611" spans="2:51" s="12" customFormat="1" ht="12">
      <c r="B611" s="240"/>
      <c r="C611" s="241"/>
      <c r="D611" s="231" t="s">
        <v>213</v>
      </c>
      <c r="E611" s="242" t="s">
        <v>33</v>
      </c>
      <c r="F611" s="243" t="s">
        <v>748</v>
      </c>
      <c r="G611" s="241"/>
      <c r="H611" s="244">
        <v>54</v>
      </c>
      <c r="I611" s="245"/>
      <c r="J611" s="245"/>
      <c r="K611" s="241"/>
      <c r="L611" s="241"/>
      <c r="M611" s="246"/>
      <c r="N611" s="247"/>
      <c r="O611" s="248"/>
      <c r="P611" s="248"/>
      <c r="Q611" s="248"/>
      <c r="R611" s="248"/>
      <c r="S611" s="248"/>
      <c r="T611" s="248"/>
      <c r="U611" s="248"/>
      <c r="V611" s="248"/>
      <c r="W611" s="248"/>
      <c r="X611" s="249"/>
      <c r="AT611" s="250" t="s">
        <v>213</v>
      </c>
      <c r="AU611" s="250" t="s">
        <v>224</v>
      </c>
      <c r="AV611" s="12" t="s">
        <v>90</v>
      </c>
      <c r="AW611" s="12" t="s">
        <v>5</v>
      </c>
      <c r="AX611" s="12" t="s">
        <v>80</v>
      </c>
      <c r="AY611" s="250" t="s">
        <v>204</v>
      </c>
    </row>
    <row r="612" spans="2:51" s="12" customFormat="1" ht="12">
      <c r="B612" s="240"/>
      <c r="C612" s="241"/>
      <c r="D612" s="231" t="s">
        <v>213</v>
      </c>
      <c r="E612" s="242" t="s">
        <v>33</v>
      </c>
      <c r="F612" s="243" t="s">
        <v>749</v>
      </c>
      <c r="G612" s="241"/>
      <c r="H612" s="244">
        <v>36</v>
      </c>
      <c r="I612" s="245"/>
      <c r="J612" s="245"/>
      <c r="K612" s="241"/>
      <c r="L612" s="241"/>
      <c r="M612" s="246"/>
      <c r="N612" s="247"/>
      <c r="O612" s="248"/>
      <c r="P612" s="248"/>
      <c r="Q612" s="248"/>
      <c r="R612" s="248"/>
      <c r="S612" s="248"/>
      <c r="T612" s="248"/>
      <c r="U612" s="248"/>
      <c r="V612" s="248"/>
      <c r="W612" s="248"/>
      <c r="X612" s="249"/>
      <c r="AT612" s="250" t="s">
        <v>213</v>
      </c>
      <c r="AU612" s="250" t="s">
        <v>224</v>
      </c>
      <c r="AV612" s="12" t="s">
        <v>90</v>
      </c>
      <c r="AW612" s="12" t="s">
        <v>5</v>
      </c>
      <c r="AX612" s="12" t="s">
        <v>80</v>
      </c>
      <c r="AY612" s="250" t="s">
        <v>204</v>
      </c>
    </row>
    <row r="613" spans="2:51" s="12" customFormat="1" ht="12">
      <c r="B613" s="240"/>
      <c r="C613" s="241"/>
      <c r="D613" s="231" t="s">
        <v>213</v>
      </c>
      <c r="E613" s="242" t="s">
        <v>33</v>
      </c>
      <c r="F613" s="243" t="s">
        <v>750</v>
      </c>
      <c r="G613" s="241"/>
      <c r="H613" s="244">
        <v>54</v>
      </c>
      <c r="I613" s="245"/>
      <c r="J613" s="245"/>
      <c r="K613" s="241"/>
      <c r="L613" s="241"/>
      <c r="M613" s="246"/>
      <c r="N613" s="247"/>
      <c r="O613" s="248"/>
      <c r="P613" s="248"/>
      <c r="Q613" s="248"/>
      <c r="R613" s="248"/>
      <c r="S613" s="248"/>
      <c r="T613" s="248"/>
      <c r="U613" s="248"/>
      <c r="V613" s="248"/>
      <c r="W613" s="248"/>
      <c r="X613" s="249"/>
      <c r="AT613" s="250" t="s">
        <v>213</v>
      </c>
      <c r="AU613" s="250" t="s">
        <v>224</v>
      </c>
      <c r="AV613" s="12" t="s">
        <v>90</v>
      </c>
      <c r="AW613" s="12" t="s">
        <v>5</v>
      </c>
      <c r="AX613" s="12" t="s">
        <v>80</v>
      </c>
      <c r="AY613" s="250" t="s">
        <v>204</v>
      </c>
    </row>
    <row r="614" spans="2:51" s="12" customFormat="1" ht="12">
      <c r="B614" s="240"/>
      <c r="C614" s="241"/>
      <c r="D614" s="231" t="s">
        <v>213</v>
      </c>
      <c r="E614" s="242" t="s">
        <v>33</v>
      </c>
      <c r="F614" s="243" t="s">
        <v>751</v>
      </c>
      <c r="G614" s="241"/>
      <c r="H614" s="244">
        <v>24</v>
      </c>
      <c r="I614" s="245"/>
      <c r="J614" s="245"/>
      <c r="K614" s="241"/>
      <c r="L614" s="241"/>
      <c r="M614" s="246"/>
      <c r="N614" s="247"/>
      <c r="O614" s="248"/>
      <c r="P614" s="248"/>
      <c r="Q614" s="248"/>
      <c r="R614" s="248"/>
      <c r="S614" s="248"/>
      <c r="T614" s="248"/>
      <c r="U614" s="248"/>
      <c r="V614" s="248"/>
      <c r="W614" s="248"/>
      <c r="X614" s="249"/>
      <c r="AT614" s="250" t="s">
        <v>213</v>
      </c>
      <c r="AU614" s="250" t="s">
        <v>224</v>
      </c>
      <c r="AV614" s="12" t="s">
        <v>90</v>
      </c>
      <c r="AW614" s="12" t="s">
        <v>5</v>
      </c>
      <c r="AX614" s="12" t="s">
        <v>80</v>
      </c>
      <c r="AY614" s="250" t="s">
        <v>204</v>
      </c>
    </row>
    <row r="615" spans="2:51" s="13" customFormat="1" ht="12">
      <c r="B615" s="251"/>
      <c r="C615" s="252"/>
      <c r="D615" s="231" t="s">
        <v>213</v>
      </c>
      <c r="E615" s="253" t="s">
        <v>33</v>
      </c>
      <c r="F615" s="254" t="s">
        <v>218</v>
      </c>
      <c r="G615" s="252"/>
      <c r="H615" s="255">
        <v>282</v>
      </c>
      <c r="I615" s="256"/>
      <c r="J615" s="256"/>
      <c r="K615" s="252"/>
      <c r="L615" s="252"/>
      <c r="M615" s="257"/>
      <c r="N615" s="258"/>
      <c r="O615" s="259"/>
      <c r="P615" s="259"/>
      <c r="Q615" s="259"/>
      <c r="R615" s="259"/>
      <c r="S615" s="259"/>
      <c r="T615" s="259"/>
      <c r="U615" s="259"/>
      <c r="V615" s="259"/>
      <c r="W615" s="259"/>
      <c r="X615" s="260"/>
      <c r="AT615" s="261" t="s">
        <v>213</v>
      </c>
      <c r="AU615" s="261" t="s">
        <v>224</v>
      </c>
      <c r="AV615" s="13" t="s">
        <v>211</v>
      </c>
      <c r="AW615" s="13" t="s">
        <v>5</v>
      </c>
      <c r="AX615" s="13" t="s">
        <v>88</v>
      </c>
      <c r="AY615" s="261" t="s">
        <v>204</v>
      </c>
    </row>
    <row r="616" spans="2:65" s="1" customFormat="1" ht="16.5" customHeight="1">
      <c r="B616" s="39"/>
      <c r="C616" s="216" t="s">
        <v>752</v>
      </c>
      <c r="D616" s="216" t="s">
        <v>206</v>
      </c>
      <c r="E616" s="217" t="s">
        <v>753</v>
      </c>
      <c r="F616" s="218" t="s">
        <v>754</v>
      </c>
      <c r="G616" s="219" t="s">
        <v>361</v>
      </c>
      <c r="H616" s="220">
        <v>272</v>
      </c>
      <c r="I616" s="221"/>
      <c r="J616" s="221"/>
      <c r="K616" s="222">
        <f>ROUND(P616*H616,2)</f>
        <v>0</v>
      </c>
      <c r="L616" s="218" t="s">
        <v>755</v>
      </c>
      <c r="M616" s="44"/>
      <c r="N616" s="223" t="s">
        <v>33</v>
      </c>
      <c r="O616" s="224" t="s">
        <v>49</v>
      </c>
      <c r="P616" s="225">
        <f>I616+J616</f>
        <v>0</v>
      </c>
      <c r="Q616" s="225">
        <f>ROUND(I616*H616,2)</f>
        <v>0</v>
      </c>
      <c r="R616" s="225">
        <f>ROUND(J616*H616,2)</f>
        <v>0</v>
      </c>
      <c r="S616" s="80"/>
      <c r="T616" s="226">
        <f>S616*H616</f>
        <v>0</v>
      </c>
      <c r="U616" s="226">
        <v>0.059</v>
      </c>
      <c r="V616" s="226">
        <f>U616*H616</f>
        <v>16.048</v>
      </c>
      <c r="W616" s="226">
        <v>0</v>
      </c>
      <c r="X616" s="227">
        <f>W616*H616</f>
        <v>0</v>
      </c>
      <c r="AR616" s="17" t="s">
        <v>211</v>
      </c>
      <c r="AT616" s="17" t="s">
        <v>206</v>
      </c>
      <c r="AU616" s="17" t="s">
        <v>224</v>
      </c>
      <c r="AY616" s="17" t="s">
        <v>204</v>
      </c>
      <c r="BE616" s="228">
        <f>IF(O616="základní",K616,0)</f>
        <v>0</v>
      </c>
      <c r="BF616" s="228">
        <f>IF(O616="snížená",K616,0)</f>
        <v>0</v>
      </c>
      <c r="BG616" s="228">
        <f>IF(O616="zákl. přenesená",K616,0)</f>
        <v>0</v>
      </c>
      <c r="BH616" s="228">
        <f>IF(O616="sníž. přenesená",K616,0)</f>
        <v>0</v>
      </c>
      <c r="BI616" s="228">
        <f>IF(O616="nulová",K616,0)</f>
        <v>0</v>
      </c>
      <c r="BJ616" s="17" t="s">
        <v>88</v>
      </c>
      <c r="BK616" s="228">
        <f>ROUND(P616*H616,2)</f>
        <v>0</v>
      </c>
      <c r="BL616" s="17" t="s">
        <v>211</v>
      </c>
      <c r="BM616" s="17" t="s">
        <v>756</v>
      </c>
    </row>
    <row r="617" spans="2:51" s="11" customFormat="1" ht="12">
      <c r="B617" s="229"/>
      <c r="C617" s="230"/>
      <c r="D617" s="231" t="s">
        <v>213</v>
      </c>
      <c r="E617" s="232" t="s">
        <v>33</v>
      </c>
      <c r="F617" s="233" t="s">
        <v>757</v>
      </c>
      <c r="G617" s="230"/>
      <c r="H617" s="232" t="s">
        <v>33</v>
      </c>
      <c r="I617" s="234"/>
      <c r="J617" s="234"/>
      <c r="K617" s="230"/>
      <c r="L617" s="230"/>
      <c r="M617" s="235"/>
      <c r="N617" s="236"/>
      <c r="O617" s="237"/>
      <c r="P617" s="237"/>
      <c r="Q617" s="237"/>
      <c r="R617" s="237"/>
      <c r="S617" s="237"/>
      <c r="T617" s="237"/>
      <c r="U617" s="237"/>
      <c r="V617" s="237"/>
      <c r="W617" s="237"/>
      <c r="X617" s="238"/>
      <c r="AT617" s="239" t="s">
        <v>213</v>
      </c>
      <c r="AU617" s="239" t="s">
        <v>224</v>
      </c>
      <c r="AV617" s="11" t="s">
        <v>88</v>
      </c>
      <c r="AW617" s="11" t="s">
        <v>5</v>
      </c>
      <c r="AX617" s="11" t="s">
        <v>80</v>
      </c>
      <c r="AY617" s="239" t="s">
        <v>204</v>
      </c>
    </row>
    <row r="618" spans="2:51" s="12" customFormat="1" ht="12">
      <c r="B618" s="240"/>
      <c r="C618" s="241"/>
      <c r="D618" s="231" t="s">
        <v>213</v>
      </c>
      <c r="E618" s="242" t="s">
        <v>33</v>
      </c>
      <c r="F618" s="243" t="s">
        <v>758</v>
      </c>
      <c r="G618" s="241"/>
      <c r="H618" s="244">
        <v>108</v>
      </c>
      <c r="I618" s="245"/>
      <c r="J618" s="245"/>
      <c r="K618" s="241"/>
      <c r="L618" s="241"/>
      <c r="M618" s="246"/>
      <c r="N618" s="247"/>
      <c r="O618" s="248"/>
      <c r="P618" s="248"/>
      <c r="Q618" s="248"/>
      <c r="R618" s="248"/>
      <c r="S618" s="248"/>
      <c r="T618" s="248"/>
      <c r="U618" s="248"/>
      <c r="V618" s="248"/>
      <c r="W618" s="248"/>
      <c r="X618" s="249"/>
      <c r="AT618" s="250" t="s">
        <v>213</v>
      </c>
      <c r="AU618" s="250" t="s">
        <v>224</v>
      </c>
      <c r="AV618" s="12" t="s">
        <v>90</v>
      </c>
      <c r="AW618" s="12" t="s">
        <v>5</v>
      </c>
      <c r="AX618" s="12" t="s">
        <v>80</v>
      </c>
      <c r="AY618" s="250" t="s">
        <v>204</v>
      </c>
    </row>
    <row r="619" spans="2:51" s="11" customFormat="1" ht="12">
      <c r="B619" s="229"/>
      <c r="C619" s="230"/>
      <c r="D619" s="231" t="s">
        <v>213</v>
      </c>
      <c r="E619" s="232" t="s">
        <v>33</v>
      </c>
      <c r="F619" s="233" t="s">
        <v>759</v>
      </c>
      <c r="G619" s="230"/>
      <c r="H619" s="232" t="s">
        <v>33</v>
      </c>
      <c r="I619" s="234"/>
      <c r="J619" s="234"/>
      <c r="K619" s="230"/>
      <c r="L619" s="230"/>
      <c r="M619" s="235"/>
      <c r="N619" s="236"/>
      <c r="O619" s="237"/>
      <c r="P619" s="237"/>
      <c r="Q619" s="237"/>
      <c r="R619" s="237"/>
      <c r="S619" s="237"/>
      <c r="T619" s="237"/>
      <c r="U619" s="237"/>
      <c r="V619" s="237"/>
      <c r="W619" s="237"/>
      <c r="X619" s="238"/>
      <c r="AT619" s="239" t="s">
        <v>213</v>
      </c>
      <c r="AU619" s="239" t="s">
        <v>224</v>
      </c>
      <c r="AV619" s="11" t="s">
        <v>88</v>
      </c>
      <c r="AW619" s="11" t="s">
        <v>5</v>
      </c>
      <c r="AX619" s="11" t="s">
        <v>80</v>
      </c>
      <c r="AY619" s="239" t="s">
        <v>204</v>
      </c>
    </row>
    <row r="620" spans="2:51" s="12" customFormat="1" ht="12">
      <c r="B620" s="240"/>
      <c r="C620" s="241"/>
      <c r="D620" s="231" t="s">
        <v>213</v>
      </c>
      <c r="E620" s="242" t="s">
        <v>33</v>
      </c>
      <c r="F620" s="243" t="s">
        <v>80</v>
      </c>
      <c r="G620" s="241"/>
      <c r="H620" s="244">
        <v>0</v>
      </c>
      <c r="I620" s="245"/>
      <c r="J620" s="245"/>
      <c r="K620" s="241"/>
      <c r="L620" s="241"/>
      <c r="M620" s="246"/>
      <c r="N620" s="247"/>
      <c r="O620" s="248"/>
      <c r="P620" s="248"/>
      <c r="Q620" s="248"/>
      <c r="R620" s="248"/>
      <c r="S620" s="248"/>
      <c r="T620" s="248"/>
      <c r="U620" s="248"/>
      <c r="V620" s="248"/>
      <c r="W620" s="248"/>
      <c r="X620" s="249"/>
      <c r="AT620" s="250" t="s">
        <v>213</v>
      </c>
      <c r="AU620" s="250" t="s">
        <v>224</v>
      </c>
      <c r="AV620" s="12" t="s">
        <v>90</v>
      </c>
      <c r="AW620" s="12" t="s">
        <v>5</v>
      </c>
      <c r="AX620" s="12" t="s">
        <v>80</v>
      </c>
      <c r="AY620" s="250" t="s">
        <v>204</v>
      </c>
    </row>
    <row r="621" spans="2:51" s="11" customFormat="1" ht="12">
      <c r="B621" s="229"/>
      <c r="C621" s="230"/>
      <c r="D621" s="231" t="s">
        <v>213</v>
      </c>
      <c r="E621" s="232" t="s">
        <v>33</v>
      </c>
      <c r="F621" s="233" t="s">
        <v>760</v>
      </c>
      <c r="G621" s="230"/>
      <c r="H621" s="232" t="s">
        <v>33</v>
      </c>
      <c r="I621" s="234"/>
      <c r="J621" s="234"/>
      <c r="K621" s="230"/>
      <c r="L621" s="230"/>
      <c r="M621" s="235"/>
      <c r="N621" s="236"/>
      <c r="O621" s="237"/>
      <c r="P621" s="237"/>
      <c r="Q621" s="237"/>
      <c r="R621" s="237"/>
      <c r="S621" s="237"/>
      <c r="T621" s="237"/>
      <c r="U621" s="237"/>
      <c r="V621" s="237"/>
      <c r="W621" s="237"/>
      <c r="X621" s="238"/>
      <c r="AT621" s="239" t="s">
        <v>213</v>
      </c>
      <c r="AU621" s="239" t="s">
        <v>224</v>
      </c>
      <c r="AV621" s="11" t="s">
        <v>88</v>
      </c>
      <c r="AW621" s="11" t="s">
        <v>5</v>
      </c>
      <c r="AX621" s="11" t="s">
        <v>80</v>
      </c>
      <c r="AY621" s="239" t="s">
        <v>204</v>
      </c>
    </row>
    <row r="622" spans="2:51" s="12" customFormat="1" ht="12">
      <c r="B622" s="240"/>
      <c r="C622" s="241"/>
      <c r="D622" s="231" t="s">
        <v>213</v>
      </c>
      <c r="E622" s="242" t="s">
        <v>33</v>
      </c>
      <c r="F622" s="243" t="s">
        <v>761</v>
      </c>
      <c r="G622" s="241"/>
      <c r="H622" s="244">
        <v>164</v>
      </c>
      <c r="I622" s="245"/>
      <c r="J622" s="245"/>
      <c r="K622" s="241"/>
      <c r="L622" s="241"/>
      <c r="M622" s="246"/>
      <c r="N622" s="247"/>
      <c r="O622" s="248"/>
      <c r="P622" s="248"/>
      <c r="Q622" s="248"/>
      <c r="R622" s="248"/>
      <c r="S622" s="248"/>
      <c r="T622" s="248"/>
      <c r="U622" s="248"/>
      <c r="V622" s="248"/>
      <c r="W622" s="248"/>
      <c r="X622" s="249"/>
      <c r="AT622" s="250" t="s">
        <v>213</v>
      </c>
      <c r="AU622" s="250" t="s">
        <v>224</v>
      </c>
      <c r="AV622" s="12" t="s">
        <v>90</v>
      </c>
      <c r="AW622" s="12" t="s">
        <v>5</v>
      </c>
      <c r="AX622" s="12" t="s">
        <v>80</v>
      </c>
      <c r="AY622" s="250" t="s">
        <v>204</v>
      </c>
    </row>
    <row r="623" spans="2:51" s="11" customFormat="1" ht="12">
      <c r="B623" s="229"/>
      <c r="C623" s="230"/>
      <c r="D623" s="231" t="s">
        <v>213</v>
      </c>
      <c r="E623" s="232" t="s">
        <v>33</v>
      </c>
      <c r="F623" s="233" t="s">
        <v>762</v>
      </c>
      <c r="G623" s="230"/>
      <c r="H623" s="232" t="s">
        <v>33</v>
      </c>
      <c r="I623" s="234"/>
      <c r="J623" s="234"/>
      <c r="K623" s="230"/>
      <c r="L623" s="230"/>
      <c r="M623" s="235"/>
      <c r="N623" s="236"/>
      <c r="O623" s="237"/>
      <c r="P623" s="237"/>
      <c r="Q623" s="237"/>
      <c r="R623" s="237"/>
      <c r="S623" s="237"/>
      <c r="T623" s="237"/>
      <c r="U623" s="237"/>
      <c r="V623" s="237"/>
      <c r="W623" s="237"/>
      <c r="X623" s="238"/>
      <c r="AT623" s="239" t="s">
        <v>213</v>
      </c>
      <c r="AU623" s="239" t="s">
        <v>224</v>
      </c>
      <c r="AV623" s="11" t="s">
        <v>88</v>
      </c>
      <c r="AW623" s="11" t="s">
        <v>5</v>
      </c>
      <c r="AX623" s="11" t="s">
        <v>80</v>
      </c>
      <c r="AY623" s="239" t="s">
        <v>204</v>
      </c>
    </row>
    <row r="624" spans="2:51" s="13" customFormat="1" ht="12">
      <c r="B624" s="251"/>
      <c r="C624" s="252"/>
      <c r="D624" s="231" t="s">
        <v>213</v>
      </c>
      <c r="E624" s="253" t="s">
        <v>33</v>
      </c>
      <c r="F624" s="254" t="s">
        <v>218</v>
      </c>
      <c r="G624" s="252"/>
      <c r="H624" s="255">
        <v>272</v>
      </c>
      <c r="I624" s="256"/>
      <c r="J624" s="256"/>
      <c r="K624" s="252"/>
      <c r="L624" s="252"/>
      <c r="M624" s="257"/>
      <c r="N624" s="258"/>
      <c r="O624" s="259"/>
      <c r="P624" s="259"/>
      <c r="Q624" s="259"/>
      <c r="R624" s="259"/>
      <c r="S624" s="259"/>
      <c r="T624" s="259"/>
      <c r="U624" s="259"/>
      <c r="V624" s="259"/>
      <c r="W624" s="259"/>
      <c r="X624" s="260"/>
      <c r="AT624" s="261" t="s">
        <v>213</v>
      </c>
      <c r="AU624" s="261" t="s">
        <v>224</v>
      </c>
      <c r="AV624" s="13" t="s">
        <v>211</v>
      </c>
      <c r="AW624" s="13" t="s">
        <v>5</v>
      </c>
      <c r="AX624" s="13" t="s">
        <v>88</v>
      </c>
      <c r="AY624" s="261" t="s">
        <v>204</v>
      </c>
    </row>
    <row r="625" spans="2:65" s="1" customFormat="1" ht="22.5" customHeight="1">
      <c r="B625" s="39"/>
      <c r="C625" s="216" t="s">
        <v>763</v>
      </c>
      <c r="D625" s="216" t="s">
        <v>206</v>
      </c>
      <c r="E625" s="217" t="s">
        <v>764</v>
      </c>
      <c r="F625" s="218" t="s">
        <v>765</v>
      </c>
      <c r="G625" s="219" t="s">
        <v>232</v>
      </c>
      <c r="H625" s="220">
        <v>0.849</v>
      </c>
      <c r="I625" s="221"/>
      <c r="J625" s="221"/>
      <c r="K625" s="222">
        <f>ROUND(P625*H625,2)</f>
        <v>0</v>
      </c>
      <c r="L625" s="218" t="s">
        <v>210</v>
      </c>
      <c r="M625" s="44"/>
      <c r="N625" s="223" t="s">
        <v>33</v>
      </c>
      <c r="O625" s="224" t="s">
        <v>49</v>
      </c>
      <c r="P625" s="225">
        <f>I625+J625</f>
        <v>0</v>
      </c>
      <c r="Q625" s="225">
        <f>ROUND(I625*H625,2)</f>
        <v>0</v>
      </c>
      <c r="R625" s="225">
        <f>ROUND(J625*H625,2)</f>
        <v>0</v>
      </c>
      <c r="S625" s="80"/>
      <c r="T625" s="226">
        <f>S625*H625</f>
        <v>0</v>
      </c>
      <c r="U625" s="226">
        <v>2.45336</v>
      </c>
      <c r="V625" s="226">
        <f>U625*H625</f>
        <v>2.08290264</v>
      </c>
      <c r="W625" s="226">
        <v>0</v>
      </c>
      <c r="X625" s="227">
        <f>W625*H625</f>
        <v>0</v>
      </c>
      <c r="AR625" s="17" t="s">
        <v>211</v>
      </c>
      <c r="AT625" s="17" t="s">
        <v>206</v>
      </c>
      <c r="AU625" s="17" t="s">
        <v>224</v>
      </c>
      <c r="AY625" s="17" t="s">
        <v>204</v>
      </c>
      <c r="BE625" s="228">
        <f>IF(O625="základní",K625,0)</f>
        <v>0</v>
      </c>
      <c r="BF625" s="228">
        <f>IF(O625="snížená",K625,0)</f>
        <v>0</v>
      </c>
      <c r="BG625" s="228">
        <f>IF(O625="zákl. přenesená",K625,0)</f>
        <v>0</v>
      </c>
      <c r="BH625" s="228">
        <f>IF(O625="sníž. přenesená",K625,0)</f>
        <v>0</v>
      </c>
      <c r="BI625" s="228">
        <f>IF(O625="nulová",K625,0)</f>
        <v>0</v>
      </c>
      <c r="BJ625" s="17" t="s">
        <v>88</v>
      </c>
      <c r="BK625" s="228">
        <f>ROUND(P625*H625,2)</f>
        <v>0</v>
      </c>
      <c r="BL625" s="17" t="s">
        <v>211</v>
      </c>
      <c r="BM625" s="17" t="s">
        <v>766</v>
      </c>
    </row>
    <row r="626" spans="2:51" s="11" customFormat="1" ht="12">
      <c r="B626" s="229"/>
      <c r="C626" s="230"/>
      <c r="D626" s="231" t="s">
        <v>213</v>
      </c>
      <c r="E626" s="232" t="s">
        <v>33</v>
      </c>
      <c r="F626" s="233" t="s">
        <v>767</v>
      </c>
      <c r="G626" s="230"/>
      <c r="H626" s="232" t="s">
        <v>33</v>
      </c>
      <c r="I626" s="234"/>
      <c r="J626" s="234"/>
      <c r="K626" s="230"/>
      <c r="L626" s="230"/>
      <c r="M626" s="235"/>
      <c r="N626" s="236"/>
      <c r="O626" s="237"/>
      <c r="P626" s="237"/>
      <c r="Q626" s="237"/>
      <c r="R626" s="237"/>
      <c r="S626" s="237"/>
      <c r="T626" s="237"/>
      <c r="U626" s="237"/>
      <c r="V626" s="237"/>
      <c r="W626" s="237"/>
      <c r="X626" s="238"/>
      <c r="AT626" s="239" t="s">
        <v>213</v>
      </c>
      <c r="AU626" s="239" t="s">
        <v>224</v>
      </c>
      <c r="AV626" s="11" t="s">
        <v>88</v>
      </c>
      <c r="AW626" s="11" t="s">
        <v>5</v>
      </c>
      <c r="AX626" s="11" t="s">
        <v>80</v>
      </c>
      <c r="AY626" s="239" t="s">
        <v>204</v>
      </c>
    </row>
    <row r="627" spans="2:51" s="12" customFormat="1" ht="12">
      <c r="B627" s="240"/>
      <c r="C627" s="241"/>
      <c r="D627" s="231" t="s">
        <v>213</v>
      </c>
      <c r="E627" s="242" t="s">
        <v>33</v>
      </c>
      <c r="F627" s="243" t="s">
        <v>768</v>
      </c>
      <c r="G627" s="241"/>
      <c r="H627" s="244">
        <v>0.439</v>
      </c>
      <c r="I627" s="245"/>
      <c r="J627" s="245"/>
      <c r="K627" s="241"/>
      <c r="L627" s="241"/>
      <c r="M627" s="246"/>
      <c r="N627" s="247"/>
      <c r="O627" s="248"/>
      <c r="P627" s="248"/>
      <c r="Q627" s="248"/>
      <c r="R627" s="248"/>
      <c r="S627" s="248"/>
      <c r="T627" s="248"/>
      <c r="U627" s="248"/>
      <c r="V627" s="248"/>
      <c r="W627" s="248"/>
      <c r="X627" s="249"/>
      <c r="AT627" s="250" t="s">
        <v>213</v>
      </c>
      <c r="AU627" s="250" t="s">
        <v>224</v>
      </c>
      <c r="AV627" s="12" t="s">
        <v>90</v>
      </c>
      <c r="AW627" s="12" t="s">
        <v>5</v>
      </c>
      <c r="AX627" s="12" t="s">
        <v>80</v>
      </c>
      <c r="AY627" s="250" t="s">
        <v>204</v>
      </c>
    </row>
    <row r="628" spans="2:51" s="11" customFormat="1" ht="12">
      <c r="B628" s="229"/>
      <c r="C628" s="230"/>
      <c r="D628" s="231" t="s">
        <v>213</v>
      </c>
      <c r="E628" s="232" t="s">
        <v>33</v>
      </c>
      <c r="F628" s="233" t="s">
        <v>769</v>
      </c>
      <c r="G628" s="230"/>
      <c r="H628" s="232" t="s">
        <v>33</v>
      </c>
      <c r="I628" s="234"/>
      <c r="J628" s="234"/>
      <c r="K628" s="230"/>
      <c r="L628" s="230"/>
      <c r="M628" s="235"/>
      <c r="N628" s="236"/>
      <c r="O628" s="237"/>
      <c r="P628" s="237"/>
      <c r="Q628" s="237"/>
      <c r="R628" s="237"/>
      <c r="S628" s="237"/>
      <c r="T628" s="237"/>
      <c r="U628" s="237"/>
      <c r="V628" s="237"/>
      <c r="W628" s="237"/>
      <c r="X628" s="238"/>
      <c r="AT628" s="239" t="s">
        <v>213</v>
      </c>
      <c r="AU628" s="239" t="s">
        <v>224</v>
      </c>
      <c r="AV628" s="11" t="s">
        <v>88</v>
      </c>
      <c r="AW628" s="11" t="s">
        <v>5</v>
      </c>
      <c r="AX628" s="11" t="s">
        <v>80</v>
      </c>
      <c r="AY628" s="239" t="s">
        <v>204</v>
      </c>
    </row>
    <row r="629" spans="2:51" s="12" customFormat="1" ht="12">
      <c r="B629" s="240"/>
      <c r="C629" s="241"/>
      <c r="D629" s="231" t="s">
        <v>213</v>
      </c>
      <c r="E629" s="242" t="s">
        <v>33</v>
      </c>
      <c r="F629" s="243" t="s">
        <v>770</v>
      </c>
      <c r="G629" s="241"/>
      <c r="H629" s="244">
        <v>0.41</v>
      </c>
      <c r="I629" s="245"/>
      <c r="J629" s="245"/>
      <c r="K629" s="241"/>
      <c r="L629" s="241"/>
      <c r="M629" s="246"/>
      <c r="N629" s="247"/>
      <c r="O629" s="248"/>
      <c r="P629" s="248"/>
      <c r="Q629" s="248"/>
      <c r="R629" s="248"/>
      <c r="S629" s="248"/>
      <c r="T629" s="248"/>
      <c r="U629" s="248"/>
      <c r="V629" s="248"/>
      <c r="W629" s="248"/>
      <c r="X629" s="249"/>
      <c r="AT629" s="250" t="s">
        <v>213</v>
      </c>
      <c r="AU629" s="250" t="s">
        <v>224</v>
      </c>
      <c r="AV629" s="12" t="s">
        <v>90</v>
      </c>
      <c r="AW629" s="12" t="s">
        <v>5</v>
      </c>
      <c r="AX629" s="12" t="s">
        <v>80</v>
      </c>
      <c r="AY629" s="250" t="s">
        <v>204</v>
      </c>
    </row>
    <row r="630" spans="2:51" s="13" customFormat="1" ht="12">
      <c r="B630" s="251"/>
      <c r="C630" s="252"/>
      <c r="D630" s="231" t="s">
        <v>213</v>
      </c>
      <c r="E630" s="253" t="s">
        <v>33</v>
      </c>
      <c r="F630" s="254" t="s">
        <v>218</v>
      </c>
      <c r="G630" s="252"/>
      <c r="H630" s="255">
        <v>0.849</v>
      </c>
      <c r="I630" s="256"/>
      <c r="J630" s="256"/>
      <c r="K630" s="252"/>
      <c r="L630" s="252"/>
      <c r="M630" s="257"/>
      <c r="N630" s="258"/>
      <c r="O630" s="259"/>
      <c r="P630" s="259"/>
      <c r="Q630" s="259"/>
      <c r="R630" s="259"/>
      <c r="S630" s="259"/>
      <c r="T630" s="259"/>
      <c r="U630" s="259"/>
      <c r="V630" s="259"/>
      <c r="W630" s="259"/>
      <c r="X630" s="260"/>
      <c r="AT630" s="261" t="s">
        <v>213</v>
      </c>
      <c r="AU630" s="261" t="s">
        <v>224</v>
      </c>
      <c r="AV630" s="13" t="s">
        <v>211</v>
      </c>
      <c r="AW630" s="13" t="s">
        <v>5</v>
      </c>
      <c r="AX630" s="13" t="s">
        <v>88</v>
      </c>
      <c r="AY630" s="261" t="s">
        <v>204</v>
      </c>
    </row>
    <row r="631" spans="2:65" s="1" customFormat="1" ht="33.75" customHeight="1">
      <c r="B631" s="39"/>
      <c r="C631" s="216" t="s">
        <v>771</v>
      </c>
      <c r="D631" s="216" t="s">
        <v>206</v>
      </c>
      <c r="E631" s="217" t="s">
        <v>772</v>
      </c>
      <c r="F631" s="218" t="s">
        <v>773</v>
      </c>
      <c r="G631" s="219" t="s">
        <v>209</v>
      </c>
      <c r="H631" s="220">
        <v>11.618</v>
      </c>
      <c r="I631" s="221"/>
      <c r="J631" s="221"/>
      <c r="K631" s="222">
        <f>ROUND(P631*H631,2)</f>
        <v>0</v>
      </c>
      <c r="L631" s="218" t="s">
        <v>210</v>
      </c>
      <c r="M631" s="44"/>
      <c r="N631" s="223" t="s">
        <v>33</v>
      </c>
      <c r="O631" s="224" t="s">
        <v>49</v>
      </c>
      <c r="P631" s="225">
        <f>I631+J631</f>
        <v>0</v>
      </c>
      <c r="Q631" s="225">
        <f>ROUND(I631*H631,2)</f>
        <v>0</v>
      </c>
      <c r="R631" s="225">
        <f>ROUND(J631*H631,2)</f>
        <v>0</v>
      </c>
      <c r="S631" s="80"/>
      <c r="T631" s="226">
        <f>S631*H631</f>
        <v>0</v>
      </c>
      <c r="U631" s="226">
        <v>0.00077</v>
      </c>
      <c r="V631" s="226">
        <f>U631*H631</f>
        <v>0.00894586</v>
      </c>
      <c r="W631" s="226">
        <v>0</v>
      </c>
      <c r="X631" s="227">
        <f>W631*H631</f>
        <v>0</v>
      </c>
      <c r="AR631" s="17" t="s">
        <v>211</v>
      </c>
      <c r="AT631" s="17" t="s">
        <v>206</v>
      </c>
      <c r="AU631" s="17" t="s">
        <v>224</v>
      </c>
      <c r="AY631" s="17" t="s">
        <v>204</v>
      </c>
      <c r="BE631" s="228">
        <f>IF(O631="základní",K631,0)</f>
        <v>0</v>
      </c>
      <c r="BF631" s="228">
        <f>IF(O631="snížená",K631,0)</f>
        <v>0</v>
      </c>
      <c r="BG631" s="228">
        <f>IF(O631="zákl. přenesená",K631,0)</f>
        <v>0</v>
      </c>
      <c r="BH631" s="228">
        <f>IF(O631="sníž. přenesená",K631,0)</f>
        <v>0</v>
      </c>
      <c r="BI631" s="228">
        <f>IF(O631="nulová",K631,0)</f>
        <v>0</v>
      </c>
      <c r="BJ631" s="17" t="s">
        <v>88</v>
      </c>
      <c r="BK631" s="228">
        <f>ROUND(P631*H631,2)</f>
        <v>0</v>
      </c>
      <c r="BL631" s="17" t="s">
        <v>211</v>
      </c>
      <c r="BM631" s="17" t="s">
        <v>774</v>
      </c>
    </row>
    <row r="632" spans="2:51" s="11" customFormat="1" ht="12">
      <c r="B632" s="229"/>
      <c r="C632" s="230"/>
      <c r="D632" s="231" t="s">
        <v>213</v>
      </c>
      <c r="E632" s="232" t="s">
        <v>33</v>
      </c>
      <c r="F632" s="233" t="s">
        <v>767</v>
      </c>
      <c r="G632" s="230"/>
      <c r="H632" s="232" t="s">
        <v>33</v>
      </c>
      <c r="I632" s="234"/>
      <c r="J632" s="234"/>
      <c r="K632" s="230"/>
      <c r="L632" s="230"/>
      <c r="M632" s="235"/>
      <c r="N632" s="236"/>
      <c r="O632" s="237"/>
      <c r="P632" s="237"/>
      <c r="Q632" s="237"/>
      <c r="R632" s="237"/>
      <c r="S632" s="237"/>
      <c r="T632" s="237"/>
      <c r="U632" s="237"/>
      <c r="V632" s="237"/>
      <c r="W632" s="237"/>
      <c r="X632" s="238"/>
      <c r="AT632" s="239" t="s">
        <v>213</v>
      </c>
      <c r="AU632" s="239" t="s">
        <v>224</v>
      </c>
      <c r="AV632" s="11" t="s">
        <v>88</v>
      </c>
      <c r="AW632" s="11" t="s">
        <v>5</v>
      </c>
      <c r="AX632" s="11" t="s">
        <v>80</v>
      </c>
      <c r="AY632" s="239" t="s">
        <v>204</v>
      </c>
    </row>
    <row r="633" spans="2:51" s="12" customFormat="1" ht="12">
      <c r="B633" s="240"/>
      <c r="C633" s="241"/>
      <c r="D633" s="231" t="s">
        <v>213</v>
      </c>
      <c r="E633" s="242" t="s">
        <v>33</v>
      </c>
      <c r="F633" s="243" t="s">
        <v>775</v>
      </c>
      <c r="G633" s="241"/>
      <c r="H633" s="244">
        <v>6</v>
      </c>
      <c r="I633" s="245"/>
      <c r="J633" s="245"/>
      <c r="K633" s="241"/>
      <c r="L633" s="241"/>
      <c r="M633" s="246"/>
      <c r="N633" s="247"/>
      <c r="O633" s="248"/>
      <c r="P633" s="248"/>
      <c r="Q633" s="248"/>
      <c r="R633" s="248"/>
      <c r="S633" s="248"/>
      <c r="T633" s="248"/>
      <c r="U633" s="248"/>
      <c r="V633" s="248"/>
      <c r="W633" s="248"/>
      <c r="X633" s="249"/>
      <c r="AT633" s="250" t="s">
        <v>213</v>
      </c>
      <c r="AU633" s="250" t="s">
        <v>224</v>
      </c>
      <c r="AV633" s="12" t="s">
        <v>90</v>
      </c>
      <c r="AW633" s="12" t="s">
        <v>5</v>
      </c>
      <c r="AX633" s="12" t="s">
        <v>80</v>
      </c>
      <c r="AY633" s="250" t="s">
        <v>204</v>
      </c>
    </row>
    <row r="634" spans="2:51" s="11" customFormat="1" ht="12">
      <c r="B634" s="229"/>
      <c r="C634" s="230"/>
      <c r="D634" s="231" t="s">
        <v>213</v>
      </c>
      <c r="E634" s="232" t="s">
        <v>33</v>
      </c>
      <c r="F634" s="233" t="s">
        <v>769</v>
      </c>
      <c r="G634" s="230"/>
      <c r="H634" s="232" t="s">
        <v>33</v>
      </c>
      <c r="I634" s="234"/>
      <c r="J634" s="234"/>
      <c r="K634" s="230"/>
      <c r="L634" s="230"/>
      <c r="M634" s="235"/>
      <c r="N634" s="236"/>
      <c r="O634" s="237"/>
      <c r="P634" s="237"/>
      <c r="Q634" s="237"/>
      <c r="R634" s="237"/>
      <c r="S634" s="237"/>
      <c r="T634" s="237"/>
      <c r="U634" s="237"/>
      <c r="V634" s="237"/>
      <c r="W634" s="237"/>
      <c r="X634" s="238"/>
      <c r="AT634" s="239" t="s">
        <v>213</v>
      </c>
      <c r="AU634" s="239" t="s">
        <v>224</v>
      </c>
      <c r="AV634" s="11" t="s">
        <v>88</v>
      </c>
      <c r="AW634" s="11" t="s">
        <v>5</v>
      </c>
      <c r="AX634" s="11" t="s">
        <v>80</v>
      </c>
      <c r="AY634" s="239" t="s">
        <v>204</v>
      </c>
    </row>
    <row r="635" spans="2:51" s="12" customFormat="1" ht="12">
      <c r="B635" s="240"/>
      <c r="C635" s="241"/>
      <c r="D635" s="231" t="s">
        <v>213</v>
      </c>
      <c r="E635" s="242" t="s">
        <v>33</v>
      </c>
      <c r="F635" s="243" t="s">
        <v>776</v>
      </c>
      <c r="G635" s="241"/>
      <c r="H635" s="244">
        <v>5.618</v>
      </c>
      <c r="I635" s="245"/>
      <c r="J635" s="245"/>
      <c r="K635" s="241"/>
      <c r="L635" s="241"/>
      <c r="M635" s="246"/>
      <c r="N635" s="247"/>
      <c r="O635" s="248"/>
      <c r="P635" s="248"/>
      <c r="Q635" s="248"/>
      <c r="R635" s="248"/>
      <c r="S635" s="248"/>
      <c r="T635" s="248"/>
      <c r="U635" s="248"/>
      <c r="V635" s="248"/>
      <c r="W635" s="248"/>
      <c r="X635" s="249"/>
      <c r="AT635" s="250" t="s">
        <v>213</v>
      </c>
      <c r="AU635" s="250" t="s">
        <v>224</v>
      </c>
      <c r="AV635" s="12" t="s">
        <v>90</v>
      </c>
      <c r="AW635" s="12" t="s">
        <v>5</v>
      </c>
      <c r="AX635" s="12" t="s">
        <v>80</v>
      </c>
      <c r="AY635" s="250" t="s">
        <v>204</v>
      </c>
    </row>
    <row r="636" spans="2:51" s="13" customFormat="1" ht="12">
      <c r="B636" s="251"/>
      <c r="C636" s="252"/>
      <c r="D636" s="231" t="s">
        <v>213</v>
      </c>
      <c r="E636" s="253" t="s">
        <v>33</v>
      </c>
      <c r="F636" s="254" t="s">
        <v>218</v>
      </c>
      <c r="G636" s="252"/>
      <c r="H636" s="255">
        <v>11.618</v>
      </c>
      <c r="I636" s="256"/>
      <c r="J636" s="256"/>
      <c r="K636" s="252"/>
      <c r="L636" s="252"/>
      <c r="M636" s="257"/>
      <c r="N636" s="258"/>
      <c r="O636" s="259"/>
      <c r="P636" s="259"/>
      <c r="Q636" s="259"/>
      <c r="R636" s="259"/>
      <c r="S636" s="259"/>
      <c r="T636" s="259"/>
      <c r="U636" s="259"/>
      <c r="V636" s="259"/>
      <c r="W636" s="259"/>
      <c r="X636" s="260"/>
      <c r="AT636" s="261" t="s">
        <v>213</v>
      </c>
      <c r="AU636" s="261" t="s">
        <v>224</v>
      </c>
      <c r="AV636" s="13" t="s">
        <v>211</v>
      </c>
      <c r="AW636" s="13" t="s">
        <v>5</v>
      </c>
      <c r="AX636" s="13" t="s">
        <v>88</v>
      </c>
      <c r="AY636" s="261" t="s">
        <v>204</v>
      </c>
    </row>
    <row r="637" spans="2:65" s="1" customFormat="1" ht="33.75" customHeight="1">
      <c r="B637" s="39"/>
      <c r="C637" s="216" t="s">
        <v>777</v>
      </c>
      <c r="D637" s="216" t="s">
        <v>206</v>
      </c>
      <c r="E637" s="217" t="s">
        <v>778</v>
      </c>
      <c r="F637" s="218" t="s">
        <v>779</v>
      </c>
      <c r="G637" s="219" t="s">
        <v>209</v>
      </c>
      <c r="H637" s="220">
        <v>11.618</v>
      </c>
      <c r="I637" s="221"/>
      <c r="J637" s="221"/>
      <c r="K637" s="222">
        <f>ROUND(P637*H637,2)</f>
        <v>0</v>
      </c>
      <c r="L637" s="218" t="s">
        <v>210</v>
      </c>
      <c r="M637" s="44"/>
      <c r="N637" s="223" t="s">
        <v>33</v>
      </c>
      <c r="O637" s="224" t="s">
        <v>49</v>
      </c>
      <c r="P637" s="225">
        <f>I637+J637</f>
        <v>0</v>
      </c>
      <c r="Q637" s="225">
        <f>ROUND(I637*H637,2)</f>
        <v>0</v>
      </c>
      <c r="R637" s="225">
        <f>ROUND(J637*H637,2)</f>
        <v>0</v>
      </c>
      <c r="S637" s="80"/>
      <c r="T637" s="226">
        <f>S637*H637</f>
        <v>0</v>
      </c>
      <c r="U637" s="226">
        <v>0</v>
      </c>
      <c r="V637" s="226">
        <f>U637*H637</f>
        <v>0</v>
      </c>
      <c r="W637" s="226">
        <v>0</v>
      </c>
      <c r="X637" s="227">
        <f>W637*H637</f>
        <v>0</v>
      </c>
      <c r="AR637" s="17" t="s">
        <v>211</v>
      </c>
      <c r="AT637" s="17" t="s">
        <v>206</v>
      </c>
      <c r="AU637" s="17" t="s">
        <v>224</v>
      </c>
      <c r="AY637" s="17" t="s">
        <v>204</v>
      </c>
      <c r="BE637" s="228">
        <f>IF(O637="základní",K637,0)</f>
        <v>0</v>
      </c>
      <c r="BF637" s="228">
        <f>IF(O637="snížená",K637,0)</f>
        <v>0</v>
      </c>
      <c r="BG637" s="228">
        <f>IF(O637="zákl. přenesená",K637,0)</f>
        <v>0</v>
      </c>
      <c r="BH637" s="228">
        <f>IF(O637="sníž. přenesená",K637,0)</f>
        <v>0</v>
      </c>
      <c r="BI637" s="228">
        <f>IF(O637="nulová",K637,0)</f>
        <v>0</v>
      </c>
      <c r="BJ637" s="17" t="s">
        <v>88</v>
      </c>
      <c r="BK637" s="228">
        <f>ROUND(P637*H637,2)</f>
        <v>0</v>
      </c>
      <c r="BL637" s="17" t="s">
        <v>211</v>
      </c>
      <c r="BM637" s="17" t="s">
        <v>780</v>
      </c>
    </row>
    <row r="638" spans="2:65" s="1" customFormat="1" ht="16.5" customHeight="1">
      <c r="B638" s="39"/>
      <c r="C638" s="216" t="s">
        <v>781</v>
      </c>
      <c r="D638" s="216" t="s">
        <v>206</v>
      </c>
      <c r="E638" s="217" t="s">
        <v>782</v>
      </c>
      <c r="F638" s="218" t="s">
        <v>783</v>
      </c>
      <c r="G638" s="219" t="s">
        <v>232</v>
      </c>
      <c r="H638" s="220">
        <v>0.959</v>
      </c>
      <c r="I638" s="221"/>
      <c r="J638" s="221"/>
      <c r="K638" s="222">
        <f>ROUND(P638*H638,2)</f>
        <v>0</v>
      </c>
      <c r="L638" s="218" t="s">
        <v>239</v>
      </c>
      <c r="M638" s="44"/>
      <c r="N638" s="223" t="s">
        <v>33</v>
      </c>
      <c r="O638" s="224" t="s">
        <v>49</v>
      </c>
      <c r="P638" s="225">
        <f>I638+J638</f>
        <v>0</v>
      </c>
      <c r="Q638" s="225">
        <f>ROUND(I638*H638,2)</f>
        <v>0</v>
      </c>
      <c r="R638" s="225">
        <f>ROUND(J638*H638,2)</f>
        <v>0</v>
      </c>
      <c r="S638" s="80"/>
      <c r="T638" s="226">
        <f>S638*H638</f>
        <v>0</v>
      </c>
      <c r="U638" s="226">
        <v>2.4534</v>
      </c>
      <c r="V638" s="226">
        <f>U638*H638</f>
        <v>2.3528105999999998</v>
      </c>
      <c r="W638" s="226">
        <v>0</v>
      </c>
      <c r="X638" s="227">
        <f>W638*H638</f>
        <v>0</v>
      </c>
      <c r="AR638" s="17" t="s">
        <v>211</v>
      </c>
      <c r="AT638" s="17" t="s">
        <v>206</v>
      </c>
      <c r="AU638" s="17" t="s">
        <v>224</v>
      </c>
      <c r="AY638" s="17" t="s">
        <v>204</v>
      </c>
      <c r="BE638" s="228">
        <f>IF(O638="základní",K638,0)</f>
        <v>0</v>
      </c>
      <c r="BF638" s="228">
        <f>IF(O638="snížená",K638,0)</f>
        <v>0</v>
      </c>
      <c r="BG638" s="228">
        <f>IF(O638="zákl. přenesená",K638,0)</f>
        <v>0</v>
      </c>
      <c r="BH638" s="228">
        <f>IF(O638="sníž. přenesená",K638,0)</f>
        <v>0</v>
      </c>
      <c r="BI638" s="228">
        <f>IF(O638="nulová",K638,0)</f>
        <v>0</v>
      </c>
      <c r="BJ638" s="17" t="s">
        <v>88</v>
      </c>
      <c r="BK638" s="228">
        <f>ROUND(P638*H638,2)</f>
        <v>0</v>
      </c>
      <c r="BL638" s="17" t="s">
        <v>211</v>
      </c>
      <c r="BM638" s="17" t="s">
        <v>784</v>
      </c>
    </row>
    <row r="639" spans="2:51" s="11" customFormat="1" ht="12">
      <c r="B639" s="229"/>
      <c r="C639" s="230"/>
      <c r="D639" s="231" t="s">
        <v>213</v>
      </c>
      <c r="E639" s="232" t="s">
        <v>33</v>
      </c>
      <c r="F639" s="233" t="s">
        <v>785</v>
      </c>
      <c r="G639" s="230"/>
      <c r="H639" s="232" t="s">
        <v>33</v>
      </c>
      <c r="I639" s="234"/>
      <c r="J639" s="234"/>
      <c r="K639" s="230"/>
      <c r="L639" s="230"/>
      <c r="M639" s="235"/>
      <c r="N639" s="236"/>
      <c r="O639" s="237"/>
      <c r="P639" s="237"/>
      <c r="Q639" s="237"/>
      <c r="R639" s="237"/>
      <c r="S639" s="237"/>
      <c r="T639" s="237"/>
      <c r="U639" s="237"/>
      <c r="V639" s="237"/>
      <c r="W639" s="237"/>
      <c r="X639" s="238"/>
      <c r="AT639" s="239" t="s">
        <v>213</v>
      </c>
      <c r="AU639" s="239" t="s">
        <v>224</v>
      </c>
      <c r="AV639" s="11" t="s">
        <v>88</v>
      </c>
      <c r="AW639" s="11" t="s">
        <v>5</v>
      </c>
      <c r="AX639" s="11" t="s">
        <v>80</v>
      </c>
      <c r="AY639" s="239" t="s">
        <v>204</v>
      </c>
    </row>
    <row r="640" spans="2:51" s="12" customFormat="1" ht="12">
      <c r="B640" s="240"/>
      <c r="C640" s="241"/>
      <c r="D640" s="231" t="s">
        <v>213</v>
      </c>
      <c r="E640" s="242" t="s">
        <v>33</v>
      </c>
      <c r="F640" s="243" t="s">
        <v>786</v>
      </c>
      <c r="G640" s="241"/>
      <c r="H640" s="244">
        <v>0.959</v>
      </c>
      <c r="I640" s="245"/>
      <c r="J640" s="245"/>
      <c r="K640" s="241"/>
      <c r="L640" s="241"/>
      <c r="M640" s="246"/>
      <c r="N640" s="247"/>
      <c r="O640" s="248"/>
      <c r="P640" s="248"/>
      <c r="Q640" s="248"/>
      <c r="R640" s="248"/>
      <c r="S640" s="248"/>
      <c r="T640" s="248"/>
      <c r="U640" s="248"/>
      <c r="V640" s="248"/>
      <c r="W640" s="248"/>
      <c r="X640" s="249"/>
      <c r="AT640" s="250" t="s">
        <v>213</v>
      </c>
      <c r="AU640" s="250" t="s">
        <v>224</v>
      </c>
      <c r="AV640" s="12" t="s">
        <v>90</v>
      </c>
      <c r="AW640" s="12" t="s">
        <v>5</v>
      </c>
      <c r="AX640" s="12" t="s">
        <v>80</v>
      </c>
      <c r="AY640" s="250" t="s">
        <v>204</v>
      </c>
    </row>
    <row r="641" spans="2:51" s="13" customFormat="1" ht="12">
      <c r="B641" s="251"/>
      <c r="C641" s="252"/>
      <c r="D641" s="231" t="s">
        <v>213</v>
      </c>
      <c r="E641" s="253" t="s">
        <v>33</v>
      </c>
      <c r="F641" s="254" t="s">
        <v>218</v>
      </c>
      <c r="G641" s="252"/>
      <c r="H641" s="255">
        <v>0.959</v>
      </c>
      <c r="I641" s="256"/>
      <c r="J641" s="256"/>
      <c r="K641" s="252"/>
      <c r="L641" s="252"/>
      <c r="M641" s="257"/>
      <c r="N641" s="258"/>
      <c r="O641" s="259"/>
      <c r="P641" s="259"/>
      <c r="Q641" s="259"/>
      <c r="R641" s="259"/>
      <c r="S641" s="259"/>
      <c r="T641" s="259"/>
      <c r="U641" s="259"/>
      <c r="V641" s="259"/>
      <c r="W641" s="259"/>
      <c r="X641" s="260"/>
      <c r="AT641" s="261" t="s">
        <v>213</v>
      </c>
      <c r="AU641" s="261" t="s">
        <v>224</v>
      </c>
      <c r="AV641" s="13" t="s">
        <v>211</v>
      </c>
      <c r="AW641" s="13" t="s">
        <v>5</v>
      </c>
      <c r="AX641" s="13" t="s">
        <v>88</v>
      </c>
      <c r="AY641" s="261" t="s">
        <v>204</v>
      </c>
    </row>
    <row r="642" spans="2:65" s="1" customFormat="1" ht="16.5" customHeight="1">
      <c r="B642" s="39"/>
      <c r="C642" s="216" t="s">
        <v>787</v>
      </c>
      <c r="D642" s="216" t="s">
        <v>206</v>
      </c>
      <c r="E642" s="217" t="s">
        <v>788</v>
      </c>
      <c r="F642" s="218" t="s">
        <v>789</v>
      </c>
      <c r="G642" s="219" t="s">
        <v>209</v>
      </c>
      <c r="H642" s="220">
        <v>6.392</v>
      </c>
      <c r="I642" s="221"/>
      <c r="J642" s="221"/>
      <c r="K642" s="222">
        <f>ROUND(P642*H642,2)</f>
        <v>0</v>
      </c>
      <c r="L642" s="218" t="s">
        <v>239</v>
      </c>
      <c r="M642" s="44"/>
      <c r="N642" s="223" t="s">
        <v>33</v>
      </c>
      <c r="O642" s="224" t="s">
        <v>49</v>
      </c>
      <c r="P642" s="225">
        <f>I642+J642</f>
        <v>0</v>
      </c>
      <c r="Q642" s="225">
        <f>ROUND(I642*H642,2)</f>
        <v>0</v>
      </c>
      <c r="R642" s="225">
        <f>ROUND(J642*H642,2)</f>
        <v>0</v>
      </c>
      <c r="S642" s="80"/>
      <c r="T642" s="226">
        <f>S642*H642</f>
        <v>0</v>
      </c>
      <c r="U642" s="226">
        <v>0.00519</v>
      </c>
      <c r="V642" s="226">
        <f>U642*H642</f>
        <v>0.033174480000000006</v>
      </c>
      <c r="W642" s="226">
        <v>0</v>
      </c>
      <c r="X642" s="227">
        <f>W642*H642</f>
        <v>0</v>
      </c>
      <c r="AR642" s="17" t="s">
        <v>211</v>
      </c>
      <c r="AT642" s="17" t="s">
        <v>206</v>
      </c>
      <c r="AU642" s="17" t="s">
        <v>224</v>
      </c>
      <c r="AY642" s="17" t="s">
        <v>204</v>
      </c>
      <c r="BE642" s="228">
        <f>IF(O642="základní",K642,0)</f>
        <v>0</v>
      </c>
      <c r="BF642" s="228">
        <f>IF(O642="snížená",K642,0)</f>
        <v>0</v>
      </c>
      <c r="BG642" s="228">
        <f>IF(O642="zákl. přenesená",K642,0)</f>
        <v>0</v>
      </c>
      <c r="BH642" s="228">
        <f>IF(O642="sníž. přenesená",K642,0)</f>
        <v>0</v>
      </c>
      <c r="BI642" s="228">
        <f>IF(O642="nulová",K642,0)</f>
        <v>0</v>
      </c>
      <c r="BJ642" s="17" t="s">
        <v>88</v>
      </c>
      <c r="BK642" s="228">
        <f>ROUND(P642*H642,2)</f>
        <v>0</v>
      </c>
      <c r="BL642" s="17" t="s">
        <v>211</v>
      </c>
      <c r="BM642" s="17" t="s">
        <v>790</v>
      </c>
    </row>
    <row r="643" spans="2:51" s="11" customFormat="1" ht="12">
      <c r="B643" s="229"/>
      <c r="C643" s="230"/>
      <c r="D643" s="231" t="s">
        <v>213</v>
      </c>
      <c r="E643" s="232" t="s">
        <v>33</v>
      </c>
      <c r="F643" s="233" t="s">
        <v>785</v>
      </c>
      <c r="G643" s="230"/>
      <c r="H643" s="232" t="s">
        <v>33</v>
      </c>
      <c r="I643" s="234"/>
      <c r="J643" s="234"/>
      <c r="K643" s="230"/>
      <c r="L643" s="230"/>
      <c r="M643" s="235"/>
      <c r="N643" s="236"/>
      <c r="O643" s="237"/>
      <c r="P643" s="237"/>
      <c r="Q643" s="237"/>
      <c r="R643" s="237"/>
      <c r="S643" s="237"/>
      <c r="T643" s="237"/>
      <c r="U643" s="237"/>
      <c r="V643" s="237"/>
      <c r="W643" s="237"/>
      <c r="X643" s="238"/>
      <c r="AT643" s="239" t="s">
        <v>213</v>
      </c>
      <c r="AU643" s="239" t="s">
        <v>224</v>
      </c>
      <c r="AV643" s="11" t="s">
        <v>88</v>
      </c>
      <c r="AW643" s="11" t="s">
        <v>5</v>
      </c>
      <c r="AX643" s="11" t="s">
        <v>80</v>
      </c>
      <c r="AY643" s="239" t="s">
        <v>204</v>
      </c>
    </row>
    <row r="644" spans="2:51" s="12" customFormat="1" ht="12">
      <c r="B644" s="240"/>
      <c r="C644" s="241"/>
      <c r="D644" s="231" t="s">
        <v>213</v>
      </c>
      <c r="E644" s="242" t="s">
        <v>33</v>
      </c>
      <c r="F644" s="243" t="s">
        <v>791</v>
      </c>
      <c r="G644" s="241"/>
      <c r="H644" s="244">
        <v>6.392</v>
      </c>
      <c r="I644" s="245"/>
      <c r="J644" s="245"/>
      <c r="K644" s="241"/>
      <c r="L644" s="241"/>
      <c r="M644" s="246"/>
      <c r="N644" s="247"/>
      <c r="O644" s="248"/>
      <c r="P644" s="248"/>
      <c r="Q644" s="248"/>
      <c r="R644" s="248"/>
      <c r="S644" s="248"/>
      <c r="T644" s="248"/>
      <c r="U644" s="248"/>
      <c r="V644" s="248"/>
      <c r="W644" s="248"/>
      <c r="X644" s="249"/>
      <c r="AT644" s="250" t="s">
        <v>213</v>
      </c>
      <c r="AU644" s="250" t="s">
        <v>224</v>
      </c>
      <c r="AV644" s="12" t="s">
        <v>90</v>
      </c>
      <c r="AW644" s="12" t="s">
        <v>5</v>
      </c>
      <c r="AX644" s="12" t="s">
        <v>80</v>
      </c>
      <c r="AY644" s="250" t="s">
        <v>204</v>
      </c>
    </row>
    <row r="645" spans="2:51" s="13" customFormat="1" ht="12">
      <c r="B645" s="251"/>
      <c r="C645" s="252"/>
      <c r="D645" s="231" t="s">
        <v>213</v>
      </c>
      <c r="E645" s="253" t="s">
        <v>33</v>
      </c>
      <c r="F645" s="254" t="s">
        <v>218</v>
      </c>
      <c r="G645" s="252"/>
      <c r="H645" s="255">
        <v>6.392</v>
      </c>
      <c r="I645" s="256"/>
      <c r="J645" s="256"/>
      <c r="K645" s="252"/>
      <c r="L645" s="252"/>
      <c r="M645" s="257"/>
      <c r="N645" s="258"/>
      <c r="O645" s="259"/>
      <c r="P645" s="259"/>
      <c r="Q645" s="259"/>
      <c r="R645" s="259"/>
      <c r="S645" s="259"/>
      <c r="T645" s="259"/>
      <c r="U645" s="259"/>
      <c r="V645" s="259"/>
      <c r="W645" s="259"/>
      <c r="X645" s="260"/>
      <c r="AT645" s="261" t="s">
        <v>213</v>
      </c>
      <c r="AU645" s="261" t="s">
        <v>224</v>
      </c>
      <c r="AV645" s="13" t="s">
        <v>211</v>
      </c>
      <c r="AW645" s="13" t="s">
        <v>5</v>
      </c>
      <c r="AX645" s="13" t="s">
        <v>88</v>
      </c>
      <c r="AY645" s="261" t="s">
        <v>204</v>
      </c>
    </row>
    <row r="646" spans="2:65" s="1" customFormat="1" ht="16.5" customHeight="1">
      <c r="B646" s="39"/>
      <c r="C646" s="216" t="s">
        <v>792</v>
      </c>
      <c r="D646" s="216" t="s">
        <v>206</v>
      </c>
      <c r="E646" s="217" t="s">
        <v>793</v>
      </c>
      <c r="F646" s="218" t="s">
        <v>794</v>
      </c>
      <c r="G646" s="219" t="s">
        <v>209</v>
      </c>
      <c r="H646" s="220">
        <v>6.392</v>
      </c>
      <c r="I646" s="221"/>
      <c r="J646" s="221"/>
      <c r="K646" s="222">
        <f>ROUND(P646*H646,2)</f>
        <v>0</v>
      </c>
      <c r="L646" s="218" t="s">
        <v>239</v>
      </c>
      <c r="M646" s="44"/>
      <c r="N646" s="223" t="s">
        <v>33</v>
      </c>
      <c r="O646" s="224" t="s">
        <v>49</v>
      </c>
      <c r="P646" s="225">
        <f>I646+J646</f>
        <v>0</v>
      </c>
      <c r="Q646" s="225">
        <f>ROUND(I646*H646,2)</f>
        <v>0</v>
      </c>
      <c r="R646" s="225">
        <f>ROUND(J646*H646,2)</f>
        <v>0</v>
      </c>
      <c r="S646" s="80"/>
      <c r="T646" s="226">
        <f>S646*H646</f>
        <v>0</v>
      </c>
      <c r="U646" s="226">
        <v>0</v>
      </c>
      <c r="V646" s="226">
        <f>U646*H646</f>
        <v>0</v>
      </c>
      <c r="W646" s="226">
        <v>0</v>
      </c>
      <c r="X646" s="227">
        <f>W646*H646</f>
        <v>0</v>
      </c>
      <c r="AR646" s="17" t="s">
        <v>211</v>
      </c>
      <c r="AT646" s="17" t="s">
        <v>206</v>
      </c>
      <c r="AU646" s="17" t="s">
        <v>224</v>
      </c>
      <c r="AY646" s="17" t="s">
        <v>204</v>
      </c>
      <c r="BE646" s="228">
        <f>IF(O646="základní",K646,0)</f>
        <v>0</v>
      </c>
      <c r="BF646" s="228">
        <f>IF(O646="snížená",K646,0)</f>
        <v>0</v>
      </c>
      <c r="BG646" s="228">
        <f>IF(O646="zákl. přenesená",K646,0)</f>
        <v>0</v>
      </c>
      <c r="BH646" s="228">
        <f>IF(O646="sníž. přenesená",K646,0)</f>
        <v>0</v>
      </c>
      <c r="BI646" s="228">
        <f>IF(O646="nulová",K646,0)</f>
        <v>0</v>
      </c>
      <c r="BJ646" s="17" t="s">
        <v>88</v>
      </c>
      <c r="BK646" s="228">
        <f>ROUND(P646*H646,2)</f>
        <v>0</v>
      </c>
      <c r="BL646" s="17" t="s">
        <v>211</v>
      </c>
      <c r="BM646" s="17" t="s">
        <v>795</v>
      </c>
    </row>
    <row r="647" spans="2:65" s="1" customFormat="1" ht="16.5" customHeight="1">
      <c r="B647" s="39"/>
      <c r="C647" s="216" t="s">
        <v>796</v>
      </c>
      <c r="D647" s="216" t="s">
        <v>206</v>
      </c>
      <c r="E647" s="217" t="s">
        <v>797</v>
      </c>
      <c r="F647" s="218" t="s">
        <v>798</v>
      </c>
      <c r="G647" s="219" t="s">
        <v>275</v>
      </c>
      <c r="H647" s="220">
        <v>0.29</v>
      </c>
      <c r="I647" s="221"/>
      <c r="J647" s="221"/>
      <c r="K647" s="222">
        <f>ROUND(P647*H647,2)</f>
        <v>0</v>
      </c>
      <c r="L647" s="218" t="s">
        <v>239</v>
      </c>
      <c r="M647" s="44"/>
      <c r="N647" s="223" t="s">
        <v>33</v>
      </c>
      <c r="O647" s="224" t="s">
        <v>49</v>
      </c>
      <c r="P647" s="225">
        <f>I647+J647</f>
        <v>0</v>
      </c>
      <c r="Q647" s="225">
        <f>ROUND(I647*H647,2)</f>
        <v>0</v>
      </c>
      <c r="R647" s="225">
        <f>ROUND(J647*H647,2)</f>
        <v>0</v>
      </c>
      <c r="S647" s="80"/>
      <c r="T647" s="226">
        <f>S647*H647</f>
        <v>0</v>
      </c>
      <c r="U647" s="226">
        <v>1.05256</v>
      </c>
      <c r="V647" s="226">
        <f>U647*H647</f>
        <v>0.30524239999999997</v>
      </c>
      <c r="W647" s="226">
        <v>0</v>
      </c>
      <c r="X647" s="227">
        <f>W647*H647</f>
        <v>0</v>
      </c>
      <c r="AR647" s="17" t="s">
        <v>211</v>
      </c>
      <c r="AT647" s="17" t="s">
        <v>206</v>
      </c>
      <c r="AU647" s="17" t="s">
        <v>224</v>
      </c>
      <c r="AY647" s="17" t="s">
        <v>204</v>
      </c>
      <c r="BE647" s="228">
        <f>IF(O647="základní",K647,0)</f>
        <v>0</v>
      </c>
      <c r="BF647" s="228">
        <f>IF(O647="snížená",K647,0)</f>
        <v>0</v>
      </c>
      <c r="BG647" s="228">
        <f>IF(O647="zákl. přenesená",K647,0)</f>
        <v>0</v>
      </c>
      <c r="BH647" s="228">
        <f>IF(O647="sníž. přenesená",K647,0)</f>
        <v>0</v>
      </c>
      <c r="BI647" s="228">
        <f>IF(O647="nulová",K647,0)</f>
        <v>0</v>
      </c>
      <c r="BJ647" s="17" t="s">
        <v>88</v>
      </c>
      <c r="BK647" s="228">
        <f>ROUND(P647*H647,2)</f>
        <v>0</v>
      </c>
      <c r="BL647" s="17" t="s">
        <v>211</v>
      </c>
      <c r="BM647" s="17" t="s">
        <v>799</v>
      </c>
    </row>
    <row r="648" spans="2:51" s="12" customFormat="1" ht="12">
      <c r="B648" s="240"/>
      <c r="C648" s="241"/>
      <c r="D648" s="231" t="s">
        <v>213</v>
      </c>
      <c r="E648" s="242" t="s">
        <v>33</v>
      </c>
      <c r="F648" s="243" t="s">
        <v>800</v>
      </c>
      <c r="G648" s="241"/>
      <c r="H648" s="244">
        <v>0.29</v>
      </c>
      <c r="I648" s="245"/>
      <c r="J648" s="245"/>
      <c r="K648" s="241"/>
      <c r="L648" s="241"/>
      <c r="M648" s="246"/>
      <c r="N648" s="247"/>
      <c r="O648" s="248"/>
      <c r="P648" s="248"/>
      <c r="Q648" s="248"/>
      <c r="R648" s="248"/>
      <c r="S648" s="248"/>
      <c r="T648" s="248"/>
      <c r="U648" s="248"/>
      <c r="V648" s="248"/>
      <c r="W648" s="248"/>
      <c r="X648" s="249"/>
      <c r="AT648" s="250" t="s">
        <v>213</v>
      </c>
      <c r="AU648" s="250" t="s">
        <v>224</v>
      </c>
      <c r="AV648" s="12" t="s">
        <v>90</v>
      </c>
      <c r="AW648" s="12" t="s">
        <v>5</v>
      </c>
      <c r="AX648" s="12" t="s">
        <v>88</v>
      </c>
      <c r="AY648" s="250" t="s">
        <v>204</v>
      </c>
    </row>
    <row r="649" spans="2:65" s="1" customFormat="1" ht="16.5" customHeight="1">
      <c r="B649" s="39"/>
      <c r="C649" s="216" t="s">
        <v>801</v>
      </c>
      <c r="D649" s="216" t="s">
        <v>206</v>
      </c>
      <c r="E649" s="217" t="s">
        <v>802</v>
      </c>
      <c r="F649" s="218" t="s">
        <v>803</v>
      </c>
      <c r="G649" s="219" t="s">
        <v>209</v>
      </c>
      <c r="H649" s="220">
        <v>13.248</v>
      </c>
      <c r="I649" s="221"/>
      <c r="J649" s="221"/>
      <c r="K649" s="222">
        <f>ROUND(P649*H649,2)</f>
        <v>0</v>
      </c>
      <c r="L649" s="218" t="s">
        <v>210</v>
      </c>
      <c r="M649" s="44"/>
      <c r="N649" s="223" t="s">
        <v>33</v>
      </c>
      <c r="O649" s="224" t="s">
        <v>49</v>
      </c>
      <c r="P649" s="225">
        <f>I649+J649</f>
        <v>0</v>
      </c>
      <c r="Q649" s="225">
        <f>ROUND(I649*H649,2)</f>
        <v>0</v>
      </c>
      <c r="R649" s="225">
        <f>ROUND(J649*H649,2)</f>
        <v>0</v>
      </c>
      <c r="S649" s="80"/>
      <c r="T649" s="226">
        <f>S649*H649</f>
        <v>0</v>
      </c>
      <c r="U649" s="226">
        <v>0.01288</v>
      </c>
      <c r="V649" s="226">
        <f>U649*H649</f>
        <v>0.17063424</v>
      </c>
      <c r="W649" s="226">
        <v>0</v>
      </c>
      <c r="X649" s="227">
        <f>W649*H649</f>
        <v>0</v>
      </c>
      <c r="AR649" s="17" t="s">
        <v>211</v>
      </c>
      <c r="AT649" s="17" t="s">
        <v>206</v>
      </c>
      <c r="AU649" s="17" t="s">
        <v>224</v>
      </c>
      <c r="AY649" s="17" t="s">
        <v>204</v>
      </c>
      <c r="BE649" s="228">
        <f>IF(O649="základní",K649,0)</f>
        <v>0</v>
      </c>
      <c r="BF649" s="228">
        <f>IF(O649="snížená",K649,0)</f>
        <v>0</v>
      </c>
      <c r="BG649" s="228">
        <f>IF(O649="zákl. přenesená",K649,0)</f>
        <v>0</v>
      </c>
      <c r="BH649" s="228">
        <f>IF(O649="sníž. přenesená",K649,0)</f>
        <v>0</v>
      </c>
      <c r="BI649" s="228">
        <f>IF(O649="nulová",K649,0)</f>
        <v>0</v>
      </c>
      <c r="BJ649" s="17" t="s">
        <v>88</v>
      </c>
      <c r="BK649" s="228">
        <f>ROUND(P649*H649,2)</f>
        <v>0</v>
      </c>
      <c r="BL649" s="17" t="s">
        <v>211</v>
      </c>
      <c r="BM649" s="17" t="s">
        <v>804</v>
      </c>
    </row>
    <row r="650" spans="2:51" s="11" customFormat="1" ht="12">
      <c r="B650" s="229"/>
      <c r="C650" s="230"/>
      <c r="D650" s="231" t="s">
        <v>213</v>
      </c>
      <c r="E650" s="232" t="s">
        <v>33</v>
      </c>
      <c r="F650" s="233" t="s">
        <v>805</v>
      </c>
      <c r="G650" s="230"/>
      <c r="H650" s="232" t="s">
        <v>33</v>
      </c>
      <c r="I650" s="234"/>
      <c r="J650" s="234"/>
      <c r="K650" s="230"/>
      <c r="L650" s="230"/>
      <c r="M650" s="235"/>
      <c r="N650" s="236"/>
      <c r="O650" s="237"/>
      <c r="P650" s="237"/>
      <c r="Q650" s="237"/>
      <c r="R650" s="237"/>
      <c r="S650" s="237"/>
      <c r="T650" s="237"/>
      <c r="U650" s="237"/>
      <c r="V650" s="237"/>
      <c r="W650" s="237"/>
      <c r="X650" s="238"/>
      <c r="AT650" s="239" t="s">
        <v>213</v>
      </c>
      <c r="AU650" s="239" t="s">
        <v>224</v>
      </c>
      <c r="AV650" s="11" t="s">
        <v>88</v>
      </c>
      <c r="AW650" s="11" t="s">
        <v>5</v>
      </c>
      <c r="AX650" s="11" t="s">
        <v>80</v>
      </c>
      <c r="AY650" s="239" t="s">
        <v>204</v>
      </c>
    </row>
    <row r="651" spans="2:51" s="12" customFormat="1" ht="12">
      <c r="B651" s="240"/>
      <c r="C651" s="241"/>
      <c r="D651" s="231" t="s">
        <v>213</v>
      </c>
      <c r="E651" s="242" t="s">
        <v>33</v>
      </c>
      <c r="F651" s="243" t="s">
        <v>806</v>
      </c>
      <c r="G651" s="241"/>
      <c r="H651" s="244">
        <v>13.248</v>
      </c>
      <c r="I651" s="245"/>
      <c r="J651" s="245"/>
      <c r="K651" s="241"/>
      <c r="L651" s="241"/>
      <c r="M651" s="246"/>
      <c r="N651" s="247"/>
      <c r="O651" s="248"/>
      <c r="P651" s="248"/>
      <c r="Q651" s="248"/>
      <c r="R651" s="248"/>
      <c r="S651" s="248"/>
      <c r="T651" s="248"/>
      <c r="U651" s="248"/>
      <c r="V651" s="248"/>
      <c r="W651" s="248"/>
      <c r="X651" s="249"/>
      <c r="AT651" s="250" t="s">
        <v>213</v>
      </c>
      <c r="AU651" s="250" t="s">
        <v>224</v>
      </c>
      <c r="AV651" s="12" t="s">
        <v>90</v>
      </c>
      <c r="AW651" s="12" t="s">
        <v>5</v>
      </c>
      <c r="AX651" s="12" t="s">
        <v>80</v>
      </c>
      <c r="AY651" s="250" t="s">
        <v>204</v>
      </c>
    </row>
    <row r="652" spans="2:51" s="14" customFormat="1" ht="12">
      <c r="B652" s="262"/>
      <c r="C652" s="263"/>
      <c r="D652" s="231" t="s">
        <v>213</v>
      </c>
      <c r="E652" s="264" t="s">
        <v>33</v>
      </c>
      <c r="F652" s="265" t="s">
        <v>243</v>
      </c>
      <c r="G652" s="263"/>
      <c r="H652" s="266">
        <v>13.248</v>
      </c>
      <c r="I652" s="267"/>
      <c r="J652" s="267"/>
      <c r="K652" s="263"/>
      <c r="L652" s="263"/>
      <c r="M652" s="268"/>
      <c r="N652" s="269"/>
      <c r="O652" s="270"/>
      <c r="P652" s="270"/>
      <c r="Q652" s="270"/>
      <c r="R652" s="270"/>
      <c r="S652" s="270"/>
      <c r="T652" s="270"/>
      <c r="U652" s="270"/>
      <c r="V652" s="270"/>
      <c r="W652" s="270"/>
      <c r="X652" s="271"/>
      <c r="AT652" s="272" t="s">
        <v>213</v>
      </c>
      <c r="AU652" s="272" t="s">
        <v>224</v>
      </c>
      <c r="AV652" s="14" t="s">
        <v>224</v>
      </c>
      <c r="AW652" s="14" t="s">
        <v>5</v>
      </c>
      <c r="AX652" s="14" t="s">
        <v>88</v>
      </c>
      <c r="AY652" s="272" t="s">
        <v>204</v>
      </c>
    </row>
    <row r="653" spans="2:65" s="1" customFormat="1" ht="22.5" customHeight="1">
      <c r="B653" s="39"/>
      <c r="C653" s="216" t="s">
        <v>807</v>
      </c>
      <c r="D653" s="216" t="s">
        <v>206</v>
      </c>
      <c r="E653" s="217" t="s">
        <v>808</v>
      </c>
      <c r="F653" s="218" t="s">
        <v>809</v>
      </c>
      <c r="G653" s="219" t="s">
        <v>275</v>
      </c>
      <c r="H653" s="220">
        <v>0.06</v>
      </c>
      <c r="I653" s="221"/>
      <c r="J653" s="221"/>
      <c r="K653" s="222">
        <f>ROUND(P653*H653,2)</f>
        <v>0</v>
      </c>
      <c r="L653" s="218" t="s">
        <v>210</v>
      </c>
      <c r="M653" s="44"/>
      <c r="N653" s="223" t="s">
        <v>33</v>
      </c>
      <c r="O653" s="224" t="s">
        <v>49</v>
      </c>
      <c r="P653" s="225">
        <f>I653+J653</f>
        <v>0</v>
      </c>
      <c r="Q653" s="225">
        <f>ROUND(I653*H653,2)</f>
        <v>0</v>
      </c>
      <c r="R653" s="225">
        <f>ROUND(J653*H653,2)</f>
        <v>0</v>
      </c>
      <c r="S653" s="80"/>
      <c r="T653" s="226">
        <f>S653*H653</f>
        <v>0</v>
      </c>
      <c r="U653" s="226">
        <v>1.05306</v>
      </c>
      <c r="V653" s="226">
        <f>U653*H653</f>
        <v>0.0631836</v>
      </c>
      <c r="W653" s="226">
        <v>0</v>
      </c>
      <c r="X653" s="227">
        <f>W653*H653</f>
        <v>0</v>
      </c>
      <c r="AR653" s="17" t="s">
        <v>211</v>
      </c>
      <c r="AT653" s="17" t="s">
        <v>206</v>
      </c>
      <c r="AU653" s="17" t="s">
        <v>224</v>
      </c>
      <c r="AY653" s="17" t="s">
        <v>204</v>
      </c>
      <c r="BE653" s="228">
        <f>IF(O653="základní",K653,0)</f>
        <v>0</v>
      </c>
      <c r="BF653" s="228">
        <f>IF(O653="snížená",K653,0)</f>
        <v>0</v>
      </c>
      <c r="BG653" s="228">
        <f>IF(O653="zákl. přenesená",K653,0)</f>
        <v>0</v>
      </c>
      <c r="BH653" s="228">
        <f>IF(O653="sníž. přenesená",K653,0)</f>
        <v>0</v>
      </c>
      <c r="BI653" s="228">
        <f>IF(O653="nulová",K653,0)</f>
        <v>0</v>
      </c>
      <c r="BJ653" s="17" t="s">
        <v>88</v>
      </c>
      <c r="BK653" s="228">
        <f>ROUND(P653*H653,2)</f>
        <v>0</v>
      </c>
      <c r="BL653" s="17" t="s">
        <v>211</v>
      </c>
      <c r="BM653" s="17" t="s">
        <v>810</v>
      </c>
    </row>
    <row r="654" spans="2:51" s="11" customFormat="1" ht="12">
      <c r="B654" s="229"/>
      <c r="C654" s="230"/>
      <c r="D654" s="231" t="s">
        <v>213</v>
      </c>
      <c r="E654" s="232" t="s">
        <v>33</v>
      </c>
      <c r="F654" s="233" t="s">
        <v>811</v>
      </c>
      <c r="G654" s="230"/>
      <c r="H654" s="232" t="s">
        <v>33</v>
      </c>
      <c r="I654" s="234"/>
      <c r="J654" s="234"/>
      <c r="K654" s="230"/>
      <c r="L654" s="230"/>
      <c r="M654" s="235"/>
      <c r="N654" s="236"/>
      <c r="O654" s="237"/>
      <c r="P654" s="237"/>
      <c r="Q654" s="237"/>
      <c r="R654" s="237"/>
      <c r="S654" s="237"/>
      <c r="T654" s="237"/>
      <c r="U654" s="237"/>
      <c r="V654" s="237"/>
      <c r="W654" s="237"/>
      <c r="X654" s="238"/>
      <c r="AT654" s="239" t="s">
        <v>213</v>
      </c>
      <c r="AU654" s="239" t="s">
        <v>224</v>
      </c>
      <c r="AV654" s="11" t="s">
        <v>88</v>
      </c>
      <c r="AW654" s="11" t="s">
        <v>5</v>
      </c>
      <c r="AX654" s="11" t="s">
        <v>80</v>
      </c>
      <c r="AY654" s="239" t="s">
        <v>204</v>
      </c>
    </row>
    <row r="655" spans="2:51" s="12" customFormat="1" ht="12">
      <c r="B655" s="240"/>
      <c r="C655" s="241"/>
      <c r="D655" s="231" t="s">
        <v>213</v>
      </c>
      <c r="E655" s="242" t="s">
        <v>33</v>
      </c>
      <c r="F655" s="243" t="s">
        <v>812</v>
      </c>
      <c r="G655" s="241"/>
      <c r="H655" s="244">
        <v>0.06</v>
      </c>
      <c r="I655" s="245"/>
      <c r="J655" s="245"/>
      <c r="K655" s="241"/>
      <c r="L655" s="241"/>
      <c r="M655" s="246"/>
      <c r="N655" s="247"/>
      <c r="O655" s="248"/>
      <c r="P655" s="248"/>
      <c r="Q655" s="248"/>
      <c r="R655" s="248"/>
      <c r="S655" s="248"/>
      <c r="T655" s="248"/>
      <c r="U655" s="248"/>
      <c r="V655" s="248"/>
      <c r="W655" s="248"/>
      <c r="X655" s="249"/>
      <c r="AT655" s="250" t="s">
        <v>213</v>
      </c>
      <c r="AU655" s="250" t="s">
        <v>224</v>
      </c>
      <c r="AV655" s="12" t="s">
        <v>90</v>
      </c>
      <c r="AW655" s="12" t="s">
        <v>5</v>
      </c>
      <c r="AX655" s="12" t="s">
        <v>80</v>
      </c>
      <c r="AY655" s="250" t="s">
        <v>204</v>
      </c>
    </row>
    <row r="656" spans="2:51" s="13" customFormat="1" ht="12">
      <c r="B656" s="251"/>
      <c r="C656" s="252"/>
      <c r="D656" s="231" t="s">
        <v>213</v>
      </c>
      <c r="E656" s="253" t="s">
        <v>33</v>
      </c>
      <c r="F656" s="254" t="s">
        <v>218</v>
      </c>
      <c r="G656" s="252"/>
      <c r="H656" s="255">
        <v>0.06</v>
      </c>
      <c r="I656" s="256"/>
      <c r="J656" s="256"/>
      <c r="K656" s="252"/>
      <c r="L656" s="252"/>
      <c r="M656" s="257"/>
      <c r="N656" s="258"/>
      <c r="O656" s="259"/>
      <c r="P656" s="259"/>
      <c r="Q656" s="259"/>
      <c r="R656" s="259"/>
      <c r="S656" s="259"/>
      <c r="T656" s="259"/>
      <c r="U656" s="259"/>
      <c r="V656" s="259"/>
      <c r="W656" s="259"/>
      <c r="X656" s="260"/>
      <c r="AT656" s="261" t="s">
        <v>213</v>
      </c>
      <c r="AU656" s="261" t="s">
        <v>224</v>
      </c>
      <c r="AV656" s="13" t="s">
        <v>211</v>
      </c>
      <c r="AW656" s="13" t="s">
        <v>5</v>
      </c>
      <c r="AX656" s="13" t="s">
        <v>88</v>
      </c>
      <c r="AY656" s="261" t="s">
        <v>204</v>
      </c>
    </row>
    <row r="657" spans="2:63" s="10" customFormat="1" ht="20.85" customHeight="1">
      <c r="B657" s="199"/>
      <c r="C657" s="200"/>
      <c r="D657" s="201" t="s">
        <v>79</v>
      </c>
      <c r="E657" s="214" t="s">
        <v>586</v>
      </c>
      <c r="F657" s="214" t="s">
        <v>813</v>
      </c>
      <c r="G657" s="200"/>
      <c r="H657" s="200"/>
      <c r="I657" s="203"/>
      <c r="J657" s="203"/>
      <c r="K657" s="215">
        <f>BK657</f>
        <v>0</v>
      </c>
      <c r="L657" s="200"/>
      <c r="M657" s="205"/>
      <c r="N657" s="206"/>
      <c r="O657" s="207"/>
      <c r="P657" s="207"/>
      <c r="Q657" s="208">
        <f>SUM(Q658:Q695)</f>
        <v>0</v>
      </c>
      <c r="R657" s="208">
        <f>SUM(R658:R695)</f>
        <v>0</v>
      </c>
      <c r="S657" s="207"/>
      <c r="T657" s="209">
        <f>SUM(T658:T695)</f>
        <v>0</v>
      </c>
      <c r="U657" s="207"/>
      <c r="V657" s="209">
        <f>SUM(V658:V695)</f>
        <v>42.51402276</v>
      </c>
      <c r="W657" s="207"/>
      <c r="X657" s="210">
        <f>SUM(X658:X695)</f>
        <v>0</v>
      </c>
      <c r="AR657" s="211" t="s">
        <v>88</v>
      </c>
      <c r="AT657" s="212" t="s">
        <v>79</v>
      </c>
      <c r="AU657" s="212" t="s">
        <v>90</v>
      </c>
      <c r="AY657" s="211" t="s">
        <v>204</v>
      </c>
      <c r="BK657" s="213">
        <f>SUM(BK658:BK695)</f>
        <v>0</v>
      </c>
    </row>
    <row r="658" spans="2:65" s="1" customFormat="1" ht="16.5" customHeight="1">
      <c r="B658" s="39"/>
      <c r="C658" s="216" t="s">
        <v>814</v>
      </c>
      <c r="D658" s="216" t="s">
        <v>206</v>
      </c>
      <c r="E658" s="217" t="s">
        <v>815</v>
      </c>
      <c r="F658" s="218" t="s">
        <v>816</v>
      </c>
      <c r="G658" s="219" t="s">
        <v>232</v>
      </c>
      <c r="H658" s="220">
        <v>16.38</v>
      </c>
      <c r="I658" s="221"/>
      <c r="J658" s="221"/>
      <c r="K658" s="222">
        <f>ROUND(P658*H658,2)</f>
        <v>0</v>
      </c>
      <c r="L658" s="218" t="s">
        <v>239</v>
      </c>
      <c r="M658" s="44"/>
      <c r="N658" s="223" t="s">
        <v>33</v>
      </c>
      <c r="O658" s="224" t="s">
        <v>49</v>
      </c>
      <c r="P658" s="225">
        <f>I658+J658</f>
        <v>0</v>
      </c>
      <c r="Q658" s="225">
        <f>ROUND(I658*H658,2)</f>
        <v>0</v>
      </c>
      <c r="R658" s="225">
        <f>ROUND(J658*H658,2)</f>
        <v>0</v>
      </c>
      <c r="S658" s="80"/>
      <c r="T658" s="226">
        <f>S658*H658</f>
        <v>0</v>
      </c>
      <c r="U658" s="226">
        <v>2.45337</v>
      </c>
      <c r="V658" s="226">
        <f>U658*H658</f>
        <v>40.1862006</v>
      </c>
      <c r="W658" s="226">
        <v>0</v>
      </c>
      <c r="X658" s="227">
        <f>W658*H658</f>
        <v>0</v>
      </c>
      <c r="AR658" s="17" t="s">
        <v>211</v>
      </c>
      <c r="AT658" s="17" t="s">
        <v>206</v>
      </c>
      <c r="AU658" s="17" t="s">
        <v>224</v>
      </c>
      <c r="AY658" s="17" t="s">
        <v>204</v>
      </c>
      <c r="BE658" s="228">
        <f>IF(O658="základní",K658,0)</f>
        <v>0</v>
      </c>
      <c r="BF658" s="228">
        <f>IF(O658="snížená",K658,0)</f>
        <v>0</v>
      </c>
      <c r="BG658" s="228">
        <f>IF(O658="zákl. přenesená",K658,0)</f>
        <v>0</v>
      </c>
      <c r="BH658" s="228">
        <f>IF(O658="sníž. přenesená",K658,0)</f>
        <v>0</v>
      </c>
      <c r="BI658" s="228">
        <f>IF(O658="nulová",K658,0)</f>
        <v>0</v>
      </c>
      <c r="BJ658" s="17" t="s">
        <v>88</v>
      </c>
      <c r="BK658" s="228">
        <f>ROUND(P658*H658,2)</f>
        <v>0</v>
      </c>
      <c r="BL658" s="17" t="s">
        <v>211</v>
      </c>
      <c r="BM658" s="17" t="s">
        <v>817</v>
      </c>
    </row>
    <row r="659" spans="2:51" s="11" customFormat="1" ht="12">
      <c r="B659" s="229"/>
      <c r="C659" s="230"/>
      <c r="D659" s="231" t="s">
        <v>213</v>
      </c>
      <c r="E659" s="232" t="s">
        <v>33</v>
      </c>
      <c r="F659" s="233" t="s">
        <v>818</v>
      </c>
      <c r="G659" s="230"/>
      <c r="H659" s="232" t="s">
        <v>33</v>
      </c>
      <c r="I659" s="234"/>
      <c r="J659" s="234"/>
      <c r="K659" s="230"/>
      <c r="L659" s="230"/>
      <c r="M659" s="235"/>
      <c r="N659" s="236"/>
      <c r="O659" s="237"/>
      <c r="P659" s="237"/>
      <c r="Q659" s="237"/>
      <c r="R659" s="237"/>
      <c r="S659" s="237"/>
      <c r="T659" s="237"/>
      <c r="U659" s="237"/>
      <c r="V659" s="237"/>
      <c r="W659" s="237"/>
      <c r="X659" s="238"/>
      <c r="AT659" s="239" t="s">
        <v>213</v>
      </c>
      <c r="AU659" s="239" t="s">
        <v>224</v>
      </c>
      <c r="AV659" s="11" t="s">
        <v>88</v>
      </c>
      <c r="AW659" s="11" t="s">
        <v>5</v>
      </c>
      <c r="AX659" s="11" t="s">
        <v>80</v>
      </c>
      <c r="AY659" s="239" t="s">
        <v>204</v>
      </c>
    </row>
    <row r="660" spans="2:51" s="12" customFormat="1" ht="12">
      <c r="B660" s="240"/>
      <c r="C660" s="241"/>
      <c r="D660" s="231" t="s">
        <v>213</v>
      </c>
      <c r="E660" s="242" t="s">
        <v>33</v>
      </c>
      <c r="F660" s="243" t="s">
        <v>819</v>
      </c>
      <c r="G660" s="241"/>
      <c r="H660" s="244">
        <v>0.499</v>
      </c>
      <c r="I660" s="245"/>
      <c r="J660" s="245"/>
      <c r="K660" s="241"/>
      <c r="L660" s="241"/>
      <c r="M660" s="246"/>
      <c r="N660" s="247"/>
      <c r="O660" s="248"/>
      <c r="P660" s="248"/>
      <c r="Q660" s="248"/>
      <c r="R660" s="248"/>
      <c r="S660" s="248"/>
      <c r="T660" s="248"/>
      <c r="U660" s="248"/>
      <c r="V660" s="248"/>
      <c r="W660" s="248"/>
      <c r="X660" s="249"/>
      <c r="AT660" s="250" t="s">
        <v>213</v>
      </c>
      <c r="AU660" s="250" t="s">
        <v>224</v>
      </c>
      <c r="AV660" s="12" t="s">
        <v>90</v>
      </c>
      <c r="AW660" s="12" t="s">
        <v>5</v>
      </c>
      <c r="AX660" s="12" t="s">
        <v>80</v>
      </c>
      <c r="AY660" s="250" t="s">
        <v>204</v>
      </c>
    </row>
    <row r="661" spans="2:51" s="12" customFormat="1" ht="12">
      <c r="B661" s="240"/>
      <c r="C661" s="241"/>
      <c r="D661" s="231" t="s">
        <v>213</v>
      </c>
      <c r="E661" s="242" t="s">
        <v>33</v>
      </c>
      <c r="F661" s="243" t="s">
        <v>820</v>
      </c>
      <c r="G661" s="241"/>
      <c r="H661" s="244">
        <v>0.335</v>
      </c>
      <c r="I661" s="245"/>
      <c r="J661" s="245"/>
      <c r="K661" s="241"/>
      <c r="L661" s="241"/>
      <c r="M661" s="246"/>
      <c r="N661" s="247"/>
      <c r="O661" s="248"/>
      <c r="P661" s="248"/>
      <c r="Q661" s="248"/>
      <c r="R661" s="248"/>
      <c r="S661" s="248"/>
      <c r="T661" s="248"/>
      <c r="U661" s="248"/>
      <c r="V661" s="248"/>
      <c r="W661" s="248"/>
      <c r="X661" s="249"/>
      <c r="AT661" s="250" t="s">
        <v>213</v>
      </c>
      <c r="AU661" s="250" t="s">
        <v>224</v>
      </c>
      <c r="AV661" s="12" t="s">
        <v>90</v>
      </c>
      <c r="AW661" s="12" t="s">
        <v>5</v>
      </c>
      <c r="AX661" s="12" t="s">
        <v>80</v>
      </c>
      <c r="AY661" s="250" t="s">
        <v>204</v>
      </c>
    </row>
    <row r="662" spans="2:51" s="12" customFormat="1" ht="12">
      <c r="B662" s="240"/>
      <c r="C662" s="241"/>
      <c r="D662" s="231" t="s">
        <v>213</v>
      </c>
      <c r="E662" s="242" t="s">
        <v>33</v>
      </c>
      <c r="F662" s="243" t="s">
        <v>821</v>
      </c>
      <c r="G662" s="241"/>
      <c r="H662" s="244">
        <v>0.461</v>
      </c>
      <c r="I662" s="245"/>
      <c r="J662" s="245"/>
      <c r="K662" s="241"/>
      <c r="L662" s="241"/>
      <c r="M662" s="246"/>
      <c r="N662" s="247"/>
      <c r="O662" s="248"/>
      <c r="P662" s="248"/>
      <c r="Q662" s="248"/>
      <c r="R662" s="248"/>
      <c r="S662" s="248"/>
      <c r="T662" s="248"/>
      <c r="U662" s="248"/>
      <c r="V662" s="248"/>
      <c r="W662" s="248"/>
      <c r="X662" s="249"/>
      <c r="AT662" s="250" t="s">
        <v>213</v>
      </c>
      <c r="AU662" s="250" t="s">
        <v>224</v>
      </c>
      <c r="AV662" s="12" t="s">
        <v>90</v>
      </c>
      <c r="AW662" s="12" t="s">
        <v>5</v>
      </c>
      <c r="AX662" s="12" t="s">
        <v>80</v>
      </c>
      <c r="AY662" s="250" t="s">
        <v>204</v>
      </c>
    </row>
    <row r="663" spans="2:51" s="12" customFormat="1" ht="12">
      <c r="B663" s="240"/>
      <c r="C663" s="241"/>
      <c r="D663" s="231" t="s">
        <v>213</v>
      </c>
      <c r="E663" s="242" t="s">
        <v>33</v>
      </c>
      <c r="F663" s="243" t="s">
        <v>822</v>
      </c>
      <c r="G663" s="241"/>
      <c r="H663" s="244">
        <v>0.276</v>
      </c>
      <c r="I663" s="245"/>
      <c r="J663" s="245"/>
      <c r="K663" s="241"/>
      <c r="L663" s="241"/>
      <c r="M663" s="246"/>
      <c r="N663" s="247"/>
      <c r="O663" s="248"/>
      <c r="P663" s="248"/>
      <c r="Q663" s="248"/>
      <c r="R663" s="248"/>
      <c r="S663" s="248"/>
      <c r="T663" s="248"/>
      <c r="U663" s="248"/>
      <c r="V663" s="248"/>
      <c r="W663" s="248"/>
      <c r="X663" s="249"/>
      <c r="AT663" s="250" t="s">
        <v>213</v>
      </c>
      <c r="AU663" s="250" t="s">
        <v>224</v>
      </c>
      <c r="AV663" s="12" t="s">
        <v>90</v>
      </c>
      <c r="AW663" s="12" t="s">
        <v>5</v>
      </c>
      <c r="AX663" s="12" t="s">
        <v>80</v>
      </c>
      <c r="AY663" s="250" t="s">
        <v>204</v>
      </c>
    </row>
    <row r="664" spans="2:51" s="14" customFormat="1" ht="12">
      <c r="B664" s="262"/>
      <c r="C664" s="263"/>
      <c r="D664" s="231" t="s">
        <v>213</v>
      </c>
      <c r="E664" s="264" t="s">
        <v>33</v>
      </c>
      <c r="F664" s="265" t="s">
        <v>823</v>
      </c>
      <c r="G664" s="263"/>
      <c r="H664" s="266">
        <v>1.5710000000000002</v>
      </c>
      <c r="I664" s="267"/>
      <c r="J664" s="267"/>
      <c r="K664" s="263"/>
      <c r="L664" s="263"/>
      <c r="M664" s="268"/>
      <c r="N664" s="269"/>
      <c r="O664" s="270"/>
      <c r="P664" s="270"/>
      <c r="Q664" s="270"/>
      <c r="R664" s="270"/>
      <c r="S664" s="270"/>
      <c r="T664" s="270"/>
      <c r="U664" s="270"/>
      <c r="V664" s="270"/>
      <c r="W664" s="270"/>
      <c r="X664" s="271"/>
      <c r="AT664" s="272" t="s">
        <v>213</v>
      </c>
      <c r="AU664" s="272" t="s">
        <v>224</v>
      </c>
      <c r="AV664" s="14" t="s">
        <v>224</v>
      </c>
      <c r="AW664" s="14" t="s">
        <v>5</v>
      </c>
      <c r="AX664" s="14" t="s">
        <v>80</v>
      </c>
      <c r="AY664" s="272" t="s">
        <v>204</v>
      </c>
    </row>
    <row r="665" spans="2:51" s="11" customFormat="1" ht="12">
      <c r="B665" s="229"/>
      <c r="C665" s="230"/>
      <c r="D665" s="231" t="s">
        <v>213</v>
      </c>
      <c r="E665" s="232" t="s">
        <v>33</v>
      </c>
      <c r="F665" s="233" t="s">
        <v>824</v>
      </c>
      <c r="G665" s="230"/>
      <c r="H665" s="232" t="s">
        <v>33</v>
      </c>
      <c r="I665" s="234"/>
      <c r="J665" s="234"/>
      <c r="K665" s="230"/>
      <c r="L665" s="230"/>
      <c r="M665" s="235"/>
      <c r="N665" s="236"/>
      <c r="O665" s="237"/>
      <c r="P665" s="237"/>
      <c r="Q665" s="237"/>
      <c r="R665" s="237"/>
      <c r="S665" s="237"/>
      <c r="T665" s="237"/>
      <c r="U665" s="237"/>
      <c r="V665" s="237"/>
      <c r="W665" s="237"/>
      <c r="X665" s="238"/>
      <c r="AT665" s="239" t="s">
        <v>213</v>
      </c>
      <c r="AU665" s="239" t="s">
        <v>224</v>
      </c>
      <c r="AV665" s="11" t="s">
        <v>88</v>
      </c>
      <c r="AW665" s="11" t="s">
        <v>5</v>
      </c>
      <c r="AX665" s="11" t="s">
        <v>80</v>
      </c>
      <c r="AY665" s="239" t="s">
        <v>204</v>
      </c>
    </row>
    <row r="666" spans="2:51" s="12" customFormat="1" ht="12">
      <c r="B666" s="240"/>
      <c r="C666" s="241"/>
      <c r="D666" s="231" t="s">
        <v>213</v>
      </c>
      <c r="E666" s="242" t="s">
        <v>33</v>
      </c>
      <c r="F666" s="243" t="s">
        <v>825</v>
      </c>
      <c r="G666" s="241"/>
      <c r="H666" s="244">
        <v>3.462</v>
      </c>
      <c r="I666" s="245"/>
      <c r="J666" s="245"/>
      <c r="K666" s="241"/>
      <c r="L666" s="241"/>
      <c r="M666" s="246"/>
      <c r="N666" s="247"/>
      <c r="O666" s="248"/>
      <c r="P666" s="248"/>
      <c r="Q666" s="248"/>
      <c r="R666" s="248"/>
      <c r="S666" s="248"/>
      <c r="T666" s="248"/>
      <c r="U666" s="248"/>
      <c r="V666" s="248"/>
      <c r="W666" s="248"/>
      <c r="X666" s="249"/>
      <c r="AT666" s="250" t="s">
        <v>213</v>
      </c>
      <c r="AU666" s="250" t="s">
        <v>224</v>
      </c>
      <c r="AV666" s="12" t="s">
        <v>90</v>
      </c>
      <c r="AW666" s="12" t="s">
        <v>5</v>
      </c>
      <c r="AX666" s="12" t="s">
        <v>80</v>
      </c>
      <c r="AY666" s="250" t="s">
        <v>204</v>
      </c>
    </row>
    <row r="667" spans="2:51" s="12" customFormat="1" ht="12">
      <c r="B667" s="240"/>
      <c r="C667" s="241"/>
      <c r="D667" s="231" t="s">
        <v>213</v>
      </c>
      <c r="E667" s="242" t="s">
        <v>33</v>
      </c>
      <c r="F667" s="243" t="s">
        <v>826</v>
      </c>
      <c r="G667" s="241"/>
      <c r="H667" s="244">
        <v>3.024</v>
      </c>
      <c r="I667" s="245"/>
      <c r="J667" s="245"/>
      <c r="K667" s="241"/>
      <c r="L667" s="241"/>
      <c r="M667" s="246"/>
      <c r="N667" s="247"/>
      <c r="O667" s="248"/>
      <c r="P667" s="248"/>
      <c r="Q667" s="248"/>
      <c r="R667" s="248"/>
      <c r="S667" s="248"/>
      <c r="T667" s="248"/>
      <c r="U667" s="248"/>
      <c r="V667" s="248"/>
      <c r="W667" s="248"/>
      <c r="X667" s="249"/>
      <c r="AT667" s="250" t="s">
        <v>213</v>
      </c>
      <c r="AU667" s="250" t="s">
        <v>224</v>
      </c>
      <c r="AV667" s="12" t="s">
        <v>90</v>
      </c>
      <c r="AW667" s="12" t="s">
        <v>5</v>
      </c>
      <c r="AX667" s="12" t="s">
        <v>80</v>
      </c>
      <c r="AY667" s="250" t="s">
        <v>204</v>
      </c>
    </row>
    <row r="668" spans="2:51" s="11" customFormat="1" ht="12">
      <c r="B668" s="229"/>
      <c r="C668" s="230"/>
      <c r="D668" s="231" t="s">
        <v>213</v>
      </c>
      <c r="E668" s="232" t="s">
        <v>33</v>
      </c>
      <c r="F668" s="233" t="s">
        <v>827</v>
      </c>
      <c r="G668" s="230"/>
      <c r="H668" s="232" t="s">
        <v>33</v>
      </c>
      <c r="I668" s="234"/>
      <c r="J668" s="234"/>
      <c r="K668" s="230"/>
      <c r="L668" s="230"/>
      <c r="M668" s="235"/>
      <c r="N668" s="236"/>
      <c r="O668" s="237"/>
      <c r="P668" s="237"/>
      <c r="Q668" s="237"/>
      <c r="R668" s="237"/>
      <c r="S668" s="237"/>
      <c r="T668" s="237"/>
      <c r="U668" s="237"/>
      <c r="V668" s="237"/>
      <c r="W668" s="237"/>
      <c r="X668" s="238"/>
      <c r="AT668" s="239" t="s">
        <v>213</v>
      </c>
      <c r="AU668" s="239" t="s">
        <v>224</v>
      </c>
      <c r="AV668" s="11" t="s">
        <v>88</v>
      </c>
      <c r="AW668" s="11" t="s">
        <v>5</v>
      </c>
      <c r="AX668" s="11" t="s">
        <v>80</v>
      </c>
      <c r="AY668" s="239" t="s">
        <v>204</v>
      </c>
    </row>
    <row r="669" spans="2:51" s="12" customFormat="1" ht="12">
      <c r="B669" s="240"/>
      <c r="C669" s="241"/>
      <c r="D669" s="231" t="s">
        <v>213</v>
      </c>
      <c r="E669" s="242" t="s">
        <v>33</v>
      </c>
      <c r="F669" s="243" t="s">
        <v>828</v>
      </c>
      <c r="G669" s="241"/>
      <c r="H669" s="244">
        <v>4.401</v>
      </c>
      <c r="I669" s="245"/>
      <c r="J669" s="245"/>
      <c r="K669" s="241"/>
      <c r="L669" s="241"/>
      <c r="M669" s="246"/>
      <c r="N669" s="247"/>
      <c r="O669" s="248"/>
      <c r="P669" s="248"/>
      <c r="Q669" s="248"/>
      <c r="R669" s="248"/>
      <c r="S669" s="248"/>
      <c r="T669" s="248"/>
      <c r="U669" s="248"/>
      <c r="V669" s="248"/>
      <c r="W669" s="248"/>
      <c r="X669" s="249"/>
      <c r="AT669" s="250" t="s">
        <v>213</v>
      </c>
      <c r="AU669" s="250" t="s">
        <v>224</v>
      </c>
      <c r="AV669" s="12" t="s">
        <v>90</v>
      </c>
      <c r="AW669" s="12" t="s">
        <v>5</v>
      </c>
      <c r="AX669" s="12" t="s">
        <v>80</v>
      </c>
      <c r="AY669" s="250" t="s">
        <v>204</v>
      </c>
    </row>
    <row r="670" spans="2:51" s="12" customFormat="1" ht="12">
      <c r="B670" s="240"/>
      <c r="C670" s="241"/>
      <c r="D670" s="231" t="s">
        <v>213</v>
      </c>
      <c r="E670" s="242" t="s">
        <v>33</v>
      </c>
      <c r="F670" s="243" t="s">
        <v>829</v>
      </c>
      <c r="G670" s="241"/>
      <c r="H670" s="244">
        <v>3.922</v>
      </c>
      <c r="I670" s="245"/>
      <c r="J670" s="245"/>
      <c r="K670" s="241"/>
      <c r="L670" s="241"/>
      <c r="M670" s="246"/>
      <c r="N670" s="247"/>
      <c r="O670" s="248"/>
      <c r="P670" s="248"/>
      <c r="Q670" s="248"/>
      <c r="R670" s="248"/>
      <c r="S670" s="248"/>
      <c r="T670" s="248"/>
      <c r="U670" s="248"/>
      <c r="V670" s="248"/>
      <c r="W670" s="248"/>
      <c r="X670" s="249"/>
      <c r="AT670" s="250" t="s">
        <v>213</v>
      </c>
      <c r="AU670" s="250" t="s">
        <v>224</v>
      </c>
      <c r="AV670" s="12" t="s">
        <v>90</v>
      </c>
      <c r="AW670" s="12" t="s">
        <v>5</v>
      </c>
      <c r="AX670" s="12" t="s">
        <v>80</v>
      </c>
      <c r="AY670" s="250" t="s">
        <v>204</v>
      </c>
    </row>
    <row r="671" spans="2:51" s="13" customFormat="1" ht="12">
      <c r="B671" s="251"/>
      <c r="C671" s="252"/>
      <c r="D671" s="231" t="s">
        <v>213</v>
      </c>
      <c r="E671" s="253" t="s">
        <v>33</v>
      </c>
      <c r="F671" s="254" t="s">
        <v>218</v>
      </c>
      <c r="G671" s="252"/>
      <c r="H671" s="255">
        <v>16.38</v>
      </c>
      <c r="I671" s="256"/>
      <c r="J671" s="256"/>
      <c r="K671" s="252"/>
      <c r="L671" s="252"/>
      <c r="M671" s="257"/>
      <c r="N671" s="258"/>
      <c r="O671" s="259"/>
      <c r="P671" s="259"/>
      <c r="Q671" s="259"/>
      <c r="R671" s="259"/>
      <c r="S671" s="259"/>
      <c r="T671" s="259"/>
      <c r="U671" s="259"/>
      <c r="V671" s="259"/>
      <c r="W671" s="259"/>
      <c r="X671" s="260"/>
      <c r="AT671" s="261" t="s">
        <v>213</v>
      </c>
      <c r="AU671" s="261" t="s">
        <v>224</v>
      </c>
      <c r="AV671" s="13" t="s">
        <v>211</v>
      </c>
      <c r="AW671" s="13" t="s">
        <v>5</v>
      </c>
      <c r="AX671" s="13" t="s">
        <v>88</v>
      </c>
      <c r="AY671" s="261" t="s">
        <v>204</v>
      </c>
    </row>
    <row r="672" spans="2:65" s="1" customFormat="1" ht="16.5" customHeight="1">
      <c r="B672" s="39"/>
      <c r="C672" s="216" t="s">
        <v>830</v>
      </c>
      <c r="D672" s="216" t="s">
        <v>206</v>
      </c>
      <c r="E672" s="217" t="s">
        <v>831</v>
      </c>
      <c r="F672" s="218" t="s">
        <v>832</v>
      </c>
      <c r="G672" s="219" t="s">
        <v>275</v>
      </c>
      <c r="H672" s="220">
        <v>1.31</v>
      </c>
      <c r="I672" s="221"/>
      <c r="J672" s="221"/>
      <c r="K672" s="222">
        <f>ROUND(P672*H672,2)</f>
        <v>0</v>
      </c>
      <c r="L672" s="218" t="s">
        <v>239</v>
      </c>
      <c r="M672" s="44"/>
      <c r="N672" s="223" t="s">
        <v>33</v>
      </c>
      <c r="O672" s="224" t="s">
        <v>49</v>
      </c>
      <c r="P672" s="225">
        <f>I672+J672</f>
        <v>0</v>
      </c>
      <c r="Q672" s="225">
        <f>ROUND(I672*H672,2)</f>
        <v>0</v>
      </c>
      <c r="R672" s="225">
        <f>ROUND(J672*H672,2)</f>
        <v>0</v>
      </c>
      <c r="S672" s="80"/>
      <c r="T672" s="226">
        <f>S672*H672</f>
        <v>0</v>
      </c>
      <c r="U672" s="226">
        <v>1.04887</v>
      </c>
      <c r="V672" s="226">
        <f>U672*H672</f>
        <v>1.3740197</v>
      </c>
      <c r="W672" s="226">
        <v>0</v>
      </c>
      <c r="X672" s="227">
        <f>W672*H672</f>
        <v>0</v>
      </c>
      <c r="AR672" s="17" t="s">
        <v>211</v>
      </c>
      <c r="AT672" s="17" t="s">
        <v>206</v>
      </c>
      <c r="AU672" s="17" t="s">
        <v>224</v>
      </c>
      <c r="AY672" s="17" t="s">
        <v>204</v>
      </c>
      <c r="BE672" s="228">
        <f>IF(O672="základní",K672,0)</f>
        <v>0</v>
      </c>
      <c r="BF672" s="228">
        <f>IF(O672="snížená",K672,0)</f>
        <v>0</v>
      </c>
      <c r="BG672" s="228">
        <f>IF(O672="zákl. přenesená",K672,0)</f>
        <v>0</v>
      </c>
      <c r="BH672" s="228">
        <f>IF(O672="sníž. přenesená",K672,0)</f>
        <v>0</v>
      </c>
      <c r="BI672" s="228">
        <f>IF(O672="nulová",K672,0)</f>
        <v>0</v>
      </c>
      <c r="BJ672" s="17" t="s">
        <v>88</v>
      </c>
      <c r="BK672" s="228">
        <f>ROUND(P672*H672,2)</f>
        <v>0</v>
      </c>
      <c r="BL672" s="17" t="s">
        <v>211</v>
      </c>
      <c r="BM672" s="17" t="s">
        <v>833</v>
      </c>
    </row>
    <row r="673" spans="2:51" s="12" customFormat="1" ht="12">
      <c r="B673" s="240"/>
      <c r="C673" s="241"/>
      <c r="D673" s="231" t="s">
        <v>213</v>
      </c>
      <c r="E673" s="242" t="s">
        <v>33</v>
      </c>
      <c r="F673" s="243" t="s">
        <v>834</v>
      </c>
      <c r="G673" s="241"/>
      <c r="H673" s="244">
        <v>1.31</v>
      </c>
      <c r="I673" s="245"/>
      <c r="J673" s="245"/>
      <c r="K673" s="241"/>
      <c r="L673" s="241"/>
      <c r="M673" s="246"/>
      <c r="N673" s="247"/>
      <c r="O673" s="248"/>
      <c r="P673" s="248"/>
      <c r="Q673" s="248"/>
      <c r="R673" s="248"/>
      <c r="S673" s="248"/>
      <c r="T673" s="248"/>
      <c r="U673" s="248"/>
      <c r="V673" s="248"/>
      <c r="W673" s="248"/>
      <c r="X673" s="249"/>
      <c r="AT673" s="250" t="s">
        <v>213</v>
      </c>
      <c r="AU673" s="250" t="s">
        <v>224</v>
      </c>
      <c r="AV673" s="12" t="s">
        <v>90</v>
      </c>
      <c r="AW673" s="12" t="s">
        <v>5</v>
      </c>
      <c r="AX673" s="12" t="s">
        <v>80</v>
      </c>
      <c r="AY673" s="250" t="s">
        <v>204</v>
      </c>
    </row>
    <row r="674" spans="2:51" s="13" customFormat="1" ht="12">
      <c r="B674" s="251"/>
      <c r="C674" s="252"/>
      <c r="D674" s="231" t="s">
        <v>213</v>
      </c>
      <c r="E674" s="253" t="s">
        <v>33</v>
      </c>
      <c r="F674" s="254" t="s">
        <v>218</v>
      </c>
      <c r="G674" s="252"/>
      <c r="H674" s="255">
        <v>1.31</v>
      </c>
      <c r="I674" s="256"/>
      <c r="J674" s="256"/>
      <c r="K674" s="252"/>
      <c r="L674" s="252"/>
      <c r="M674" s="257"/>
      <c r="N674" s="258"/>
      <c r="O674" s="259"/>
      <c r="P674" s="259"/>
      <c r="Q674" s="259"/>
      <c r="R674" s="259"/>
      <c r="S674" s="259"/>
      <c r="T674" s="259"/>
      <c r="U674" s="259"/>
      <c r="V674" s="259"/>
      <c r="W674" s="259"/>
      <c r="X674" s="260"/>
      <c r="AT674" s="261" t="s">
        <v>213</v>
      </c>
      <c r="AU674" s="261" t="s">
        <v>224</v>
      </c>
      <c r="AV674" s="13" t="s">
        <v>211</v>
      </c>
      <c r="AW674" s="13" t="s">
        <v>5</v>
      </c>
      <c r="AX674" s="13" t="s">
        <v>88</v>
      </c>
      <c r="AY674" s="261" t="s">
        <v>204</v>
      </c>
    </row>
    <row r="675" spans="2:65" s="1" customFormat="1" ht="16.5" customHeight="1">
      <c r="B675" s="39"/>
      <c r="C675" s="216" t="s">
        <v>835</v>
      </c>
      <c r="D675" s="216" t="s">
        <v>206</v>
      </c>
      <c r="E675" s="217" t="s">
        <v>836</v>
      </c>
      <c r="F675" s="218" t="s">
        <v>837</v>
      </c>
      <c r="G675" s="219" t="s">
        <v>275</v>
      </c>
      <c r="H675" s="220">
        <v>0.238</v>
      </c>
      <c r="I675" s="221"/>
      <c r="J675" s="221"/>
      <c r="K675" s="222">
        <f>ROUND(P675*H675,2)</f>
        <v>0</v>
      </c>
      <c r="L675" s="218" t="s">
        <v>210</v>
      </c>
      <c r="M675" s="44"/>
      <c r="N675" s="223" t="s">
        <v>33</v>
      </c>
      <c r="O675" s="224" t="s">
        <v>49</v>
      </c>
      <c r="P675" s="225">
        <f>I675+J675</f>
        <v>0</v>
      </c>
      <c r="Q675" s="225">
        <f>ROUND(I675*H675,2)</f>
        <v>0</v>
      </c>
      <c r="R675" s="225">
        <f>ROUND(J675*H675,2)</f>
        <v>0</v>
      </c>
      <c r="S675" s="80"/>
      <c r="T675" s="226">
        <f>S675*H675</f>
        <v>0</v>
      </c>
      <c r="U675" s="226">
        <v>1.05306</v>
      </c>
      <c r="V675" s="226">
        <f>U675*H675</f>
        <v>0.25062828000000004</v>
      </c>
      <c r="W675" s="226">
        <v>0</v>
      </c>
      <c r="X675" s="227">
        <f>W675*H675</f>
        <v>0</v>
      </c>
      <c r="AR675" s="17" t="s">
        <v>211</v>
      </c>
      <c r="AT675" s="17" t="s">
        <v>206</v>
      </c>
      <c r="AU675" s="17" t="s">
        <v>224</v>
      </c>
      <c r="AY675" s="17" t="s">
        <v>204</v>
      </c>
      <c r="BE675" s="228">
        <f>IF(O675="základní",K675,0)</f>
        <v>0</v>
      </c>
      <c r="BF675" s="228">
        <f>IF(O675="snížená",K675,0)</f>
        <v>0</v>
      </c>
      <c r="BG675" s="228">
        <f>IF(O675="zákl. přenesená",K675,0)</f>
        <v>0</v>
      </c>
      <c r="BH675" s="228">
        <f>IF(O675="sníž. přenesená",K675,0)</f>
        <v>0</v>
      </c>
      <c r="BI675" s="228">
        <f>IF(O675="nulová",K675,0)</f>
        <v>0</v>
      </c>
      <c r="BJ675" s="17" t="s">
        <v>88</v>
      </c>
      <c r="BK675" s="228">
        <f>ROUND(P675*H675,2)</f>
        <v>0</v>
      </c>
      <c r="BL675" s="17" t="s">
        <v>211</v>
      </c>
      <c r="BM675" s="17" t="s">
        <v>838</v>
      </c>
    </row>
    <row r="676" spans="2:51" s="11" customFormat="1" ht="12">
      <c r="B676" s="229"/>
      <c r="C676" s="230"/>
      <c r="D676" s="231" t="s">
        <v>213</v>
      </c>
      <c r="E676" s="232" t="s">
        <v>33</v>
      </c>
      <c r="F676" s="233" t="s">
        <v>839</v>
      </c>
      <c r="G676" s="230"/>
      <c r="H676" s="232" t="s">
        <v>33</v>
      </c>
      <c r="I676" s="234"/>
      <c r="J676" s="234"/>
      <c r="K676" s="230"/>
      <c r="L676" s="230"/>
      <c r="M676" s="235"/>
      <c r="N676" s="236"/>
      <c r="O676" s="237"/>
      <c r="P676" s="237"/>
      <c r="Q676" s="237"/>
      <c r="R676" s="237"/>
      <c r="S676" s="237"/>
      <c r="T676" s="237"/>
      <c r="U676" s="237"/>
      <c r="V676" s="237"/>
      <c r="W676" s="237"/>
      <c r="X676" s="238"/>
      <c r="AT676" s="239" t="s">
        <v>213</v>
      </c>
      <c r="AU676" s="239" t="s">
        <v>224</v>
      </c>
      <c r="AV676" s="11" t="s">
        <v>88</v>
      </c>
      <c r="AW676" s="11" t="s">
        <v>5</v>
      </c>
      <c r="AX676" s="11" t="s">
        <v>80</v>
      </c>
      <c r="AY676" s="239" t="s">
        <v>204</v>
      </c>
    </row>
    <row r="677" spans="2:51" s="11" customFormat="1" ht="12">
      <c r="B677" s="229"/>
      <c r="C677" s="230"/>
      <c r="D677" s="231" t="s">
        <v>213</v>
      </c>
      <c r="E677" s="232" t="s">
        <v>33</v>
      </c>
      <c r="F677" s="233" t="s">
        <v>840</v>
      </c>
      <c r="G677" s="230"/>
      <c r="H677" s="232" t="s">
        <v>33</v>
      </c>
      <c r="I677" s="234"/>
      <c r="J677" s="234"/>
      <c r="K677" s="230"/>
      <c r="L677" s="230"/>
      <c r="M677" s="235"/>
      <c r="N677" s="236"/>
      <c r="O677" s="237"/>
      <c r="P677" s="237"/>
      <c r="Q677" s="237"/>
      <c r="R677" s="237"/>
      <c r="S677" s="237"/>
      <c r="T677" s="237"/>
      <c r="U677" s="237"/>
      <c r="V677" s="237"/>
      <c r="W677" s="237"/>
      <c r="X677" s="238"/>
      <c r="AT677" s="239" t="s">
        <v>213</v>
      </c>
      <c r="AU677" s="239" t="s">
        <v>224</v>
      </c>
      <c r="AV677" s="11" t="s">
        <v>88</v>
      </c>
      <c r="AW677" s="11" t="s">
        <v>5</v>
      </c>
      <c r="AX677" s="11" t="s">
        <v>80</v>
      </c>
      <c r="AY677" s="239" t="s">
        <v>204</v>
      </c>
    </row>
    <row r="678" spans="2:51" s="12" customFormat="1" ht="12">
      <c r="B678" s="240"/>
      <c r="C678" s="241"/>
      <c r="D678" s="231" t="s">
        <v>213</v>
      </c>
      <c r="E678" s="242" t="s">
        <v>33</v>
      </c>
      <c r="F678" s="243" t="s">
        <v>841</v>
      </c>
      <c r="G678" s="241"/>
      <c r="H678" s="244">
        <v>0.124</v>
      </c>
      <c r="I678" s="245"/>
      <c r="J678" s="245"/>
      <c r="K678" s="241"/>
      <c r="L678" s="241"/>
      <c r="M678" s="246"/>
      <c r="N678" s="247"/>
      <c r="O678" s="248"/>
      <c r="P678" s="248"/>
      <c r="Q678" s="248"/>
      <c r="R678" s="248"/>
      <c r="S678" s="248"/>
      <c r="T678" s="248"/>
      <c r="U678" s="248"/>
      <c r="V678" s="248"/>
      <c r="W678" s="248"/>
      <c r="X678" s="249"/>
      <c r="AT678" s="250" t="s">
        <v>213</v>
      </c>
      <c r="AU678" s="250" t="s">
        <v>224</v>
      </c>
      <c r="AV678" s="12" t="s">
        <v>90</v>
      </c>
      <c r="AW678" s="12" t="s">
        <v>5</v>
      </c>
      <c r="AX678" s="12" t="s">
        <v>80</v>
      </c>
      <c r="AY678" s="250" t="s">
        <v>204</v>
      </c>
    </row>
    <row r="679" spans="2:51" s="12" customFormat="1" ht="12">
      <c r="B679" s="240"/>
      <c r="C679" s="241"/>
      <c r="D679" s="231" t="s">
        <v>213</v>
      </c>
      <c r="E679" s="242" t="s">
        <v>33</v>
      </c>
      <c r="F679" s="243" t="s">
        <v>842</v>
      </c>
      <c r="G679" s="241"/>
      <c r="H679" s="244">
        <v>0.059</v>
      </c>
      <c r="I679" s="245"/>
      <c r="J679" s="245"/>
      <c r="K679" s="241"/>
      <c r="L679" s="241"/>
      <c r="M679" s="246"/>
      <c r="N679" s="247"/>
      <c r="O679" s="248"/>
      <c r="P679" s="248"/>
      <c r="Q679" s="248"/>
      <c r="R679" s="248"/>
      <c r="S679" s="248"/>
      <c r="T679" s="248"/>
      <c r="U679" s="248"/>
      <c r="V679" s="248"/>
      <c r="W679" s="248"/>
      <c r="X679" s="249"/>
      <c r="AT679" s="250" t="s">
        <v>213</v>
      </c>
      <c r="AU679" s="250" t="s">
        <v>224</v>
      </c>
      <c r="AV679" s="12" t="s">
        <v>90</v>
      </c>
      <c r="AW679" s="12" t="s">
        <v>5</v>
      </c>
      <c r="AX679" s="12" t="s">
        <v>80</v>
      </c>
      <c r="AY679" s="250" t="s">
        <v>204</v>
      </c>
    </row>
    <row r="680" spans="2:51" s="12" customFormat="1" ht="12">
      <c r="B680" s="240"/>
      <c r="C680" s="241"/>
      <c r="D680" s="231" t="s">
        <v>213</v>
      </c>
      <c r="E680" s="242" t="s">
        <v>33</v>
      </c>
      <c r="F680" s="243" t="s">
        <v>843</v>
      </c>
      <c r="G680" s="241"/>
      <c r="H680" s="244">
        <v>0.055</v>
      </c>
      <c r="I680" s="245"/>
      <c r="J680" s="245"/>
      <c r="K680" s="241"/>
      <c r="L680" s="241"/>
      <c r="M680" s="246"/>
      <c r="N680" s="247"/>
      <c r="O680" s="248"/>
      <c r="P680" s="248"/>
      <c r="Q680" s="248"/>
      <c r="R680" s="248"/>
      <c r="S680" s="248"/>
      <c r="T680" s="248"/>
      <c r="U680" s="248"/>
      <c r="V680" s="248"/>
      <c r="W680" s="248"/>
      <c r="X680" s="249"/>
      <c r="AT680" s="250" t="s">
        <v>213</v>
      </c>
      <c r="AU680" s="250" t="s">
        <v>224</v>
      </c>
      <c r="AV680" s="12" t="s">
        <v>90</v>
      </c>
      <c r="AW680" s="12" t="s">
        <v>5</v>
      </c>
      <c r="AX680" s="12" t="s">
        <v>80</v>
      </c>
      <c r="AY680" s="250" t="s">
        <v>204</v>
      </c>
    </row>
    <row r="681" spans="2:51" s="13" customFormat="1" ht="12">
      <c r="B681" s="251"/>
      <c r="C681" s="252"/>
      <c r="D681" s="231" t="s">
        <v>213</v>
      </c>
      <c r="E681" s="253" t="s">
        <v>33</v>
      </c>
      <c r="F681" s="254" t="s">
        <v>218</v>
      </c>
      <c r="G681" s="252"/>
      <c r="H681" s="255">
        <v>0.238</v>
      </c>
      <c r="I681" s="256"/>
      <c r="J681" s="256"/>
      <c r="K681" s="252"/>
      <c r="L681" s="252"/>
      <c r="M681" s="257"/>
      <c r="N681" s="258"/>
      <c r="O681" s="259"/>
      <c r="P681" s="259"/>
      <c r="Q681" s="259"/>
      <c r="R681" s="259"/>
      <c r="S681" s="259"/>
      <c r="T681" s="259"/>
      <c r="U681" s="259"/>
      <c r="V681" s="259"/>
      <c r="W681" s="259"/>
      <c r="X681" s="260"/>
      <c r="AT681" s="261" t="s">
        <v>213</v>
      </c>
      <c r="AU681" s="261" t="s">
        <v>224</v>
      </c>
      <c r="AV681" s="13" t="s">
        <v>211</v>
      </c>
      <c r="AW681" s="13" t="s">
        <v>5</v>
      </c>
      <c r="AX681" s="13" t="s">
        <v>88</v>
      </c>
      <c r="AY681" s="261" t="s">
        <v>204</v>
      </c>
    </row>
    <row r="682" spans="2:65" s="1" customFormat="1" ht="16.5" customHeight="1">
      <c r="B682" s="39"/>
      <c r="C682" s="216" t="s">
        <v>844</v>
      </c>
      <c r="D682" s="216" t="s">
        <v>206</v>
      </c>
      <c r="E682" s="217" t="s">
        <v>845</v>
      </c>
      <c r="F682" s="218" t="s">
        <v>846</v>
      </c>
      <c r="G682" s="219" t="s">
        <v>209</v>
      </c>
      <c r="H682" s="220">
        <v>45.685</v>
      </c>
      <c r="I682" s="221"/>
      <c r="J682" s="221"/>
      <c r="K682" s="222">
        <f>ROUND(P682*H682,2)</f>
        <v>0</v>
      </c>
      <c r="L682" s="218" t="s">
        <v>239</v>
      </c>
      <c r="M682" s="44"/>
      <c r="N682" s="223" t="s">
        <v>33</v>
      </c>
      <c r="O682" s="224" t="s">
        <v>49</v>
      </c>
      <c r="P682" s="225">
        <f>I682+J682</f>
        <v>0</v>
      </c>
      <c r="Q682" s="225">
        <f>ROUND(I682*H682,2)</f>
        <v>0</v>
      </c>
      <c r="R682" s="225">
        <f>ROUND(J682*H682,2)</f>
        <v>0</v>
      </c>
      <c r="S682" s="80"/>
      <c r="T682" s="226">
        <f>S682*H682</f>
        <v>0</v>
      </c>
      <c r="U682" s="226">
        <v>0.01282</v>
      </c>
      <c r="V682" s="226">
        <f>U682*H682</f>
        <v>0.5856817</v>
      </c>
      <c r="W682" s="226">
        <v>0</v>
      </c>
      <c r="X682" s="227">
        <f>W682*H682</f>
        <v>0</v>
      </c>
      <c r="AR682" s="17" t="s">
        <v>211</v>
      </c>
      <c r="AT682" s="17" t="s">
        <v>206</v>
      </c>
      <c r="AU682" s="17" t="s">
        <v>224</v>
      </c>
      <c r="AY682" s="17" t="s">
        <v>204</v>
      </c>
      <c r="BE682" s="228">
        <f>IF(O682="základní",K682,0)</f>
        <v>0</v>
      </c>
      <c r="BF682" s="228">
        <f>IF(O682="snížená",K682,0)</f>
        <v>0</v>
      </c>
      <c r="BG682" s="228">
        <f>IF(O682="zákl. přenesená",K682,0)</f>
        <v>0</v>
      </c>
      <c r="BH682" s="228">
        <f>IF(O682="sníž. přenesená",K682,0)</f>
        <v>0</v>
      </c>
      <c r="BI682" s="228">
        <f>IF(O682="nulová",K682,0)</f>
        <v>0</v>
      </c>
      <c r="BJ682" s="17" t="s">
        <v>88</v>
      </c>
      <c r="BK682" s="228">
        <f>ROUND(P682*H682,2)</f>
        <v>0</v>
      </c>
      <c r="BL682" s="17" t="s">
        <v>211</v>
      </c>
      <c r="BM682" s="17" t="s">
        <v>847</v>
      </c>
    </row>
    <row r="683" spans="2:51" s="12" customFormat="1" ht="12">
      <c r="B683" s="240"/>
      <c r="C683" s="241"/>
      <c r="D683" s="231" t="s">
        <v>213</v>
      </c>
      <c r="E683" s="242" t="s">
        <v>33</v>
      </c>
      <c r="F683" s="243" t="s">
        <v>848</v>
      </c>
      <c r="G683" s="241"/>
      <c r="H683" s="244">
        <v>16.933</v>
      </c>
      <c r="I683" s="245"/>
      <c r="J683" s="245"/>
      <c r="K683" s="241"/>
      <c r="L683" s="241"/>
      <c r="M683" s="246"/>
      <c r="N683" s="247"/>
      <c r="O683" s="248"/>
      <c r="P683" s="248"/>
      <c r="Q683" s="248"/>
      <c r="R683" s="248"/>
      <c r="S683" s="248"/>
      <c r="T683" s="248"/>
      <c r="U683" s="248"/>
      <c r="V683" s="248"/>
      <c r="W683" s="248"/>
      <c r="X683" s="249"/>
      <c r="AT683" s="250" t="s">
        <v>213</v>
      </c>
      <c r="AU683" s="250" t="s">
        <v>224</v>
      </c>
      <c r="AV683" s="12" t="s">
        <v>90</v>
      </c>
      <c r="AW683" s="12" t="s">
        <v>5</v>
      </c>
      <c r="AX683" s="12" t="s">
        <v>80</v>
      </c>
      <c r="AY683" s="250" t="s">
        <v>204</v>
      </c>
    </row>
    <row r="684" spans="2:51" s="12" customFormat="1" ht="12">
      <c r="B684" s="240"/>
      <c r="C684" s="241"/>
      <c r="D684" s="231" t="s">
        <v>213</v>
      </c>
      <c r="E684" s="242" t="s">
        <v>33</v>
      </c>
      <c r="F684" s="243" t="s">
        <v>849</v>
      </c>
      <c r="G684" s="241"/>
      <c r="H684" s="244">
        <v>15.66</v>
      </c>
      <c r="I684" s="245"/>
      <c r="J684" s="245"/>
      <c r="K684" s="241"/>
      <c r="L684" s="241"/>
      <c r="M684" s="246"/>
      <c r="N684" s="247"/>
      <c r="O684" s="248"/>
      <c r="P684" s="248"/>
      <c r="Q684" s="248"/>
      <c r="R684" s="248"/>
      <c r="S684" s="248"/>
      <c r="T684" s="248"/>
      <c r="U684" s="248"/>
      <c r="V684" s="248"/>
      <c r="W684" s="248"/>
      <c r="X684" s="249"/>
      <c r="AT684" s="250" t="s">
        <v>213</v>
      </c>
      <c r="AU684" s="250" t="s">
        <v>224</v>
      </c>
      <c r="AV684" s="12" t="s">
        <v>90</v>
      </c>
      <c r="AW684" s="12" t="s">
        <v>5</v>
      </c>
      <c r="AX684" s="12" t="s">
        <v>80</v>
      </c>
      <c r="AY684" s="250" t="s">
        <v>204</v>
      </c>
    </row>
    <row r="685" spans="2:51" s="12" customFormat="1" ht="12">
      <c r="B685" s="240"/>
      <c r="C685" s="241"/>
      <c r="D685" s="231" t="s">
        <v>213</v>
      </c>
      <c r="E685" s="242" t="s">
        <v>33</v>
      </c>
      <c r="F685" s="243" t="s">
        <v>850</v>
      </c>
      <c r="G685" s="241"/>
      <c r="H685" s="244">
        <v>4.16</v>
      </c>
      <c r="I685" s="245"/>
      <c r="J685" s="245"/>
      <c r="K685" s="241"/>
      <c r="L685" s="241"/>
      <c r="M685" s="246"/>
      <c r="N685" s="247"/>
      <c r="O685" s="248"/>
      <c r="P685" s="248"/>
      <c r="Q685" s="248"/>
      <c r="R685" s="248"/>
      <c r="S685" s="248"/>
      <c r="T685" s="248"/>
      <c r="U685" s="248"/>
      <c r="V685" s="248"/>
      <c r="W685" s="248"/>
      <c r="X685" s="249"/>
      <c r="AT685" s="250" t="s">
        <v>213</v>
      </c>
      <c r="AU685" s="250" t="s">
        <v>224</v>
      </c>
      <c r="AV685" s="12" t="s">
        <v>90</v>
      </c>
      <c r="AW685" s="12" t="s">
        <v>5</v>
      </c>
      <c r="AX685" s="12" t="s">
        <v>80</v>
      </c>
      <c r="AY685" s="250" t="s">
        <v>204</v>
      </c>
    </row>
    <row r="686" spans="2:51" s="12" customFormat="1" ht="12">
      <c r="B686" s="240"/>
      <c r="C686" s="241"/>
      <c r="D686" s="231" t="s">
        <v>213</v>
      </c>
      <c r="E686" s="242" t="s">
        <v>33</v>
      </c>
      <c r="F686" s="243" t="s">
        <v>851</v>
      </c>
      <c r="G686" s="241"/>
      <c r="H686" s="244">
        <v>2.788</v>
      </c>
      <c r="I686" s="245"/>
      <c r="J686" s="245"/>
      <c r="K686" s="241"/>
      <c r="L686" s="241"/>
      <c r="M686" s="246"/>
      <c r="N686" s="247"/>
      <c r="O686" s="248"/>
      <c r="P686" s="248"/>
      <c r="Q686" s="248"/>
      <c r="R686" s="248"/>
      <c r="S686" s="248"/>
      <c r="T686" s="248"/>
      <c r="U686" s="248"/>
      <c r="V686" s="248"/>
      <c r="W686" s="248"/>
      <c r="X686" s="249"/>
      <c r="AT686" s="250" t="s">
        <v>213</v>
      </c>
      <c r="AU686" s="250" t="s">
        <v>224</v>
      </c>
      <c r="AV686" s="12" t="s">
        <v>90</v>
      </c>
      <c r="AW686" s="12" t="s">
        <v>5</v>
      </c>
      <c r="AX686" s="12" t="s">
        <v>80</v>
      </c>
      <c r="AY686" s="250" t="s">
        <v>204</v>
      </c>
    </row>
    <row r="687" spans="2:51" s="12" customFormat="1" ht="12">
      <c r="B687" s="240"/>
      <c r="C687" s="241"/>
      <c r="D687" s="231" t="s">
        <v>213</v>
      </c>
      <c r="E687" s="242" t="s">
        <v>33</v>
      </c>
      <c r="F687" s="243" t="s">
        <v>852</v>
      </c>
      <c r="G687" s="241"/>
      <c r="H687" s="244">
        <v>3.84</v>
      </c>
      <c r="I687" s="245"/>
      <c r="J687" s="245"/>
      <c r="K687" s="241"/>
      <c r="L687" s="241"/>
      <c r="M687" s="246"/>
      <c r="N687" s="247"/>
      <c r="O687" s="248"/>
      <c r="P687" s="248"/>
      <c r="Q687" s="248"/>
      <c r="R687" s="248"/>
      <c r="S687" s="248"/>
      <c r="T687" s="248"/>
      <c r="U687" s="248"/>
      <c r="V687" s="248"/>
      <c r="W687" s="248"/>
      <c r="X687" s="249"/>
      <c r="AT687" s="250" t="s">
        <v>213</v>
      </c>
      <c r="AU687" s="250" t="s">
        <v>224</v>
      </c>
      <c r="AV687" s="12" t="s">
        <v>90</v>
      </c>
      <c r="AW687" s="12" t="s">
        <v>5</v>
      </c>
      <c r="AX687" s="12" t="s">
        <v>80</v>
      </c>
      <c r="AY687" s="250" t="s">
        <v>204</v>
      </c>
    </row>
    <row r="688" spans="2:51" s="12" customFormat="1" ht="12">
      <c r="B688" s="240"/>
      <c r="C688" s="241"/>
      <c r="D688" s="231" t="s">
        <v>213</v>
      </c>
      <c r="E688" s="242" t="s">
        <v>33</v>
      </c>
      <c r="F688" s="243" t="s">
        <v>853</v>
      </c>
      <c r="G688" s="241"/>
      <c r="H688" s="244">
        <v>2.304</v>
      </c>
      <c r="I688" s="245"/>
      <c r="J688" s="245"/>
      <c r="K688" s="241"/>
      <c r="L688" s="241"/>
      <c r="M688" s="246"/>
      <c r="N688" s="247"/>
      <c r="O688" s="248"/>
      <c r="P688" s="248"/>
      <c r="Q688" s="248"/>
      <c r="R688" s="248"/>
      <c r="S688" s="248"/>
      <c r="T688" s="248"/>
      <c r="U688" s="248"/>
      <c r="V688" s="248"/>
      <c r="W688" s="248"/>
      <c r="X688" s="249"/>
      <c r="AT688" s="250" t="s">
        <v>213</v>
      </c>
      <c r="AU688" s="250" t="s">
        <v>224</v>
      </c>
      <c r="AV688" s="12" t="s">
        <v>90</v>
      </c>
      <c r="AW688" s="12" t="s">
        <v>5</v>
      </c>
      <c r="AX688" s="12" t="s">
        <v>80</v>
      </c>
      <c r="AY688" s="250" t="s">
        <v>204</v>
      </c>
    </row>
    <row r="689" spans="2:51" s="14" customFormat="1" ht="12">
      <c r="B689" s="262"/>
      <c r="C689" s="263"/>
      <c r="D689" s="231" t="s">
        <v>213</v>
      </c>
      <c r="E689" s="264" t="s">
        <v>33</v>
      </c>
      <c r="F689" s="265" t="s">
        <v>243</v>
      </c>
      <c r="G689" s="263"/>
      <c r="H689" s="266">
        <v>45.685</v>
      </c>
      <c r="I689" s="267"/>
      <c r="J689" s="267"/>
      <c r="K689" s="263"/>
      <c r="L689" s="263"/>
      <c r="M689" s="268"/>
      <c r="N689" s="269"/>
      <c r="O689" s="270"/>
      <c r="P689" s="270"/>
      <c r="Q689" s="270"/>
      <c r="R689" s="270"/>
      <c r="S689" s="270"/>
      <c r="T689" s="270"/>
      <c r="U689" s="270"/>
      <c r="V689" s="270"/>
      <c r="W689" s="270"/>
      <c r="X689" s="271"/>
      <c r="AT689" s="272" t="s">
        <v>213</v>
      </c>
      <c r="AU689" s="272" t="s">
        <v>224</v>
      </c>
      <c r="AV689" s="14" t="s">
        <v>224</v>
      </c>
      <c r="AW689" s="14" t="s">
        <v>5</v>
      </c>
      <c r="AX689" s="14" t="s">
        <v>80</v>
      </c>
      <c r="AY689" s="272" t="s">
        <v>204</v>
      </c>
    </row>
    <row r="690" spans="2:51" s="13" customFormat="1" ht="12">
      <c r="B690" s="251"/>
      <c r="C690" s="252"/>
      <c r="D690" s="231" t="s">
        <v>213</v>
      </c>
      <c r="E690" s="253" t="s">
        <v>33</v>
      </c>
      <c r="F690" s="254" t="s">
        <v>218</v>
      </c>
      <c r="G690" s="252"/>
      <c r="H690" s="255">
        <v>45.685</v>
      </c>
      <c r="I690" s="256"/>
      <c r="J690" s="256"/>
      <c r="K690" s="252"/>
      <c r="L690" s="252"/>
      <c r="M690" s="257"/>
      <c r="N690" s="258"/>
      <c r="O690" s="259"/>
      <c r="P690" s="259"/>
      <c r="Q690" s="259"/>
      <c r="R690" s="259"/>
      <c r="S690" s="259"/>
      <c r="T690" s="259"/>
      <c r="U690" s="259"/>
      <c r="V690" s="259"/>
      <c r="W690" s="259"/>
      <c r="X690" s="260"/>
      <c r="AT690" s="261" t="s">
        <v>213</v>
      </c>
      <c r="AU690" s="261" t="s">
        <v>224</v>
      </c>
      <c r="AV690" s="13" t="s">
        <v>211</v>
      </c>
      <c r="AW690" s="13" t="s">
        <v>5</v>
      </c>
      <c r="AX690" s="13" t="s">
        <v>88</v>
      </c>
      <c r="AY690" s="261" t="s">
        <v>204</v>
      </c>
    </row>
    <row r="691" spans="2:65" s="1" customFormat="1" ht="16.5" customHeight="1">
      <c r="B691" s="39"/>
      <c r="C691" s="216" t="s">
        <v>854</v>
      </c>
      <c r="D691" s="216" t="s">
        <v>206</v>
      </c>
      <c r="E691" s="217" t="s">
        <v>855</v>
      </c>
      <c r="F691" s="218" t="s">
        <v>856</v>
      </c>
      <c r="G691" s="219" t="s">
        <v>209</v>
      </c>
      <c r="H691" s="220">
        <v>45.685</v>
      </c>
      <c r="I691" s="221"/>
      <c r="J691" s="221"/>
      <c r="K691" s="222">
        <f>ROUND(P691*H691,2)</f>
        <v>0</v>
      </c>
      <c r="L691" s="218" t="s">
        <v>239</v>
      </c>
      <c r="M691" s="44"/>
      <c r="N691" s="223" t="s">
        <v>33</v>
      </c>
      <c r="O691" s="224" t="s">
        <v>49</v>
      </c>
      <c r="P691" s="225">
        <f>I691+J691</f>
        <v>0</v>
      </c>
      <c r="Q691" s="225">
        <f>ROUND(I691*H691,2)</f>
        <v>0</v>
      </c>
      <c r="R691" s="225">
        <f>ROUND(J691*H691,2)</f>
        <v>0</v>
      </c>
      <c r="S691" s="80"/>
      <c r="T691" s="226">
        <f>S691*H691</f>
        <v>0</v>
      </c>
      <c r="U691" s="226">
        <v>0</v>
      </c>
      <c r="V691" s="226">
        <f>U691*H691</f>
        <v>0</v>
      </c>
      <c r="W691" s="226">
        <v>0</v>
      </c>
      <c r="X691" s="227">
        <f>W691*H691</f>
        <v>0</v>
      </c>
      <c r="AR691" s="17" t="s">
        <v>211</v>
      </c>
      <c r="AT691" s="17" t="s">
        <v>206</v>
      </c>
      <c r="AU691" s="17" t="s">
        <v>224</v>
      </c>
      <c r="AY691" s="17" t="s">
        <v>204</v>
      </c>
      <c r="BE691" s="228">
        <f>IF(O691="základní",K691,0)</f>
        <v>0</v>
      </c>
      <c r="BF691" s="228">
        <f>IF(O691="snížená",K691,0)</f>
        <v>0</v>
      </c>
      <c r="BG691" s="228">
        <f>IF(O691="zákl. přenesená",K691,0)</f>
        <v>0</v>
      </c>
      <c r="BH691" s="228">
        <f>IF(O691="sníž. přenesená",K691,0)</f>
        <v>0</v>
      </c>
      <c r="BI691" s="228">
        <f>IF(O691="nulová",K691,0)</f>
        <v>0</v>
      </c>
      <c r="BJ691" s="17" t="s">
        <v>88</v>
      </c>
      <c r="BK691" s="228">
        <f>ROUND(P691*H691,2)</f>
        <v>0</v>
      </c>
      <c r="BL691" s="17" t="s">
        <v>211</v>
      </c>
      <c r="BM691" s="17" t="s">
        <v>857</v>
      </c>
    </row>
    <row r="692" spans="2:65" s="1" customFormat="1" ht="16.5" customHeight="1">
      <c r="B692" s="39"/>
      <c r="C692" s="216" t="s">
        <v>858</v>
      </c>
      <c r="D692" s="216" t="s">
        <v>206</v>
      </c>
      <c r="E692" s="217" t="s">
        <v>859</v>
      </c>
      <c r="F692" s="218" t="s">
        <v>860</v>
      </c>
      <c r="G692" s="219" t="s">
        <v>209</v>
      </c>
      <c r="H692" s="220">
        <v>17.856</v>
      </c>
      <c r="I692" s="221"/>
      <c r="J692" s="221"/>
      <c r="K692" s="222">
        <f>ROUND(P692*H692,2)</f>
        <v>0</v>
      </c>
      <c r="L692" s="218" t="s">
        <v>239</v>
      </c>
      <c r="M692" s="44"/>
      <c r="N692" s="223" t="s">
        <v>33</v>
      </c>
      <c r="O692" s="224" t="s">
        <v>49</v>
      </c>
      <c r="P692" s="225">
        <f>I692+J692</f>
        <v>0</v>
      </c>
      <c r="Q692" s="225">
        <f>ROUND(I692*H692,2)</f>
        <v>0</v>
      </c>
      <c r="R692" s="225">
        <f>ROUND(J692*H692,2)</f>
        <v>0</v>
      </c>
      <c r="S692" s="80"/>
      <c r="T692" s="226">
        <f>S692*H692</f>
        <v>0</v>
      </c>
      <c r="U692" s="226">
        <v>0.00658</v>
      </c>
      <c r="V692" s="226">
        <f>U692*H692</f>
        <v>0.11749248000000001</v>
      </c>
      <c r="W692" s="226">
        <v>0</v>
      </c>
      <c r="X692" s="227">
        <f>W692*H692</f>
        <v>0</v>
      </c>
      <c r="AR692" s="17" t="s">
        <v>211</v>
      </c>
      <c r="AT692" s="17" t="s">
        <v>206</v>
      </c>
      <c r="AU692" s="17" t="s">
        <v>224</v>
      </c>
      <c r="AY692" s="17" t="s">
        <v>204</v>
      </c>
      <c r="BE692" s="228">
        <f>IF(O692="základní",K692,0)</f>
        <v>0</v>
      </c>
      <c r="BF692" s="228">
        <f>IF(O692="snížená",K692,0)</f>
        <v>0</v>
      </c>
      <c r="BG692" s="228">
        <f>IF(O692="zákl. přenesená",K692,0)</f>
        <v>0</v>
      </c>
      <c r="BH692" s="228">
        <f>IF(O692="sníž. přenesená",K692,0)</f>
        <v>0</v>
      </c>
      <c r="BI692" s="228">
        <f>IF(O692="nulová",K692,0)</f>
        <v>0</v>
      </c>
      <c r="BJ692" s="17" t="s">
        <v>88</v>
      </c>
      <c r="BK692" s="228">
        <f>ROUND(P692*H692,2)</f>
        <v>0</v>
      </c>
      <c r="BL692" s="17" t="s">
        <v>211</v>
      </c>
      <c r="BM692" s="17" t="s">
        <v>861</v>
      </c>
    </row>
    <row r="693" spans="2:51" s="12" customFormat="1" ht="12">
      <c r="B693" s="240"/>
      <c r="C693" s="241"/>
      <c r="D693" s="231" t="s">
        <v>213</v>
      </c>
      <c r="E693" s="242" t="s">
        <v>33</v>
      </c>
      <c r="F693" s="243" t="s">
        <v>862</v>
      </c>
      <c r="G693" s="241"/>
      <c r="H693" s="244">
        <v>17.856</v>
      </c>
      <c r="I693" s="245"/>
      <c r="J693" s="245"/>
      <c r="K693" s="241"/>
      <c r="L693" s="241"/>
      <c r="M693" s="246"/>
      <c r="N693" s="247"/>
      <c r="O693" s="248"/>
      <c r="P693" s="248"/>
      <c r="Q693" s="248"/>
      <c r="R693" s="248"/>
      <c r="S693" s="248"/>
      <c r="T693" s="248"/>
      <c r="U693" s="248"/>
      <c r="V693" s="248"/>
      <c r="W693" s="248"/>
      <c r="X693" s="249"/>
      <c r="AT693" s="250" t="s">
        <v>213</v>
      </c>
      <c r="AU693" s="250" t="s">
        <v>224</v>
      </c>
      <c r="AV693" s="12" t="s">
        <v>90</v>
      </c>
      <c r="AW693" s="12" t="s">
        <v>5</v>
      </c>
      <c r="AX693" s="12" t="s">
        <v>80</v>
      </c>
      <c r="AY693" s="250" t="s">
        <v>204</v>
      </c>
    </row>
    <row r="694" spans="2:51" s="13" customFormat="1" ht="12">
      <c r="B694" s="251"/>
      <c r="C694" s="252"/>
      <c r="D694" s="231" t="s">
        <v>213</v>
      </c>
      <c r="E694" s="253" t="s">
        <v>33</v>
      </c>
      <c r="F694" s="254" t="s">
        <v>218</v>
      </c>
      <c r="G694" s="252"/>
      <c r="H694" s="255">
        <v>17.856</v>
      </c>
      <c r="I694" s="256"/>
      <c r="J694" s="256"/>
      <c r="K694" s="252"/>
      <c r="L694" s="252"/>
      <c r="M694" s="257"/>
      <c r="N694" s="258"/>
      <c r="O694" s="259"/>
      <c r="P694" s="259"/>
      <c r="Q694" s="259"/>
      <c r="R694" s="259"/>
      <c r="S694" s="259"/>
      <c r="T694" s="259"/>
      <c r="U694" s="259"/>
      <c r="V694" s="259"/>
      <c r="W694" s="259"/>
      <c r="X694" s="260"/>
      <c r="AT694" s="261" t="s">
        <v>213</v>
      </c>
      <c r="AU694" s="261" t="s">
        <v>224</v>
      </c>
      <c r="AV694" s="13" t="s">
        <v>211</v>
      </c>
      <c r="AW694" s="13" t="s">
        <v>5</v>
      </c>
      <c r="AX694" s="13" t="s">
        <v>88</v>
      </c>
      <c r="AY694" s="261" t="s">
        <v>204</v>
      </c>
    </row>
    <row r="695" spans="2:65" s="1" customFormat="1" ht="16.5" customHeight="1">
      <c r="B695" s="39"/>
      <c r="C695" s="216" t="s">
        <v>863</v>
      </c>
      <c r="D695" s="216" t="s">
        <v>206</v>
      </c>
      <c r="E695" s="217" t="s">
        <v>864</v>
      </c>
      <c r="F695" s="218" t="s">
        <v>865</v>
      </c>
      <c r="G695" s="219" t="s">
        <v>209</v>
      </c>
      <c r="H695" s="220">
        <v>17.856</v>
      </c>
      <c r="I695" s="221"/>
      <c r="J695" s="221"/>
      <c r="K695" s="222">
        <f>ROUND(P695*H695,2)</f>
        <v>0</v>
      </c>
      <c r="L695" s="218" t="s">
        <v>239</v>
      </c>
      <c r="M695" s="44"/>
      <c r="N695" s="223" t="s">
        <v>33</v>
      </c>
      <c r="O695" s="224" t="s">
        <v>49</v>
      </c>
      <c r="P695" s="225">
        <f>I695+J695</f>
        <v>0</v>
      </c>
      <c r="Q695" s="225">
        <f>ROUND(I695*H695,2)</f>
        <v>0</v>
      </c>
      <c r="R695" s="225">
        <f>ROUND(J695*H695,2)</f>
        <v>0</v>
      </c>
      <c r="S695" s="80"/>
      <c r="T695" s="226">
        <f>S695*H695</f>
        <v>0</v>
      </c>
      <c r="U695" s="226">
        <v>0</v>
      </c>
      <c r="V695" s="226">
        <f>U695*H695</f>
        <v>0</v>
      </c>
      <c r="W695" s="226">
        <v>0</v>
      </c>
      <c r="X695" s="227">
        <f>W695*H695</f>
        <v>0</v>
      </c>
      <c r="AR695" s="17" t="s">
        <v>211</v>
      </c>
      <c r="AT695" s="17" t="s">
        <v>206</v>
      </c>
      <c r="AU695" s="17" t="s">
        <v>224</v>
      </c>
      <c r="AY695" s="17" t="s">
        <v>204</v>
      </c>
      <c r="BE695" s="228">
        <f>IF(O695="základní",K695,0)</f>
        <v>0</v>
      </c>
      <c r="BF695" s="228">
        <f>IF(O695="snížená",K695,0)</f>
        <v>0</v>
      </c>
      <c r="BG695" s="228">
        <f>IF(O695="zákl. přenesená",K695,0)</f>
        <v>0</v>
      </c>
      <c r="BH695" s="228">
        <f>IF(O695="sníž. přenesená",K695,0)</f>
        <v>0</v>
      </c>
      <c r="BI695" s="228">
        <f>IF(O695="nulová",K695,0)</f>
        <v>0</v>
      </c>
      <c r="BJ695" s="17" t="s">
        <v>88</v>
      </c>
      <c r="BK695" s="228">
        <f>ROUND(P695*H695,2)</f>
        <v>0</v>
      </c>
      <c r="BL695" s="17" t="s">
        <v>211</v>
      </c>
      <c r="BM695" s="17" t="s">
        <v>866</v>
      </c>
    </row>
    <row r="696" spans="2:63" s="10" customFormat="1" ht="22.8" customHeight="1">
      <c r="B696" s="199"/>
      <c r="C696" s="200"/>
      <c r="D696" s="201" t="s">
        <v>79</v>
      </c>
      <c r="E696" s="214" t="s">
        <v>236</v>
      </c>
      <c r="F696" s="214" t="s">
        <v>867</v>
      </c>
      <c r="G696" s="200"/>
      <c r="H696" s="200"/>
      <c r="I696" s="203"/>
      <c r="J696" s="203"/>
      <c r="K696" s="215">
        <f>BK696</f>
        <v>0</v>
      </c>
      <c r="L696" s="200"/>
      <c r="M696" s="205"/>
      <c r="N696" s="206"/>
      <c r="O696" s="207"/>
      <c r="P696" s="207"/>
      <c r="Q696" s="208">
        <f>SUM(Q697:Q726)</f>
        <v>0</v>
      </c>
      <c r="R696" s="208">
        <f>SUM(R697:R726)</f>
        <v>0</v>
      </c>
      <c r="S696" s="207"/>
      <c r="T696" s="209">
        <f>SUM(T697:T726)</f>
        <v>0</v>
      </c>
      <c r="U696" s="207"/>
      <c r="V696" s="209">
        <f>SUM(V697:V726)</f>
        <v>36.200399999999995</v>
      </c>
      <c r="W696" s="207"/>
      <c r="X696" s="210">
        <f>SUM(X697:X726)</f>
        <v>0</v>
      </c>
      <c r="AR696" s="211" t="s">
        <v>88</v>
      </c>
      <c r="AT696" s="212" t="s">
        <v>79</v>
      </c>
      <c r="AU696" s="212" t="s">
        <v>88</v>
      </c>
      <c r="AY696" s="211" t="s">
        <v>204</v>
      </c>
      <c r="BK696" s="213">
        <f>SUM(BK697:BK726)</f>
        <v>0</v>
      </c>
    </row>
    <row r="697" spans="2:65" s="1" customFormat="1" ht="16.5" customHeight="1">
      <c r="B697" s="39"/>
      <c r="C697" s="216" t="s">
        <v>868</v>
      </c>
      <c r="D697" s="216" t="s">
        <v>206</v>
      </c>
      <c r="E697" s="217" t="s">
        <v>869</v>
      </c>
      <c r="F697" s="218" t="s">
        <v>870</v>
      </c>
      <c r="G697" s="219" t="s">
        <v>209</v>
      </c>
      <c r="H697" s="220">
        <v>44</v>
      </c>
      <c r="I697" s="221"/>
      <c r="J697" s="221"/>
      <c r="K697" s="222">
        <f>ROUND(P697*H697,2)</f>
        <v>0</v>
      </c>
      <c r="L697" s="218" t="s">
        <v>239</v>
      </c>
      <c r="M697" s="44"/>
      <c r="N697" s="223" t="s">
        <v>33</v>
      </c>
      <c r="O697" s="224" t="s">
        <v>49</v>
      </c>
      <c r="P697" s="225">
        <f>I697+J697</f>
        <v>0</v>
      </c>
      <c r="Q697" s="225">
        <f>ROUND(I697*H697,2)</f>
        <v>0</v>
      </c>
      <c r="R697" s="225">
        <f>ROUND(J697*H697,2)</f>
        <v>0</v>
      </c>
      <c r="S697" s="80"/>
      <c r="T697" s="226">
        <f>S697*H697</f>
        <v>0</v>
      </c>
      <c r="U697" s="226">
        <v>0</v>
      </c>
      <c r="V697" s="226">
        <f>U697*H697</f>
        <v>0</v>
      </c>
      <c r="W697" s="226">
        <v>0</v>
      </c>
      <c r="X697" s="227">
        <f>W697*H697</f>
        <v>0</v>
      </c>
      <c r="AR697" s="17" t="s">
        <v>211</v>
      </c>
      <c r="AT697" s="17" t="s">
        <v>206</v>
      </c>
      <c r="AU697" s="17" t="s">
        <v>90</v>
      </c>
      <c r="AY697" s="17" t="s">
        <v>204</v>
      </c>
      <c r="BE697" s="228">
        <f>IF(O697="základní",K697,0)</f>
        <v>0</v>
      </c>
      <c r="BF697" s="228">
        <f>IF(O697="snížená",K697,0)</f>
        <v>0</v>
      </c>
      <c r="BG697" s="228">
        <f>IF(O697="zákl. přenesená",K697,0)</f>
        <v>0</v>
      </c>
      <c r="BH697" s="228">
        <f>IF(O697="sníž. přenesená",K697,0)</f>
        <v>0</v>
      </c>
      <c r="BI697" s="228">
        <f>IF(O697="nulová",K697,0)</f>
        <v>0</v>
      </c>
      <c r="BJ697" s="17" t="s">
        <v>88</v>
      </c>
      <c r="BK697" s="228">
        <f>ROUND(P697*H697,2)</f>
        <v>0</v>
      </c>
      <c r="BL697" s="17" t="s">
        <v>211</v>
      </c>
      <c r="BM697" s="17" t="s">
        <v>871</v>
      </c>
    </row>
    <row r="698" spans="2:51" s="11" customFormat="1" ht="12">
      <c r="B698" s="229"/>
      <c r="C698" s="230"/>
      <c r="D698" s="231" t="s">
        <v>213</v>
      </c>
      <c r="E698" s="232" t="s">
        <v>33</v>
      </c>
      <c r="F698" s="233" t="s">
        <v>872</v>
      </c>
      <c r="G698" s="230"/>
      <c r="H698" s="232" t="s">
        <v>33</v>
      </c>
      <c r="I698" s="234"/>
      <c r="J698" s="234"/>
      <c r="K698" s="230"/>
      <c r="L698" s="230"/>
      <c r="M698" s="235"/>
      <c r="N698" s="236"/>
      <c r="O698" s="237"/>
      <c r="P698" s="237"/>
      <c r="Q698" s="237"/>
      <c r="R698" s="237"/>
      <c r="S698" s="237"/>
      <c r="T698" s="237"/>
      <c r="U698" s="237"/>
      <c r="V698" s="237"/>
      <c r="W698" s="237"/>
      <c r="X698" s="238"/>
      <c r="AT698" s="239" t="s">
        <v>213</v>
      </c>
      <c r="AU698" s="239" t="s">
        <v>90</v>
      </c>
      <c r="AV698" s="11" t="s">
        <v>88</v>
      </c>
      <c r="AW698" s="11" t="s">
        <v>5</v>
      </c>
      <c r="AX698" s="11" t="s">
        <v>80</v>
      </c>
      <c r="AY698" s="239" t="s">
        <v>204</v>
      </c>
    </row>
    <row r="699" spans="2:51" s="12" customFormat="1" ht="12">
      <c r="B699" s="240"/>
      <c r="C699" s="241"/>
      <c r="D699" s="231" t="s">
        <v>213</v>
      </c>
      <c r="E699" s="242" t="s">
        <v>33</v>
      </c>
      <c r="F699" s="243" t="s">
        <v>604</v>
      </c>
      <c r="G699" s="241"/>
      <c r="H699" s="244">
        <v>44</v>
      </c>
      <c r="I699" s="245"/>
      <c r="J699" s="245"/>
      <c r="K699" s="241"/>
      <c r="L699" s="241"/>
      <c r="M699" s="246"/>
      <c r="N699" s="247"/>
      <c r="O699" s="248"/>
      <c r="P699" s="248"/>
      <c r="Q699" s="248"/>
      <c r="R699" s="248"/>
      <c r="S699" s="248"/>
      <c r="T699" s="248"/>
      <c r="U699" s="248"/>
      <c r="V699" s="248"/>
      <c r="W699" s="248"/>
      <c r="X699" s="249"/>
      <c r="AT699" s="250" t="s">
        <v>213</v>
      </c>
      <c r="AU699" s="250" t="s">
        <v>90</v>
      </c>
      <c r="AV699" s="12" t="s">
        <v>90</v>
      </c>
      <c r="AW699" s="12" t="s">
        <v>5</v>
      </c>
      <c r="AX699" s="12" t="s">
        <v>80</v>
      </c>
      <c r="AY699" s="250" t="s">
        <v>204</v>
      </c>
    </row>
    <row r="700" spans="2:51" s="13" customFormat="1" ht="12">
      <c r="B700" s="251"/>
      <c r="C700" s="252"/>
      <c r="D700" s="231" t="s">
        <v>213</v>
      </c>
      <c r="E700" s="253" t="s">
        <v>33</v>
      </c>
      <c r="F700" s="254" t="s">
        <v>218</v>
      </c>
      <c r="G700" s="252"/>
      <c r="H700" s="255">
        <v>44</v>
      </c>
      <c r="I700" s="256"/>
      <c r="J700" s="256"/>
      <c r="K700" s="252"/>
      <c r="L700" s="252"/>
      <c r="M700" s="257"/>
      <c r="N700" s="258"/>
      <c r="O700" s="259"/>
      <c r="P700" s="259"/>
      <c r="Q700" s="259"/>
      <c r="R700" s="259"/>
      <c r="S700" s="259"/>
      <c r="T700" s="259"/>
      <c r="U700" s="259"/>
      <c r="V700" s="259"/>
      <c r="W700" s="259"/>
      <c r="X700" s="260"/>
      <c r="AT700" s="261" t="s">
        <v>213</v>
      </c>
      <c r="AU700" s="261" t="s">
        <v>90</v>
      </c>
      <c r="AV700" s="13" t="s">
        <v>211</v>
      </c>
      <c r="AW700" s="13" t="s">
        <v>5</v>
      </c>
      <c r="AX700" s="13" t="s">
        <v>88</v>
      </c>
      <c r="AY700" s="261" t="s">
        <v>204</v>
      </c>
    </row>
    <row r="701" spans="2:65" s="1" customFormat="1" ht="16.5" customHeight="1">
      <c r="B701" s="39"/>
      <c r="C701" s="216" t="s">
        <v>873</v>
      </c>
      <c r="D701" s="216" t="s">
        <v>206</v>
      </c>
      <c r="E701" s="217" t="s">
        <v>874</v>
      </c>
      <c r="F701" s="218" t="s">
        <v>875</v>
      </c>
      <c r="G701" s="219" t="s">
        <v>209</v>
      </c>
      <c r="H701" s="220">
        <v>230</v>
      </c>
      <c r="I701" s="221"/>
      <c r="J701" s="221"/>
      <c r="K701" s="222">
        <f>ROUND(P701*H701,2)</f>
        <v>0</v>
      </c>
      <c r="L701" s="218" t="s">
        <v>210</v>
      </c>
      <c r="M701" s="44"/>
      <c r="N701" s="223" t="s">
        <v>33</v>
      </c>
      <c r="O701" s="224" t="s">
        <v>49</v>
      </c>
      <c r="P701" s="225">
        <f>I701+J701</f>
        <v>0</v>
      </c>
      <c r="Q701" s="225">
        <f>ROUND(I701*H701,2)</f>
        <v>0</v>
      </c>
      <c r="R701" s="225">
        <f>ROUND(J701*H701,2)</f>
        <v>0</v>
      </c>
      <c r="S701" s="80"/>
      <c r="T701" s="226">
        <f>S701*H701</f>
        <v>0</v>
      </c>
      <c r="U701" s="226">
        <v>0</v>
      </c>
      <c r="V701" s="226">
        <f>U701*H701</f>
        <v>0</v>
      </c>
      <c r="W701" s="226">
        <v>0</v>
      </c>
      <c r="X701" s="227">
        <f>W701*H701</f>
        <v>0</v>
      </c>
      <c r="AR701" s="17" t="s">
        <v>211</v>
      </c>
      <c r="AT701" s="17" t="s">
        <v>206</v>
      </c>
      <c r="AU701" s="17" t="s">
        <v>90</v>
      </c>
      <c r="AY701" s="17" t="s">
        <v>204</v>
      </c>
      <c r="BE701" s="228">
        <f>IF(O701="základní",K701,0)</f>
        <v>0</v>
      </c>
      <c r="BF701" s="228">
        <f>IF(O701="snížená",K701,0)</f>
        <v>0</v>
      </c>
      <c r="BG701" s="228">
        <f>IF(O701="zákl. přenesená",K701,0)</f>
        <v>0</v>
      </c>
      <c r="BH701" s="228">
        <f>IF(O701="sníž. přenesená",K701,0)</f>
        <v>0</v>
      </c>
      <c r="BI701" s="228">
        <f>IF(O701="nulová",K701,0)</f>
        <v>0</v>
      </c>
      <c r="BJ701" s="17" t="s">
        <v>88</v>
      </c>
      <c r="BK701" s="228">
        <f>ROUND(P701*H701,2)</f>
        <v>0</v>
      </c>
      <c r="BL701" s="17" t="s">
        <v>211</v>
      </c>
      <c r="BM701" s="17" t="s">
        <v>876</v>
      </c>
    </row>
    <row r="702" spans="2:51" s="11" customFormat="1" ht="12">
      <c r="B702" s="229"/>
      <c r="C702" s="230"/>
      <c r="D702" s="231" t="s">
        <v>213</v>
      </c>
      <c r="E702" s="232" t="s">
        <v>33</v>
      </c>
      <c r="F702" s="233" t="s">
        <v>877</v>
      </c>
      <c r="G702" s="230"/>
      <c r="H702" s="232" t="s">
        <v>33</v>
      </c>
      <c r="I702" s="234"/>
      <c r="J702" s="234"/>
      <c r="K702" s="230"/>
      <c r="L702" s="230"/>
      <c r="M702" s="235"/>
      <c r="N702" s="236"/>
      <c r="O702" s="237"/>
      <c r="P702" s="237"/>
      <c r="Q702" s="237"/>
      <c r="R702" s="237"/>
      <c r="S702" s="237"/>
      <c r="T702" s="237"/>
      <c r="U702" s="237"/>
      <c r="V702" s="237"/>
      <c r="W702" s="237"/>
      <c r="X702" s="238"/>
      <c r="AT702" s="239" t="s">
        <v>213</v>
      </c>
      <c r="AU702" s="239" t="s">
        <v>90</v>
      </c>
      <c r="AV702" s="11" t="s">
        <v>88</v>
      </c>
      <c r="AW702" s="11" t="s">
        <v>5</v>
      </c>
      <c r="AX702" s="11" t="s">
        <v>80</v>
      </c>
      <c r="AY702" s="239" t="s">
        <v>204</v>
      </c>
    </row>
    <row r="703" spans="2:51" s="12" customFormat="1" ht="12">
      <c r="B703" s="240"/>
      <c r="C703" s="241"/>
      <c r="D703" s="231" t="s">
        <v>213</v>
      </c>
      <c r="E703" s="242" t="s">
        <v>33</v>
      </c>
      <c r="F703" s="243" t="s">
        <v>878</v>
      </c>
      <c r="G703" s="241"/>
      <c r="H703" s="244">
        <v>230</v>
      </c>
      <c r="I703" s="245"/>
      <c r="J703" s="245"/>
      <c r="K703" s="241"/>
      <c r="L703" s="241"/>
      <c r="M703" s="246"/>
      <c r="N703" s="247"/>
      <c r="O703" s="248"/>
      <c r="P703" s="248"/>
      <c r="Q703" s="248"/>
      <c r="R703" s="248"/>
      <c r="S703" s="248"/>
      <c r="T703" s="248"/>
      <c r="U703" s="248"/>
      <c r="V703" s="248"/>
      <c r="W703" s="248"/>
      <c r="X703" s="249"/>
      <c r="AT703" s="250" t="s">
        <v>213</v>
      </c>
      <c r="AU703" s="250" t="s">
        <v>90</v>
      </c>
      <c r="AV703" s="12" t="s">
        <v>90</v>
      </c>
      <c r="AW703" s="12" t="s">
        <v>5</v>
      </c>
      <c r="AX703" s="12" t="s">
        <v>80</v>
      </c>
      <c r="AY703" s="250" t="s">
        <v>204</v>
      </c>
    </row>
    <row r="704" spans="2:51" s="13" customFormat="1" ht="12">
      <c r="B704" s="251"/>
      <c r="C704" s="252"/>
      <c r="D704" s="231" t="s">
        <v>213</v>
      </c>
      <c r="E704" s="253" t="s">
        <v>33</v>
      </c>
      <c r="F704" s="254" t="s">
        <v>218</v>
      </c>
      <c r="G704" s="252"/>
      <c r="H704" s="255">
        <v>230</v>
      </c>
      <c r="I704" s="256"/>
      <c r="J704" s="256"/>
      <c r="K704" s="252"/>
      <c r="L704" s="252"/>
      <c r="M704" s="257"/>
      <c r="N704" s="258"/>
      <c r="O704" s="259"/>
      <c r="P704" s="259"/>
      <c r="Q704" s="259"/>
      <c r="R704" s="259"/>
      <c r="S704" s="259"/>
      <c r="T704" s="259"/>
      <c r="U704" s="259"/>
      <c r="V704" s="259"/>
      <c r="W704" s="259"/>
      <c r="X704" s="260"/>
      <c r="AT704" s="261" t="s">
        <v>213</v>
      </c>
      <c r="AU704" s="261" t="s">
        <v>90</v>
      </c>
      <c r="AV704" s="13" t="s">
        <v>211</v>
      </c>
      <c r="AW704" s="13" t="s">
        <v>5</v>
      </c>
      <c r="AX704" s="13" t="s">
        <v>88</v>
      </c>
      <c r="AY704" s="261" t="s">
        <v>204</v>
      </c>
    </row>
    <row r="705" spans="2:65" s="1" customFormat="1" ht="16.5" customHeight="1">
      <c r="B705" s="39"/>
      <c r="C705" s="216" t="s">
        <v>879</v>
      </c>
      <c r="D705" s="216" t="s">
        <v>206</v>
      </c>
      <c r="E705" s="217" t="s">
        <v>880</v>
      </c>
      <c r="F705" s="218" t="s">
        <v>881</v>
      </c>
      <c r="G705" s="219" t="s">
        <v>209</v>
      </c>
      <c r="H705" s="220">
        <v>6.5</v>
      </c>
      <c r="I705" s="221"/>
      <c r="J705" s="221"/>
      <c r="K705" s="222">
        <f>ROUND(P705*H705,2)</f>
        <v>0</v>
      </c>
      <c r="L705" s="218" t="s">
        <v>239</v>
      </c>
      <c r="M705" s="44"/>
      <c r="N705" s="223" t="s">
        <v>33</v>
      </c>
      <c r="O705" s="224" t="s">
        <v>49</v>
      </c>
      <c r="P705" s="225">
        <f>I705+J705</f>
        <v>0</v>
      </c>
      <c r="Q705" s="225">
        <f>ROUND(I705*H705,2)</f>
        <v>0</v>
      </c>
      <c r="R705" s="225">
        <f>ROUND(J705*H705,2)</f>
        <v>0</v>
      </c>
      <c r="S705" s="80"/>
      <c r="T705" s="226">
        <f>S705*H705</f>
        <v>0</v>
      </c>
      <c r="U705" s="226">
        <v>0</v>
      </c>
      <c r="V705" s="226">
        <f>U705*H705</f>
        <v>0</v>
      </c>
      <c r="W705" s="226">
        <v>0</v>
      </c>
      <c r="X705" s="227">
        <f>W705*H705</f>
        <v>0</v>
      </c>
      <c r="AR705" s="17" t="s">
        <v>211</v>
      </c>
      <c r="AT705" s="17" t="s">
        <v>206</v>
      </c>
      <c r="AU705" s="17" t="s">
        <v>90</v>
      </c>
      <c r="AY705" s="17" t="s">
        <v>204</v>
      </c>
      <c r="BE705" s="228">
        <f>IF(O705="základní",K705,0)</f>
        <v>0</v>
      </c>
      <c r="BF705" s="228">
        <f>IF(O705="snížená",K705,0)</f>
        <v>0</v>
      </c>
      <c r="BG705" s="228">
        <f>IF(O705="zákl. přenesená",K705,0)</f>
        <v>0</v>
      </c>
      <c r="BH705" s="228">
        <f>IF(O705="sníž. přenesená",K705,0)</f>
        <v>0</v>
      </c>
      <c r="BI705" s="228">
        <f>IF(O705="nulová",K705,0)</f>
        <v>0</v>
      </c>
      <c r="BJ705" s="17" t="s">
        <v>88</v>
      </c>
      <c r="BK705" s="228">
        <f>ROUND(P705*H705,2)</f>
        <v>0</v>
      </c>
      <c r="BL705" s="17" t="s">
        <v>211</v>
      </c>
      <c r="BM705" s="17" t="s">
        <v>882</v>
      </c>
    </row>
    <row r="706" spans="2:65" s="1" customFormat="1" ht="16.5" customHeight="1">
      <c r="B706" s="39"/>
      <c r="C706" s="216" t="s">
        <v>883</v>
      </c>
      <c r="D706" s="216" t="s">
        <v>206</v>
      </c>
      <c r="E706" s="217" t="s">
        <v>884</v>
      </c>
      <c r="F706" s="218" t="s">
        <v>885</v>
      </c>
      <c r="G706" s="219" t="s">
        <v>209</v>
      </c>
      <c r="H706" s="220">
        <v>186.5</v>
      </c>
      <c r="I706" s="221"/>
      <c r="J706" s="221"/>
      <c r="K706" s="222">
        <f>ROUND(P706*H706,2)</f>
        <v>0</v>
      </c>
      <c r="L706" s="218" t="s">
        <v>239</v>
      </c>
      <c r="M706" s="44"/>
      <c r="N706" s="223" t="s">
        <v>33</v>
      </c>
      <c r="O706" s="224" t="s">
        <v>49</v>
      </c>
      <c r="P706" s="225">
        <f>I706+J706</f>
        <v>0</v>
      </c>
      <c r="Q706" s="225">
        <f>ROUND(I706*H706,2)</f>
        <v>0</v>
      </c>
      <c r="R706" s="225">
        <f>ROUND(J706*H706,2)</f>
        <v>0</v>
      </c>
      <c r="S706" s="80"/>
      <c r="T706" s="226">
        <f>S706*H706</f>
        <v>0</v>
      </c>
      <c r="U706" s="226">
        <v>0.08425</v>
      </c>
      <c r="V706" s="226">
        <f>U706*H706</f>
        <v>15.712625000000001</v>
      </c>
      <c r="W706" s="226">
        <v>0</v>
      </c>
      <c r="X706" s="227">
        <f>W706*H706</f>
        <v>0</v>
      </c>
      <c r="AR706" s="17" t="s">
        <v>211</v>
      </c>
      <c r="AT706" s="17" t="s">
        <v>206</v>
      </c>
      <c r="AU706" s="17" t="s">
        <v>90</v>
      </c>
      <c r="AY706" s="17" t="s">
        <v>204</v>
      </c>
      <c r="BE706" s="228">
        <f>IF(O706="základní",K706,0)</f>
        <v>0</v>
      </c>
      <c r="BF706" s="228">
        <f>IF(O706="snížená",K706,0)</f>
        <v>0</v>
      </c>
      <c r="BG706" s="228">
        <f>IF(O706="zákl. přenesená",K706,0)</f>
        <v>0</v>
      </c>
      <c r="BH706" s="228">
        <f>IF(O706="sníž. přenesená",K706,0)</f>
        <v>0</v>
      </c>
      <c r="BI706" s="228">
        <f>IF(O706="nulová",K706,0)</f>
        <v>0</v>
      </c>
      <c r="BJ706" s="17" t="s">
        <v>88</v>
      </c>
      <c r="BK706" s="228">
        <f>ROUND(P706*H706,2)</f>
        <v>0</v>
      </c>
      <c r="BL706" s="17" t="s">
        <v>211</v>
      </c>
      <c r="BM706" s="17" t="s">
        <v>886</v>
      </c>
    </row>
    <row r="707" spans="2:47" s="1" customFormat="1" ht="12">
      <c r="B707" s="39"/>
      <c r="C707" s="40"/>
      <c r="D707" s="231" t="s">
        <v>887</v>
      </c>
      <c r="E707" s="40"/>
      <c r="F707" s="283" t="s">
        <v>888</v>
      </c>
      <c r="G707" s="40"/>
      <c r="H707" s="40"/>
      <c r="I707" s="132"/>
      <c r="J707" s="132"/>
      <c r="K707" s="40"/>
      <c r="L707" s="40"/>
      <c r="M707" s="44"/>
      <c r="N707" s="284"/>
      <c r="O707" s="80"/>
      <c r="P707" s="80"/>
      <c r="Q707" s="80"/>
      <c r="R707" s="80"/>
      <c r="S707" s="80"/>
      <c r="T707" s="80"/>
      <c r="U707" s="80"/>
      <c r="V707" s="80"/>
      <c r="W707" s="80"/>
      <c r="X707" s="81"/>
      <c r="AT707" s="17" t="s">
        <v>887</v>
      </c>
      <c r="AU707" s="17" t="s">
        <v>90</v>
      </c>
    </row>
    <row r="708" spans="2:51" s="11" customFormat="1" ht="12">
      <c r="B708" s="229"/>
      <c r="C708" s="230"/>
      <c r="D708" s="231" t="s">
        <v>213</v>
      </c>
      <c r="E708" s="232" t="s">
        <v>33</v>
      </c>
      <c r="F708" s="233" t="s">
        <v>889</v>
      </c>
      <c r="G708" s="230"/>
      <c r="H708" s="232" t="s">
        <v>33</v>
      </c>
      <c r="I708" s="234"/>
      <c r="J708" s="234"/>
      <c r="K708" s="230"/>
      <c r="L708" s="230"/>
      <c r="M708" s="235"/>
      <c r="N708" s="236"/>
      <c r="O708" s="237"/>
      <c r="P708" s="237"/>
      <c r="Q708" s="237"/>
      <c r="R708" s="237"/>
      <c r="S708" s="237"/>
      <c r="T708" s="237"/>
      <c r="U708" s="237"/>
      <c r="V708" s="237"/>
      <c r="W708" s="237"/>
      <c r="X708" s="238"/>
      <c r="AT708" s="239" t="s">
        <v>213</v>
      </c>
      <c r="AU708" s="239" t="s">
        <v>90</v>
      </c>
      <c r="AV708" s="11" t="s">
        <v>88</v>
      </c>
      <c r="AW708" s="11" t="s">
        <v>5</v>
      </c>
      <c r="AX708" s="11" t="s">
        <v>80</v>
      </c>
      <c r="AY708" s="239" t="s">
        <v>204</v>
      </c>
    </row>
    <row r="709" spans="2:51" s="12" customFormat="1" ht="12">
      <c r="B709" s="240"/>
      <c r="C709" s="241"/>
      <c r="D709" s="231" t="s">
        <v>213</v>
      </c>
      <c r="E709" s="242" t="s">
        <v>33</v>
      </c>
      <c r="F709" s="243" t="s">
        <v>890</v>
      </c>
      <c r="G709" s="241"/>
      <c r="H709" s="244">
        <v>66.5</v>
      </c>
      <c r="I709" s="245"/>
      <c r="J709" s="245"/>
      <c r="K709" s="241"/>
      <c r="L709" s="241"/>
      <c r="M709" s="246"/>
      <c r="N709" s="247"/>
      <c r="O709" s="248"/>
      <c r="P709" s="248"/>
      <c r="Q709" s="248"/>
      <c r="R709" s="248"/>
      <c r="S709" s="248"/>
      <c r="T709" s="248"/>
      <c r="U709" s="248"/>
      <c r="V709" s="248"/>
      <c r="W709" s="248"/>
      <c r="X709" s="249"/>
      <c r="AT709" s="250" t="s">
        <v>213</v>
      </c>
      <c r="AU709" s="250" t="s">
        <v>90</v>
      </c>
      <c r="AV709" s="12" t="s">
        <v>90</v>
      </c>
      <c r="AW709" s="12" t="s">
        <v>5</v>
      </c>
      <c r="AX709" s="12" t="s">
        <v>80</v>
      </c>
      <c r="AY709" s="250" t="s">
        <v>204</v>
      </c>
    </row>
    <row r="710" spans="2:51" s="11" customFormat="1" ht="12">
      <c r="B710" s="229"/>
      <c r="C710" s="230"/>
      <c r="D710" s="231" t="s">
        <v>213</v>
      </c>
      <c r="E710" s="232" t="s">
        <v>33</v>
      </c>
      <c r="F710" s="233" t="s">
        <v>891</v>
      </c>
      <c r="G710" s="230"/>
      <c r="H710" s="232" t="s">
        <v>33</v>
      </c>
      <c r="I710" s="234"/>
      <c r="J710" s="234"/>
      <c r="K710" s="230"/>
      <c r="L710" s="230"/>
      <c r="M710" s="235"/>
      <c r="N710" s="236"/>
      <c r="O710" s="237"/>
      <c r="P710" s="237"/>
      <c r="Q710" s="237"/>
      <c r="R710" s="237"/>
      <c r="S710" s="237"/>
      <c r="T710" s="237"/>
      <c r="U710" s="237"/>
      <c r="V710" s="237"/>
      <c r="W710" s="237"/>
      <c r="X710" s="238"/>
      <c r="AT710" s="239" t="s">
        <v>213</v>
      </c>
      <c r="AU710" s="239" t="s">
        <v>90</v>
      </c>
      <c r="AV710" s="11" t="s">
        <v>88</v>
      </c>
      <c r="AW710" s="11" t="s">
        <v>5</v>
      </c>
      <c r="AX710" s="11" t="s">
        <v>80</v>
      </c>
      <c r="AY710" s="239" t="s">
        <v>204</v>
      </c>
    </row>
    <row r="711" spans="2:51" s="12" customFormat="1" ht="12">
      <c r="B711" s="240"/>
      <c r="C711" s="241"/>
      <c r="D711" s="231" t="s">
        <v>213</v>
      </c>
      <c r="E711" s="242" t="s">
        <v>33</v>
      </c>
      <c r="F711" s="243" t="s">
        <v>217</v>
      </c>
      <c r="G711" s="241"/>
      <c r="H711" s="244">
        <v>120</v>
      </c>
      <c r="I711" s="245"/>
      <c r="J711" s="245"/>
      <c r="K711" s="241"/>
      <c r="L711" s="241"/>
      <c r="M711" s="246"/>
      <c r="N711" s="247"/>
      <c r="O711" s="248"/>
      <c r="P711" s="248"/>
      <c r="Q711" s="248"/>
      <c r="R711" s="248"/>
      <c r="S711" s="248"/>
      <c r="T711" s="248"/>
      <c r="U711" s="248"/>
      <c r="V711" s="248"/>
      <c r="W711" s="248"/>
      <c r="X711" s="249"/>
      <c r="AT711" s="250" t="s">
        <v>213</v>
      </c>
      <c r="AU711" s="250" t="s">
        <v>90</v>
      </c>
      <c r="AV711" s="12" t="s">
        <v>90</v>
      </c>
      <c r="AW711" s="12" t="s">
        <v>5</v>
      </c>
      <c r="AX711" s="12" t="s">
        <v>80</v>
      </c>
      <c r="AY711" s="250" t="s">
        <v>204</v>
      </c>
    </row>
    <row r="712" spans="2:51" s="13" customFormat="1" ht="12">
      <c r="B712" s="251"/>
      <c r="C712" s="252"/>
      <c r="D712" s="231" t="s">
        <v>213</v>
      </c>
      <c r="E712" s="253" t="s">
        <v>33</v>
      </c>
      <c r="F712" s="254" t="s">
        <v>218</v>
      </c>
      <c r="G712" s="252"/>
      <c r="H712" s="255">
        <v>186.5</v>
      </c>
      <c r="I712" s="256"/>
      <c r="J712" s="256"/>
      <c r="K712" s="252"/>
      <c r="L712" s="252"/>
      <c r="M712" s="257"/>
      <c r="N712" s="258"/>
      <c r="O712" s="259"/>
      <c r="P712" s="259"/>
      <c r="Q712" s="259"/>
      <c r="R712" s="259"/>
      <c r="S712" s="259"/>
      <c r="T712" s="259"/>
      <c r="U712" s="259"/>
      <c r="V712" s="259"/>
      <c r="W712" s="259"/>
      <c r="X712" s="260"/>
      <c r="AT712" s="261" t="s">
        <v>213</v>
      </c>
      <c r="AU712" s="261" t="s">
        <v>90</v>
      </c>
      <c r="AV712" s="13" t="s">
        <v>211</v>
      </c>
      <c r="AW712" s="13" t="s">
        <v>5</v>
      </c>
      <c r="AX712" s="13" t="s">
        <v>88</v>
      </c>
      <c r="AY712" s="261" t="s">
        <v>204</v>
      </c>
    </row>
    <row r="713" spans="2:65" s="1" customFormat="1" ht="16.5" customHeight="1">
      <c r="B713" s="39"/>
      <c r="C713" s="273" t="s">
        <v>892</v>
      </c>
      <c r="D713" s="273" t="s">
        <v>287</v>
      </c>
      <c r="E713" s="274" t="s">
        <v>893</v>
      </c>
      <c r="F713" s="275" t="s">
        <v>894</v>
      </c>
      <c r="G713" s="276" t="s">
        <v>209</v>
      </c>
      <c r="H713" s="277">
        <v>75.8</v>
      </c>
      <c r="I713" s="278"/>
      <c r="J713" s="279"/>
      <c r="K713" s="280">
        <f>ROUND(P713*H713,2)</f>
        <v>0</v>
      </c>
      <c r="L713" s="275" t="s">
        <v>239</v>
      </c>
      <c r="M713" s="281"/>
      <c r="N713" s="282" t="s">
        <v>33</v>
      </c>
      <c r="O713" s="224" t="s">
        <v>49</v>
      </c>
      <c r="P713" s="225">
        <f>I713+J713</f>
        <v>0</v>
      </c>
      <c r="Q713" s="225">
        <f>ROUND(I713*H713,2)</f>
        <v>0</v>
      </c>
      <c r="R713" s="225">
        <f>ROUND(J713*H713,2)</f>
        <v>0</v>
      </c>
      <c r="S713" s="80"/>
      <c r="T713" s="226">
        <f>S713*H713</f>
        <v>0</v>
      </c>
      <c r="U713" s="226">
        <v>0.14</v>
      </c>
      <c r="V713" s="226">
        <f>U713*H713</f>
        <v>10.612</v>
      </c>
      <c r="W713" s="226">
        <v>0</v>
      </c>
      <c r="X713" s="227">
        <f>W713*H713</f>
        <v>0</v>
      </c>
      <c r="AR713" s="17" t="s">
        <v>258</v>
      </c>
      <c r="AT713" s="17" t="s">
        <v>287</v>
      </c>
      <c r="AU713" s="17" t="s">
        <v>90</v>
      </c>
      <c r="AY713" s="17" t="s">
        <v>204</v>
      </c>
      <c r="BE713" s="228">
        <f>IF(O713="základní",K713,0)</f>
        <v>0</v>
      </c>
      <c r="BF713" s="228">
        <f>IF(O713="snížená",K713,0)</f>
        <v>0</v>
      </c>
      <c r="BG713" s="228">
        <f>IF(O713="zákl. přenesená",K713,0)</f>
        <v>0</v>
      </c>
      <c r="BH713" s="228">
        <f>IF(O713="sníž. přenesená",K713,0)</f>
        <v>0</v>
      </c>
      <c r="BI713" s="228">
        <f>IF(O713="nulová",K713,0)</f>
        <v>0</v>
      </c>
      <c r="BJ713" s="17" t="s">
        <v>88</v>
      </c>
      <c r="BK713" s="228">
        <f>ROUND(P713*H713,2)</f>
        <v>0</v>
      </c>
      <c r="BL713" s="17" t="s">
        <v>211</v>
      </c>
      <c r="BM713" s="17" t="s">
        <v>895</v>
      </c>
    </row>
    <row r="714" spans="2:51" s="12" customFormat="1" ht="12">
      <c r="B714" s="240"/>
      <c r="C714" s="241"/>
      <c r="D714" s="231" t="s">
        <v>213</v>
      </c>
      <c r="E714" s="242" t="s">
        <v>33</v>
      </c>
      <c r="F714" s="243" t="s">
        <v>896</v>
      </c>
      <c r="G714" s="241"/>
      <c r="H714" s="244">
        <v>75.8</v>
      </c>
      <c r="I714" s="245"/>
      <c r="J714" s="245"/>
      <c r="K714" s="241"/>
      <c r="L714" s="241"/>
      <c r="M714" s="246"/>
      <c r="N714" s="247"/>
      <c r="O714" s="248"/>
      <c r="P714" s="248"/>
      <c r="Q714" s="248"/>
      <c r="R714" s="248"/>
      <c r="S714" s="248"/>
      <c r="T714" s="248"/>
      <c r="U714" s="248"/>
      <c r="V714" s="248"/>
      <c r="W714" s="248"/>
      <c r="X714" s="249"/>
      <c r="AT714" s="250" t="s">
        <v>213</v>
      </c>
      <c r="AU714" s="250" t="s">
        <v>90</v>
      </c>
      <c r="AV714" s="12" t="s">
        <v>90</v>
      </c>
      <c r="AW714" s="12" t="s">
        <v>5</v>
      </c>
      <c r="AX714" s="12" t="s">
        <v>80</v>
      </c>
      <c r="AY714" s="250" t="s">
        <v>204</v>
      </c>
    </row>
    <row r="715" spans="2:51" s="13" customFormat="1" ht="12">
      <c r="B715" s="251"/>
      <c r="C715" s="252"/>
      <c r="D715" s="231" t="s">
        <v>213</v>
      </c>
      <c r="E715" s="253" t="s">
        <v>33</v>
      </c>
      <c r="F715" s="254" t="s">
        <v>218</v>
      </c>
      <c r="G715" s="252"/>
      <c r="H715" s="255">
        <v>75.8</v>
      </c>
      <c r="I715" s="256"/>
      <c r="J715" s="256"/>
      <c r="K715" s="252"/>
      <c r="L715" s="252"/>
      <c r="M715" s="257"/>
      <c r="N715" s="258"/>
      <c r="O715" s="259"/>
      <c r="P715" s="259"/>
      <c r="Q715" s="259"/>
      <c r="R715" s="259"/>
      <c r="S715" s="259"/>
      <c r="T715" s="259"/>
      <c r="U715" s="259"/>
      <c r="V715" s="259"/>
      <c r="W715" s="259"/>
      <c r="X715" s="260"/>
      <c r="AT715" s="261" t="s">
        <v>213</v>
      </c>
      <c r="AU715" s="261" t="s">
        <v>90</v>
      </c>
      <c r="AV715" s="13" t="s">
        <v>211</v>
      </c>
      <c r="AW715" s="13" t="s">
        <v>5</v>
      </c>
      <c r="AX715" s="13" t="s">
        <v>88</v>
      </c>
      <c r="AY715" s="261" t="s">
        <v>204</v>
      </c>
    </row>
    <row r="716" spans="2:65" s="1" customFormat="1" ht="16.5" customHeight="1">
      <c r="B716" s="39"/>
      <c r="C716" s="216" t="s">
        <v>897</v>
      </c>
      <c r="D716" s="216" t="s">
        <v>206</v>
      </c>
      <c r="E716" s="217" t="s">
        <v>898</v>
      </c>
      <c r="F716" s="218" t="s">
        <v>899</v>
      </c>
      <c r="G716" s="219" t="s">
        <v>232</v>
      </c>
      <c r="H716" s="220">
        <v>2.2</v>
      </c>
      <c r="I716" s="221"/>
      <c r="J716" s="221"/>
      <c r="K716" s="222">
        <f>ROUND(P716*H716,2)</f>
        <v>0</v>
      </c>
      <c r="L716" s="218" t="s">
        <v>210</v>
      </c>
      <c r="M716" s="44"/>
      <c r="N716" s="223" t="s">
        <v>33</v>
      </c>
      <c r="O716" s="224" t="s">
        <v>49</v>
      </c>
      <c r="P716" s="225">
        <f>I716+J716</f>
        <v>0</v>
      </c>
      <c r="Q716" s="225">
        <f>ROUND(I716*H716,2)</f>
        <v>0</v>
      </c>
      <c r="R716" s="225">
        <f>ROUND(J716*H716,2)</f>
        <v>0</v>
      </c>
      <c r="S716" s="80"/>
      <c r="T716" s="226">
        <f>S716*H716</f>
        <v>0</v>
      </c>
      <c r="U716" s="226">
        <v>2.25634</v>
      </c>
      <c r="V716" s="226">
        <f>U716*H716</f>
        <v>4.963948</v>
      </c>
      <c r="W716" s="226">
        <v>0</v>
      </c>
      <c r="X716" s="227">
        <f>W716*H716</f>
        <v>0</v>
      </c>
      <c r="AR716" s="17" t="s">
        <v>211</v>
      </c>
      <c r="AT716" s="17" t="s">
        <v>206</v>
      </c>
      <c r="AU716" s="17" t="s">
        <v>90</v>
      </c>
      <c r="AY716" s="17" t="s">
        <v>204</v>
      </c>
      <c r="BE716" s="228">
        <f>IF(O716="základní",K716,0)</f>
        <v>0</v>
      </c>
      <c r="BF716" s="228">
        <f>IF(O716="snížená",K716,0)</f>
        <v>0</v>
      </c>
      <c r="BG716" s="228">
        <f>IF(O716="zákl. přenesená",K716,0)</f>
        <v>0</v>
      </c>
      <c r="BH716" s="228">
        <f>IF(O716="sníž. přenesená",K716,0)</f>
        <v>0</v>
      </c>
      <c r="BI716" s="228">
        <f>IF(O716="nulová",K716,0)</f>
        <v>0</v>
      </c>
      <c r="BJ716" s="17" t="s">
        <v>88</v>
      </c>
      <c r="BK716" s="228">
        <f>ROUND(P716*H716,2)</f>
        <v>0</v>
      </c>
      <c r="BL716" s="17" t="s">
        <v>211</v>
      </c>
      <c r="BM716" s="17" t="s">
        <v>900</v>
      </c>
    </row>
    <row r="717" spans="2:51" s="12" customFormat="1" ht="12">
      <c r="B717" s="240"/>
      <c r="C717" s="241"/>
      <c r="D717" s="231" t="s">
        <v>213</v>
      </c>
      <c r="E717" s="242" t="s">
        <v>33</v>
      </c>
      <c r="F717" s="243" t="s">
        <v>901</v>
      </c>
      <c r="G717" s="241"/>
      <c r="H717" s="244">
        <v>2.2</v>
      </c>
      <c r="I717" s="245"/>
      <c r="J717" s="245"/>
      <c r="K717" s="241"/>
      <c r="L717" s="241"/>
      <c r="M717" s="246"/>
      <c r="N717" s="247"/>
      <c r="O717" s="248"/>
      <c r="P717" s="248"/>
      <c r="Q717" s="248"/>
      <c r="R717" s="248"/>
      <c r="S717" s="248"/>
      <c r="T717" s="248"/>
      <c r="U717" s="248"/>
      <c r="V717" s="248"/>
      <c r="W717" s="248"/>
      <c r="X717" s="249"/>
      <c r="AT717" s="250" t="s">
        <v>213</v>
      </c>
      <c r="AU717" s="250" t="s">
        <v>90</v>
      </c>
      <c r="AV717" s="12" t="s">
        <v>90</v>
      </c>
      <c r="AW717" s="12" t="s">
        <v>5</v>
      </c>
      <c r="AX717" s="12" t="s">
        <v>80</v>
      </c>
      <c r="AY717" s="250" t="s">
        <v>204</v>
      </c>
    </row>
    <row r="718" spans="2:51" s="11" customFormat="1" ht="12">
      <c r="B718" s="229"/>
      <c r="C718" s="230"/>
      <c r="D718" s="231" t="s">
        <v>213</v>
      </c>
      <c r="E718" s="232" t="s">
        <v>33</v>
      </c>
      <c r="F718" s="233" t="s">
        <v>902</v>
      </c>
      <c r="G718" s="230"/>
      <c r="H718" s="232" t="s">
        <v>33</v>
      </c>
      <c r="I718" s="234"/>
      <c r="J718" s="234"/>
      <c r="K718" s="230"/>
      <c r="L718" s="230"/>
      <c r="M718" s="235"/>
      <c r="N718" s="236"/>
      <c r="O718" s="237"/>
      <c r="P718" s="237"/>
      <c r="Q718" s="237"/>
      <c r="R718" s="237"/>
      <c r="S718" s="237"/>
      <c r="T718" s="237"/>
      <c r="U718" s="237"/>
      <c r="V718" s="237"/>
      <c r="W718" s="237"/>
      <c r="X718" s="238"/>
      <c r="AT718" s="239" t="s">
        <v>213</v>
      </c>
      <c r="AU718" s="239" t="s">
        <v>90</v>
      </c>
      <c r="AV718" s="11" t="s">
        <v>88</v>
      </c>
      <c r="AW718" s="11" t="s">
        <v>5</v>
      </c>
      <c r="AX718" s="11" t="s">
        <v>80</v>
      </c>
      <c r="AY718" s="239" t="s">
        <v>204</v>
      </c>
    </row>
    <row r="719" spans="2:51" s="13" customFormat="1" ht="12">
      <c r="B719" s="251"/>
      <c r="C719" s="252"/>
      <c r="D719" s="231" t="s">
        <v>213</v>
      </c>
      <c r="E719" s="253" t="s">
        <v>33</v>
      </c>
      <c r="F719" s="254" t="s">
        <v>218</v>
      </c>
      <c r="G719" s="252"/>
      <c r="H719" s="255">
        <v>2.2</v>
      </c>
      <c r="I719" s="256"/>
      <c r="J719" s="256"/>
      <c r="K719" s="252"/>
      <c r="L719" s="252"/>
      <c r="M719" s="257"/>
      <c r="N719" s="258"/>
      <c r="O719" s="259"/>
      <c r="P719" s="259"/>
      <c r="Q719" s="259"/>
      <c r="R719" s="259"/>
      <c r="S719" s="259"/>
      <c r="T719" s="259"/>
      <c r="U719" s="259"/>
      <c r="V719" s="259"/>
      <c r="W719" s="259"/>
      <c r="X719" s="260"/>
      <c r="AT719" s="261" t="s">
        <v>213</v>
      </c>
      <c r="AU719" s="261" t="s">
        <v>90</v>
      </c>
      <c r="AV719" s="13" t="s">
        <v>211</v>
      </c>
      <c r="AW719" s="13" t="s">
        <v>5</v>
      </c>
      <c r="AX719" s="13" t="s">
        <v>88</v>
      </c>
      <c r="AY719" s="261" t="s">
        <v>204</v>
      </c>
    </row>
    <row r="720" spans="2:65" s="1" customFormat="1" ht="16.5" customHeight="1">
      <c r="B720" s="39"/>
      <c r="C720" s="216" t="s">
        <v>903</v>
      </c>
      <c r="D720" s="216" t="s">
        <v>206</v>
      </c>
      <c r="E720" s="217" t="s">
        <v>904</v>
      </c>
      <c r="F720" s="218" t="s">
        <v>905</v>
      </c>
      <c r="G720" s="219" t="s">
        <v>209</v>
      </c>
      <c r="H720" s="220">
        <v>44</v>
      </c>
      <c r="I720" s="221"/>
      <c r="J720" s="221"/>
      <c r="K720" s="222">
        <f>ROUND(P720*H720,2)</f>
        <v>0</v>
      </c>
      <c r="L720" s="218" t="s">
        <v>239</v>
      </c>
      <c r="M720" s="44"/>
      <c r="N720" s="223" t="s">
        <v>33</v>
      </c>
      <c r="O720" s="224" t="s">
        <v>49</v>
      </c>
      <c r="P720" s="225">
        <f>I720+J720</f>
        <v>0</v>
      </c>
      <c r="Q720" s="225">
        <f>ROUND(I720*H720,2)</f>
        <v>0</v>
      </c>
      <c r="R720" s="225">
        <f>ROUND(J720*H720,2)</f>
        <v>0</v>
      </c>
      <c r="S720" s="80"/>
      <c r="T720" s="226">
        <f>S720*H720</f>
        <v>0</v>
      </c>
      <c r="U720" s="226">
        <v>0.1075</v>
      </c>
      <c r="V720" s="226">
        <f>U720*H720</f>
        <v>4.7299999999999995</v>
      </c>
      <c r="W720" s="226">
        <v>0</v>
      </c>
      <c r="X720" s="227">
        <f>W720*H720</f>
        <v>0</v>
      </c>
      <c r="AR720" s="17" t="s">
        <v>211</v>
      </c>
      <c r="AT720" s="17" t="s">
        <v>206</v>
      </c>
      <c r="AU720" s="17" t="s">
        <v>90</v>
      </c>
      <c r="AY720" s="17" t="s">
        <v>204</v>
      </c>
      <c r="BE720" s="228">
        <f>IF(O720="základní",K720,0)</f>
        <v>0</v>
      </c>
      <c r="BF720" s="228">
        <f>IF(O720="snížená",K720,0)</f>
        <v>0</v>
      </c>
      <c r="BG720" s="228">
        <f>IF(O720="zákl. přenesená",K720,0)</f>
        <v>0</v>
      </c>
      <c r="BH720" s="228">
        <f>IF(O720="sníž. přenesená",K720,0)</f>
        <v>0</v>
      </c>
      <c r="BI720" s="228">
        <f>IF(O720="nulová",K720,0)</f>
        <v>0</v>
      </c>
      <c r="BJ720" s="17" t="s">
        <v>88</v>
      </c>
      <c r="BK720" s="228">
        <f>ROUND(P720*H720,2)</f>
        <v>0</v>
      </c>
      <c r="BL720" s="17" t="s">
        <v>211</v>
      </c>
      <c r="BM720" s="17" t="s">
        <v>906</v>
      </c>
    </row>
    <row r="721" spans="2:51" s="11" customFormat="1" ht="12">
      <c r="B721" s="229"/>
      <c r="C721" s="230"/>
      <c r="D721" s="231" t="s">
        <v>213</v>
      </c>
      <c r="E721" s="232" t="s">
        <v>33</v>
      </c>
      <c r="F721" s="233" t="s">
        <v>907</v>
      </c>
      <c r="G721" s="230"/>
      <c r="H721" s="232" t="s">
        <v>33</v>
      </c>
      <c r="I721" s="234"/>
      <c r="J721" s="234"/>
      <c r="K721" s="230"/>
      <c r="L721" s="230"/>
      <c r="M721" s="235"/>
      <c r="N721" s="236"/>
      <c r="O721" s="237"/>
      <c r="P721" s="237"/>
      <c r="Q721" s="237"/>
      <c r="R721" s="237"/>
      <c r="S721" s="237"/>
      <c r="T721" s="237"/>
      <c r="U721" s="237"/>
      <c r="V721" s="237"/>
      <c r="W721" s="237"/>
      <c r="X721" s="238"/>
      <c r="AT721" s="239" t="s">
        <v>213</v>
      </c>
      <c r="AU721" s="239" t="s">
        <v>90</v>
      </c>
      <c r="AV721" s="11" t="s">
        <v>88</v>
      </c>
      <c r="AW721" s="11" t="s">
        <v>5</v>
      </c>
      <c r="AX721" s="11" t="s">
        <v>80</v>
      </c>
      <c r="AY721" s="239" t="s">
        <v>204</v>
      </c>
    </row>
    <row r="722" spans="2:51" s="12" customFormat="1" ht="12">
      <c r="B722" s="240"/>
      <c r="C722" s="241"/>
      <c r="D722" s="231" t="s">
        <v>213</v>
      </c>
      <c r="E722" s="242" t="s">
        <v>33</v>
      </c>
      <c r="F722" s="243" t="s">
        <v>604</v>
      </c>
      <c r="G722" s="241"/>
      <c r="H722" s="244">
        <v>44</v>
      </c>
      <c r="I722" s="245"/>
      <c r="J722" s="245"/>
      <c r="K722" s="241"/>
      <c r="L722" s="241"/>
      <c r="M722" s="246"/>
      <c r="N722" s="247"/>
      <c r="O722" s="248"/>
      <c r="P722" s="248"/>
      <c r="Q722" s="248"/>
      <c r="R722" s="248"/>
      <c r="S722" s="248"/>
      <c r="T722" s="248"/>
      <c r="U722" s="248"/>
      <c r="V722" s="248"/>
      <c r="W722" s="248"/>
      <c r="X722" s="249"/>
      <c r="AT722" s="250" t="s">
        <v>213</v>
      </c>
      <c r="AU722" s="250" t="s">
        <v>90</v>
      </c>
      <c r="AV722" s="12" t="s">
        <v>90</v>
      </c>
      <c r="AW722" s="12" t="s">
        <v>5</v>
      </c>
      <c r="AX722" s="12" t="s">
        <v>80</v>
      </c>
      <c r="AY722" s="250" t="s">
        <v>204</v>
      </c>
    </row>
    <row r="723" spans="2:51" s="13" customFormat="1" ht="12">
      <c r="B723" s="251"/>
      <c r="C723" s="252"/>
      <c r="D723" s="231" t="s">
        <v>213</v>
      </c>
      <c r="E723" s="253" t="s">
        <v>33</v>
      </c>
      <c r="F723" s="254" t="s">
        <v>218</v>
      </c>
      <c r="G723" s="252"/>
      <c r="H723" s="255">
        <v>44</v>
      </c>
      <c r="I723" s="256"/>
      <c r="J723" s="256"/>
      <c r="K723" s="252"/>
      <c r="L723" s="252"/>
      <c r="M723" s="257"/>
      <c r="N723" s="258"/>
      <c r="O723" s="259"/>
      <c r="P723" s="259"/>
      <c r="Q723" s="259"/>
      <c r="R723" s="259"/>
      <c r="S723" s="259"/>
      <c r="T723" s="259"/>
      <c r="U723" s="259"/>
      <c r="V723" s="259"/>
      <c r="W723" s="259"/>
      <c r="X723" s="260"/>
      <c r="AT723" s="261" t="s">
        <v>213</v>
      </c>
      <c r="AU723" s="261" t="s">
        <v>90</v>
      </c>
      <c r="AV723" s="13" t="s">
        <v>211</v>
      </c>
      <c r="AW723" s="13" t="s">
        <v>5</v>
      </c>
      <c r="AX723" s="13" t="s">
        <v>88</v>
      </c>
      <c r="AY723" s="261" t="s">
        <v>204</v>
      </c>
    </row>
    <row r="724" spans="2:65" s="1" customFormat="1" ht="16.5" customHeight="1">
      <c r="B724" s="39"/>
      <c r="C724" s="216" t="s">
        <v>908</v>
      </c>
      <c r="D724" s="216" t="s">
        <v>206</v>
      </c>
      <c r="E724" s="217" t="s">
        <v>909</v>
      </c>
      <c r="F724" s="218" t="s">
        <v>910</v>
      </c>
      <c r="G724" s="219" t="s">
        <v>209</v>
      </c>
      <c r="H724" s="220">
        <v>34.05</v>
      </c>
      <c r="I724" s="221"/>
      <c r="J724" s="221"/>
      <c r="K724" s="222">
        <f>ROUND(P724*H724,2)</f>
        <v>0</v>
      </c>
      <c r="L724" s="218" t="s">
        <v>210</v>
      </c>
      <c r="M724" s="44"/>
      <c r="N724" s="223" t="s">
        <v>33</v>
      </c>
      <c r="O724" s="224" t="s">
        <v>49</v>
      </c>
      <c r="P724" s="225">
        <f>I724+J724</f>
        <v>0</v>
      </c>
      <c r="Q724" s="225">
        <f>ROUND(I724*H724,2)</f>
        <v>0</v>
      </c>
      <c r="R724" s="225">
        <f>ROUND(J724*H724,2)</f>
        <v>0</v>
      </c>
      <c r="S724" s="80"/>
      <c r="T724" s="226">
        <f>S724*H724</f>
        <v>0</v>
      </c>
      <c r="U724" s="226">
        <v>0.00534</v>
      </c>
      <c r="V724" s="226">
        <f>U724*H724</f>
        <v>0.181827</v>
      </c>
      <c r="W724" s="226">
        <v>0</v>
      </c>
      <c r="X724" s="227">
        <f>W724*H724</f>
        <v>0</v>
      </c>
      <c r="AR724" s="17" t="s">
        <v>211</v>
      </c>
      <c r="AT724" s="17" t="s">
        <v>206</v>
      </c>
      <c r="AU724" s="17" t="s">
        <v>90</v>
      </c>
      <c r="AY724" s="17" t="s">
        <v>204</v>
      </c>
      <c r="BE724" s="228">
        <f>IF(O724="základní",K724,0)</f>
        <v>0</v>
      </c>
      <c r="BF724" s="228">
        <f>IF(O724="snížená",K724,0)</f>
        <v>0</v>
      </c>
      <c r="BG724" s="228">
        <f>IF(O724="zákl. přenesená",K724,0)</f>
        <v>0</v>
      </c>
      <c r="BH724" s="228">
        <f>IF(O724="sníž. přenesená",K724,0)</f>
        <v>0</v>
      </c>
      <c r="BI724" s="228">
        <f>IF(O724="nulová",K724,0)</f>
        <v>0</v>
      </c>
      <c r="BJ724" s="17" t="s">
        <v>88</v>
      </c>
      <c r="BK724" s="228">
        <f>ROUND(P724*H724,2)</f>
        <v>0</v>
      </c>
      <c r="BL724" s="17" t="s">
        <v>211</v>
      </c>
      <c r="BM724" s="17" t="s">
        <v>911</v>
      </c>
    </row>
    <row r="725" spans="2:51" s="12" customFormat="1" ht="12">
      <c r="B725" s="240"/>
      <c r="C725" s="241"/>
      <c r="D725" s="231" t="s">
        <v>213</v>
      </c>
      <c r="E725" s="242" t="s">
        <v>33</v>
      </c>
      <c r="F725" s="243" t="s">
        <v>912</v>
      </c>
      <c r="G725" s="241"/>
      <c r="H725" s="244">
        <v>34.05</v>
      </c>
      <c r="I725" s="245"/>
      <c r="J725" s="245"/>
      <c r="K725" s="241"/>
      <c r="L725" s="241"/>
      <c r="M725" s="246"/>
      <c r="N725" s="247"/>
      <c r="O725" s="248"/>
      <c r="P725" s="248"/>
      <c r="Q725" s="248"/>
      <c r="R725" s="248"/>
      <c r="S725" s="248"/>
      <c r="T725" s="248"/>
      <c r="U725" s="248"/>
      <c r="V725" s="248"/>
      <c r="W725" s="248"/>
      <c r="X725" s="249"/>
      <c r="AT725" s="250" t="s">
        <v>213</v>
      </c>
      <c r="AU725" s="250" t="s">
        <v>90</v>
      </c>
      <c r="AV725" s="12" t="s">
        <v>90</v>
      </c>
      <c r="AW725" s="12" t="s">
        <v>5</v>
      </c>
      <c r="AX725" s="12" t="s">
        <v>80</v>
      </c>
      <c r="AY725" s="250" t="s">
        <v>204</v>
      </c>
    </row>
    <row r="726" spans="2:51" s="13" customFormat="1" ht="12">
      <c r="B726" s="251"/>
      <c r="C726" s="252"/>
      <c r="D726" s="231" t="s">
        <v>213</v>
      </c>
      <c r="E726" s="253" t="s">
        <v>33</v>
      </c>
      <c r="F726" s="254" t="s">
        <v>218</v>
      </c>
      <c r="G726" s="252"/>
      <c r="H726" s="255">
        <v>34.05</v>
      </c>
      <c r="I726" s="256"/>
      <c r="J726" s="256"/>
      <c r="K726" s="252"/>
      <c r="L726" s="252"/>
      <c r="M726" s="257"/>
      <c r="N726" s="258"/>
      <c r="O726" s="259"/>
      <c r="P726" s="259"/>
      <c r="Q726" s="259"/>
      <c r="R726" s="259"/>
      <c r="S726" s="259"/>
      <c r="T726" s="259"/>
      <c r="U726" s="259"/>
      <c r="V726" s="259"/>
      <c r="W726" s="259"/>
      <c r="X726" s="260"/>
      <c r="AT726" s="261" t="s">
        <v>213</v>
      </c>
      <c r="AU726" s="261" t="s">
        <v>90</v>
      </c>
      <c r="AV726" s="13" t="s">
        <v>211</v>
      </c>
      <c r="AW726" s="13" t="s">
        <v>5</v>
      </c>
      <c r="AX726" s="13" t="s">
        <v>88</v>
      </c>
      <c r="AY726" s="261" t="s">
        <v>204</v>
      </c>
    </row>
    <row r="727" spans="2:63" s="10" customFormat="1" ht="22.8" customHeight="1">
      <c r="B727" s="199"/>
      <c r="C727" s="200"/>
      <c r="D727" s="201" t="s">
        <v>79</v>
      </c>
      <c r="E727" s="214" t="s">
        <v>247</v>
      </c>
      <c r="F727" s="214" t="s">
        <v>913</v>
      </c>
      <c r="G727" s="200"/>
      <c r="H727" s="200"/>
      <c r="I727" s="203"/>
      <c r="J727" s="203"/>
      <c r="K727" s="215">
        <f>BK727</f>
        <v>0</v>
      </c>
      <c r="L727" s="200"/>
      <c r="M727" s="205"/>
      <c r="N727" s="206"/>
      <c r="O727" s="207"/>
      <c r="P727" s="207"/>
      <c r="Q727" s="208">
        <f>Q728+SUM(Q729:Q748)+Q851+Q906</f>
        <v>0</v>
      </c>
      <c r="R727" s="208">
        <f>R728+SUM(R729:R748)+R851+R906</f>
        <v>0</v>
      </c>
      <c r="S727" s="207"/>
      <c r="T727" s="209">
        <f>T728+SUM(T729:T748)+T851+T906</f>
        <v>0</v>
      </c>
      <c r="U727" s="207"/>
      <c r="V727" s="209">
        <f>V728+SUM(V729:V748)+V851+V906</f>
        <v>487.84554085999997</v>
      </c>
      <c r="W727" s="207"/>
      <c r="X727" s="210">
        <f>X728+SUM(X729:X748)+X851+X906</f>
        <v>0</v>
      </c>
      <c r="AR727" s="211" t="s">
        <v>88</v>
      </c>
      <c r="AT727" s="212" t="s">
        <v>79</v>
      </c>
      <c r="AU727" s="212" t="s">
        <v>88</v>
      </c>
      <c r="AY727" s="211" t="s">
        <v>204</v>
      </c>
      <c r="BK727" s="213">
        <f>BK728+SUM(BK729:BK748)+BK851+BK906</f>
        <v>0</v>
      </c>
    </row>
    <row r="728" spans="2:65" s="1" customFormat="1" ht="16.5" customHeight="1">
      <c r="B728" s="39"/>
      <c r="C728" s="216" t="s">
        <v>914</v>
      </c>
      <c r="D728" s="216" t="s">
        <v>206</v>
      </c>
      <c r="E728" s="217" t="s">
        <v>915</v>
      </c>
      <c r="F728" s="218" t="s">
        <v>916</v>
      </c>
      <c r="G728" s="219" t="s">
        <v>361</v>
      </c>
      <c r="H728" s="220">
        <v>93</v>
      </c>
      <c r="I728" s="221"/>
      <c r="J728" s="221"/>
      <c r="K728" s="222">
        <f>ROUND(P728*H728,2)</f>
        <v>0</v>
      </c>
      <c r="L728" s="218" t="s">
        <v>239</v>
      </c>
      <c r="M728" s="44"/>
      <c r="N728" s="223" t="s">
        <v>33</v>
      </c>
      <c r="O728" s="224" t="s">
        <v>49</v>
      </c>
      <c r="P728" s="225">
        <f>I728+J728</f>
        <v>0</v>
      </c>
      <c r="Q728" s="225">
        <f>ROUND(I728*H728,2)</f>
        <v>0</v>
      </c>
      <c r="R728" s="225">
        <f>ROUND(J728*H728,2)</f>
        <v>0</v>
      </c>
      <c r="S728" s="80"/>
      <c r="T728" s="226">
        <f>S728*H728</f>
        <v>0</v>
      </c>
      <c r="U728" s="226">
        <v>0.01698</v>
      </c>
      <c r="V728" s="226">
        <f>U728*H728</f>
        <v>1.5791399999999998</v>
      </c>
      <c r="W728" s="226">
        <v>0</v>
      </c>
      <c r="X728" s="227">
        <f>W728*H728</f>
        <v>0</v>
      </c>
      <c r="AR728" s="17" t="s">
        <v>211</v>
      </c>
      <c r="AT728" s="17" t="s">
        <v>206</v>
      </c>
      <c r="AU728" s="17" t="s">
        <v>90</v>
      </c>
      <c r="AY728" s="17" t="s">
        <v>204</v>
      </c>
      <c r="BE728" s="228">
        <f>IF(O728="základní",K728,0)</f>
        <v>0</v>
      </c>
      <c r="BF728" s="228">
        <f>IF(O728="snížená",K728,0)</f>
        <v>0</v>
      </c>
      <c r="BG728" s="228">
        <f>IF(O728="zákl. přenesená",K728,0)</f>
        <v>0</v>
      </c>
      <c r="BH728" s="228">
        <f>IF(O728="sníž. přenesená",K728,0)</f>
        <v>0</v>
      </c>
      <c r="BI728" s="228">
        <f>IF(O728="nulová",K728,0)</f>
        <v>0</v>
      </c>
      <c r="BJ728" s="17" t="s">
        <v>88</v>
      </c>
      <c r="BK728" s="228">
        <f>ROUND(P728*H728,2)</f>
        <v>0</v>
      </c>
      <c r="BL728" s="17" t="s">
        <v>211</v>
      </c>
      <c r="BM728" s="17" t="s">
        <v>917</v>
      </c>
    </row>
    <row r="729" spans="2:51" s="11" customFormat="1" ht="12">
      <c r="B729" s="229"/>
      <c r="C729" s="230"/>
      <c r="D729" s="231" t="s">
        <v>213</v>
      </c>
      <c r="E729" s="232" t="s">
        <v>33</v>
      </c>
      <c r="F729" s="233" t="s">
        <v>918</v>
      </c>
      <c r="G729" s="230"/>
      <c r="H729" s="232" t="s">
        <v>33</v>
      </c>
      <c r="I729" s="234"/>
      <c r="J729" s="234"/>
      <c r="K729" s="230"/>
      <c r="L729" s="230"/>
      <c r="M729" s="235"/>
      <c r="N729" s="236"/>
      <c r="O729" s="237"/>
      <c r="P729" s="237"/>
      <c r="Q729" s="237"/>
      <c r="R729" s="237"/>
      <c r="S729" s="237"/>
      <c r="T729" s="237"/>
      <c r="U729" s="237"/>
      <c r="V729" s="237"/>
      <c r="W729" s="237"/>
      <c r="X729" s="238"/>
      <c r="AT729" s="239" t="s">
        <v>213</v>
      </c>
      <c r="AU729" s="239" t="s">
        <v>90</v>
      </c>
      <c r="AV729" s="11" t="s">
        <v>88</v>
      </c>
      <c r="AW729" s="11" t="s">
        <v>5</v>
      </c>
      <c r="AX729" s="11" t="s">
        <v>80</v>
      </c>
      <c r="AY729" s="239" t="s">
        <v>204</v>
      </c>
    </row>
    <row r="730" spans="2:51" s="12" customFormat="1" ht="12">
      <c r="B730" s="240"/>
      <c r="C730" s="241"/>
      <c r="D730" s="231" t="s">
        <v>213</v>
      </c>
      <c r="E730" s="242" t="s">
        <v>33</v>
      </c>
      <c r="F730" s="243" t="s">
        <v>919</v>
      </c>
      <c r="G730" s="241"/>
      <c r="H730" s="244">
        <v>41</v>
      </c>
      <c r="I730" s="245"/>
      <c r="J730" s="245"/>
      <c r="K730" s="241"/>
      <c r="L730" s="241"/>
      <c r="M730" s="246"/>
      <c r="N730" s="247"/>
      <c r="O730" s="248"/>
      <c r="P730" s="248"/>
      <c r="Q730" s="248"/>
      <c r="R730" s="248"/>
      <c r="S730" s="248"/>
      <c r="T730" s="248"/>
      <c r="U730" s="248"/>
      <c r="V730" s="248"/>
      <c r="W730" s="248"/>
      <c r="X730" s="249"/>
      <c r="AT730" s="250" t="s">
        <v>213</v>
      </c>
      <c r="AU730" s="250" t="s">
        <v>90</v>
      </c>
      <c r="AV730" s="12" t="s">
        <v>90</v>
      </c>
      <c r="AW730" s="12" t="s">
        <v>5</v>
      </c>
      <c r="AX730" s="12" t="s">
        <v>80</v>
      </c>
      <c r="AY730" s="250" t="s">
        <v>204</v>
      </c>
    </row>
    <row r="731" spans="2:51" s="11" customFormat="1" ht="12">
      <c r="B731" s="229"/>
      <c r="C731" s="230"/>
      <c r="D731" s="231" t="s">
        <v>213</v>
      </c>
      <c r="E731" s="232" t="s">
        <v>33</v>
      </c>
      <c r="F731" s="233" t="s">
        <v>920</v>
      </c>
      <c r="G731" s="230"/>
      <c r="H731" s="232" t="s">
        <v>33</v>
      </c>
      <c r="I731" s="234"/>
      <c r="J731" s="234"/>
      <c r="K731" s="230"/>
      <c r="L731" s="230"/>
      <c r="M731" s="235"/>
      <c r="N731" s="236"/>
      <c r="O731" s="237"/>
      <c r="P731" s="237"/>
      <c r="Q731" s="237"/>
      <c r="R731" s="237"/>
      <c r="S731" s="237"/>
      <c r="T731" s="237"/>
      <c r="U731" s="237"/>
      <c r="V731" s="237"/>
      <c r="W731" s="237"/>
      <c r="X731" s="238"/>
      <c r="AT731" s="239" t="s">
        <v>213</v>
      </c>
      <c r="AU731" s="239" t="s">
        <v>90</v>
      </c>
      <c r="AV731" s="11" t="s">
        <v>88</v>
      </c>
      <c r="AW731" s="11" t="s">
        <v>5</v>
      </c>
      <c r="AX731" s="11" t="s">
        <v>80</v>
      </c>
      <c r="AY731" s="239" t="s">
        <v>204</v>
      </c>
    </row>
    <row r="732" spans="2:51" s="12" customFormat="1" ht="12">
      <c r="B732" s="240"/>
      <c r="C732" s="241"/>
      <c r="D732" s="231" t="s">
        <v>213</v>
      </c>
      <c r="E732" s="242" t="s">
        <v>33</v>
      </c>
      <c r="F732" s="243" t="s">
        <v>921</v>
      </c>
      <c r="G732" s="241"/>
      <c r="H732" s="244">
        <v>49</v>
      </c>
      <c r="I732" s="245"/>
      <c r="J732" s="245"/>
      <c r="K732" s="241"/>
      <c r="L732" s="241"/>
      <c r="M732" s="246"/>
      <c r="N732" s="247"/>
      <c r="O732" s="248"/>
      <c r="P732" s="248"/>
      <c r="Q732" s="248"/>
      <c r="R732" s="248"/>
      <c r="S732" s="248"/>
      <c r="T732" s="248"/>
      <c r="U732" s="248"/>
      <c r="V732" s="248"/>
      <c r="W732" s="248"/>
      <c r="X732" s="249"/>
      <c r="AT732" s="250" t="s">
        <v>213</v>
      </c>
      <c r="AU732" s="250" t="s">
        <v>90</v>
      </c>
      <c r="AV732" s="12" t="s">
        <v>90</v>
      </c>
      <c r="AW732" s="12" t="s">
        <v>5</v>
      </c>
      <c r="AX732" s="12" t="s">
        <v>80</v>
      </c>
      <c r="AY732" s="250" t="s">
        <v>204</v>
      </c>
    </row>
    <row r="733" spans="2:51" s="11" customFormat="1" ht="12">
      <c r="B733" s="229"/>
      <c r="C733" s="230"/>
      <c r="D733" s="231" t="s">
        <v>213</v>
      </c>
      <c r="E733" s="232" t="s">
        <v>33</v>
      </c>
      <c r="F733" s="233" t="s">
        <v>922</v>
      </c>
      <c r="G733" s="230"/>
      <c r="H733" s="232" t="s">
        <v>33</v>
      </c>
      <c r="I733" s="234"/>
      <c r="J733" s="234"/>
      <c r="K733" s="230"/>
      <c r="L733" s="230"/>
      <c r="M733" s="235"/>
      <c r="N733" s="236"/>
      <c r="O733" s="237"/>
      <c r="P733" s="237"/>
      <c r="Q733" s="237"/>
      <c r="R733" s="237"/>
      <c r="S733" s="237"/>
      <c r="T733" s="237"/>
      <c r="U733" s="237"/>
      <c r="V733" s="237"/>
      <c r="W733" s="237"/>
      <c r="X733" s="238"/>
      <c r="AT733" s="239" t="s">
        <v>213</v>
      </c>
      <c r="AU733" s="239" t="s">
        <v>90</v>
      </c>
      <c r="AV733" s="11" t="s">
        <v>88</v>
      </c>
      <c r="AW733" s="11" t="s">
        <v>5</v>
      </c>
      <c r="AX733" s="11" t="s">
        <v>80</v>
      </c>
      <c r="AY733" s="239" t="s">
        <v>204</v>
      </c>
    </row>
    <row r="734" spans="2:51" s="12" customFormat="1" ht="12">
      <c r="B734" s="240"/>
      <c r="C734" s="241"/>
      <c r="D734" s="231" t="s">
        <v>213</v>
      </c>
      <c r="E734" s="242" t="s">
        <v>33</v>
      </c>
      <c r="F734" s="243" t="s">
        <v>224</v>
      </c>
      <c r="G734" s="241"/>
      <c r="H734" s="244">
        <v>3</v>
      </c>
      <c r="I734" s="245"/>
      <c r="J734" s="245"/>
      <c r="K734" s="241"/>
      <c r="L734" s="241"/>
      <c r="M734" s="246"/>
      <c r="N734" s="247"/>
      <c r="O734" s="248"/>
      <c r="P734" s="248"/>
      <c r="Q734" s="248"/>
      <c r="R734" s="248"/>
      <c r="S734" s="248"/>
      <c r="T734" s="248"/>
      <c r="U734" s="248"/>
      <c r="V734" s="248"/>
      <c r="W734" s="248"/>
      <c r="X734" s="249"/>
      <c r="AT734" s="250" t="s">
        <v>213</v>
      </c>
      <c r="AU734" s="250" t="s">
        <v>90</v>
      </c>
      <c r="AV734" s="12" t="s">
        <v>90</v>
      </c>
      <c r="AW734" s="12" t="s">
        <v>5</v>
      </c>
      <c r="AX734" s="12" t="s">
        <v>80</v>
      </c>
      <c r="AY734" s="250" t="s">
        <v>204</v>
      </c>
    </row>
    <row r="735" spans="2:51" s="13" customFormat="1" ht="12">
      <c r="B735" s="251"/>
      <c r="C735" s="252"/>
      <c r="D735" s="231" t="s">
        <v>213</v>
      </c>
      <c r="E735" s="253" t="s">
        <v>33</v>
      </c>
      <c r="F735" s="254" t="s">
        <v>218</v>
      </c>
      <c r="G735" s="252"/>
      <c r="H735" s="255">
        <v>93</v>
      </c>
      <c r="I735" s="256"/>
      <c r="J735" s="256"/>
      <c r="K735" s="252"/>
      <c r="L735" s="252"/>
      <c r="M735" s="257"/>
      <c r="N735" s="258"/>
      <c r="O735" s="259"/>
      <c r="P735" s="259"/>
      <c r="Q735" s="259"/>
      <c r="R735" s="259"/>
      <c r="S735" s="259"/>
      <c r="T735" s="259"/>
      <c r="U735" s="259"/>
      <c r="V735" s="259"/>
      <c r="W735" s="259"/>
      <c r="X735" s="260"/>
      <c r="AT735" s="261" t="s">
        <v>213</v>
      </c>
      <c r="AU735" s="261" t="s">
        <v>90</v>
      </c>
      <c r="AV735" s="13" t="s">
        <v>211</v>
      </c>
      <c r="AW735" s="13" t="s">
        <v>5</v>
      </c>
      <c r="AX735" s="13" t="s">
        <v>88</v>
      </c>
      <c r="AY735" s="261" t="s">
        <v>204</v>
      </c>
    </row>
    <row r="736" spans="2:65" s="1" customFormat="1" ht="22.5" customHeight="1">
      <c r="B736" s="39"/>
      <c r="C736" s="216" t="s">
        <v>923</v>
      </c>
      <c r="D736" s="216" t="s">
        <v>206</v>
      </c>
      <c r="E736" s="217" t="s">
        <v>924</v>
      </c>
      <c r="F736" s="218" t="s">
        <v>925</v>
      </c>
      <c r="G736" s="219" t="s">
        <v>361</v>
      </c>
      <c r="H736" s="220">
        <v>4</v>
      </c>
      <c r="I736" s="221"/>
      <c r="J736" s="221"/>
      <c r="K736" s="222">
        <f>ROUND(P736*H736,2)</f>
        <v>0</v>
      </c>
      <c r="L736" s="218" t="s">
        <v>210</v>
      </c>
      <c r="M736" s="44"/>
      <c r="N736" s="223" t="s">
        <v>33</v>
      </c>
      <c r="O736" s="224" t="s">
        <v>49</v>
      </c>
      <c r="P736" s="225">
        <f>I736+J736</f>
        <v>0</v>
      </c>
      <c r="Q736" s="225">
        <f>ROUND(I736*H736,2)</f>
        <v>0</v>
      </c>
      <c r="R736" s="225">
        <f>ROUND(J736*H736,2)</f>
        <v>0</v>
      </c>
      <c r="S736" s="80"/>
      <c r="T736" s="226">
        <f>S736*H736</f>
        <v>0</v>
      </c>
      <c r="U736" s="226">
        <v>0.03373</v>
      </c>
      <c r="V736" s="226">
        <f>U736*H736</f>
        <v>0.13492</v>
      </c>
      <c r="W736" s="226">
        <v>0</v>
      </c>
      <c r="X736" s="227">
        <f>W736*H736</f>
        <v>0</v>
      </c>
      <c r="AR736" s="17" t="s">
        <v>211</v>
      </c>
      <c r="AT736" s="17" t="s">
        <v>206</v>
      </c>
      <c r="AU736" s="17" t="s">
        <v>90</v>
      </c>
      <c r="AY736" s="17" t="s">
        <v>204</v>
      </c>
      <c r="BE736" s="228">
        <f>IF(O736="základní",K736,0)</f>
        <v>0</v>
      </c>
      <c r="BF736" s="228">
        <f>IF(O736="snížená",K736,0)</f>
        <v>0</v>
      </c>
      <c r="BG736" s="228">
        <f>IF(O736="zákl. přenesená",K736,0)</f>
        <v>0</v>
      </c>
      <c r="BH736" s="228">
        <f>IF(O736="sníž. přenesená",K736,0)</f>
        <v>0</v>
      </c>
      <c r="BI736" s="228">
        <f>IF(O736="nulová",K736,0)</f>
        <v>0</v>
      </c>
      <c r="BJ736" s="17" t="s">
        <v>88</v>
      </c>
      <c r="BK736" s="228">
        <f>ROUND(P736*H736,2)</f>
        <v>0</v>
      </c>
      <c r="BL736" s="17" t="s">
        <v>211</v>
      </c>
      <c r="BM736" s="17" t="s">
        <v>926</v>
      </c>
    </row>
    <row r="737" spans="2:51" s="12" customFormat="1" ht="12">
      <c r="B737" s="240"/>
      <c r="C737" s="241"/>
      <c r="D737" s="231" t="s">
        <v>213</v>
      </c>
      <c r="E737" s="242" t="s">
        <v>33</v>
      </c>
      <c r="F737" s="243" t="s">
        <v>927</v>
      </c>
      <c r="G737" s="241"/>
      <c r="H737" s="244">
        <v>1</v>
      </c>
      <c r="I737" s="245"/>
      <c r="J737" s="245"/>
      <c r="K737" s="241"/>
      <c r="L737" s="241"/>
      <c r="M737" s="246"/>
      <c r="N737" s="247"/>
      <c r="O737" s="248"/>
      <c r="P737" s="248"/>
      <c r="Q737" s="248"/>
      <c r="R737" s="248"/>
      <c r="S737" s="248"/>
      <c r="T737" s="248"/>
      <c r="U737" s="248"/>
      <c r="V737" s="248"/>
      <c r="W737" s="248"/>
      <c r="X737" s="249"/>
      <c r="AT737" s="250" t="s">
        <v>213</v>
      </c>
      <c r="AU737" s="250" t="s">
        <v>90</v>
      </c>
      <c r="AV737" s="12" t="s">
        <v>90</v>
      </c>
      <c r="AW737" s="12" t="s">
        <v>5</v>
      </c>
      <c r="AX737" s="12" t="s">
        <v>80</v>
      </c>
      <c r="AY737" s="250" t="s">
        <v>204</v>
      </c>
    </row>
    <row r="738" spans="2:51" s="12" customFormat="1" ht="12">
      <c r="B738" s="240"/>
      <c r="C738" s="241"/>
      <c r="D738" s="231" t="s">
        <v>213</v>
      </c>
      <c r="E738" s="242" t="s">
        <v>33</v>
      </c>
      <c r="F738" s="243" t="s">
        <v>928</v>
      </c>
      <c r="G738" s="241"/>
      <c r="H738" s="244">
        <v>3</v>
      </c>
      <c r="I738" s="245"/>
      <c r="J738" s="245"/>
      <c r="K738" s="241"/>
      <c r="L738" s="241"/>
      <c r="M738" s="246"/>
      <c r="N738" s="247"/>
      <c r="O738" s="248"/>
      <c r="P738" s="248"/>
      <c r="Q738" s="248"/>
      <c r="R738" s="248"/>
      <c r="S738" s="248"/>
      <c r="T738" s="248"/>
      <c r="U738" s="248"/>
      <c r="V738" s="248"/>
      <c r="W738" s="248"/>
      <c r="X738" s="249"/>
      <c r="AT738" s="250" t="s">
        <v>213</v>
      </c>
      <c r="AU738" s="250" t="s">
        <v>90</v>
      </c>
      <c r="AV738" s="12" t="s">
        <v>90</v>
      </c>
      <c r="AW738" s="12" t="s">
        <v>5</v>
      </c>
      <c r="AX738" s="12" t="s">
        <v>80</v>
      </c>
      <c r="AY738" s="250" t="s">
        <v>204</v>
      </c>
    </row>
    <row r="739" spans="2:51" s="13" customFormat="1" ht="12">
      <c r="B739" s="251"/>
      <c r="C739" s="252"/>
      <c r="D739" s="231" t="s">
        <v>213</v>
      </c>
      <c r="E739" s="253" t="s">
        <v>33</v>
      </c>
      <c r="F739" s="254" t="s">
        <v>218</v>
      </c>
      <c r="G739" s="252"/>
      <c r="H739" s="255">
        <v>4</v>
      </c>
      <c r="I739" s="256"/>
      <c r="J739" s="256"/>
      <c r="K739" s="252"/>
      <c r="L739" s="252"/>
      <c r="M739" s="257"/>
      <c r="N739" s="258"/>
      <c r="O739" s="259"/>
      <c r="P739" s="259"/>
      <c r="Q739" s="259"/>
      <c r="R739" s="259"/>
      <c r="S739" s="259"/>
      <c r="T739" s="259"/>
      <c r="U739" s="259"/>
      <c r="V739" s="259"/>
      <c r="W739" s="259"/>
      <c r="X739" s="260"/>
      <c r="AT739" s="261" t="s">
        <v>213</v>
      </c>
      <c r="AU739" s="261" t="s">
        <v>90</v>
      </c>
      <c r="AV739" s="13" t="s">
        <v>211</v>
      </c>
      <c r="AW739" s="13" t="s">
        <v>5</v>
      </c>
      <c r="AX739" s="13" t="s">
        <v>88</v>
      </c>
      <c r="AY739" s="261" t="s">
        <v>204</v>
      </c>
    </row>
    <row r="740" spans="2:65" s="1" customFormat="1" ht="16.5" customHeight="1">
      <c r="B740" s="39"/>
      <c r="C740" s="273" t="s">
        <v>929</v>
      </c>
      <c r="D740" s="273" t="s">
        <v>287</v>
      </c>
      <c r="E740" s="274" t="s">
        <v>930</v>
      </c>
      <c r="F740" s="275" t="s">
        <v>931</v>
      </c>
      <c r="G740" s="276" t="s">
        <v>361</v>
      </c>
      <c r="H740" s="277">
        <v>49</v>
      </c>
      <c r="I740" s="278"/>
      <c r="J740" s="279"/>
      <c r="K740" s="280">
        <f>ROUND(P740*H740,2)</f>
        <v>0</v>
      </c>
      <c r="L740" s="275" t="s">
        <v>239</v>
      </c>
      <c r="M740" s="281"/>
      <c r="N740" s="282" t="s">
        <v>33</v>
      </c>
      <c r="O740" s="224" t="s">
        <v>49</v>
      </c>
      <c r="P740" s="225">
        <f>I740+J740</f>
        <v>0</v>
      </c>
      <c r="Q740" s="225">
        <f>ROUND(I740*H740,2)</f>
        <v>0</v>
      </c>
      <c r="R740" s="225">
        <f>ROUND(J740*H740,2)</f>
        <v>0</v>
      </c>
      <c r="S740" s="80"/>
      <c r="T740" s="226">
        <f>S740*H740</f>
        <v>0</v>
      </c>
      <c r="U740" s="226">
        <v>0.0132</v>
      </c>
      <c r="V740" s="226">
        <f>U740*H740</f>
        <v>0.6468</v>
      </c>
      <c r="W740" s="226">
        <v>0</v>
      </c>
      <c r="X740" s="227">
        <f>W740*H740</f>
        <v>0</v>
      </c>
      <c r="AR740" s="17" t="s">
        <v>258</v>
      </c>
      <c r="AT740" s="17" t="s">
        <v>287</v>
      </c>
      <c r="AU740" s="17" t="s">
        <v>90</v>
      </c>
      <c r="AY740" s="17" t="s">
        <v>204</v>
      </c>
      <c r="BE740" s="228">
        <f>IF(O740="základní",K740,0)</f>
        <v>0</v>
      </c>
      <c r="BF740" s="228">
        <f>IF(O740="snížená",K740,0)</f>
        <v>0</v>
      </c>
      <c r="BG740" s="228">
        <f>IF(O740="zákl. přenesená",K740,0)</f>
        <v>0</v>
      </c>
      <c r="BH740" s="228">
        <f>IF(O740="sníž. přenesená",K740,0)</f>
        <v>0</v>
      </c>
      <c r="BI740" s="228">
        <f>IF(O740="nulová",K740,0)</f>
        <v>0</v>
      </c>
      <c r="BJ740" s="17" t="s">
        <v>88</v>
      </c>
      <c r="BK740" s="228">
        <f>ROUND(P740*H740,2)</f>
        <v>0</v>
      </c>
      <c r="BL740" s="17" t="s">
        <v>211</v>
      </c>
      <c r="BM740" s="17" t="s">
        <v>932</v>
      </c>
    </row>
    <row r="741" spans="2:51" s="12" customFormat="1" ht="12">
      <c r="B741" s="240"/>
      <c r="C741" s="241"/>
      <c r="D741" s="231" t="s">
        <v>213</v>
      </c>
      <c r="E741" s="242" t="s">
        <v>33</v>
      </c>
      <c r="F741" s="243" t="s">
        <v>655</v>
      </c>
      <c r="G741" s="241"/>
      <c r="H741" s="244">
        <v>49</v>
      </c>
      <c r="I741" s="245"/>
      <c r="J741" s="245"/>
      <c r="K741" s="241"/>
      <c r="L741" s="241"/>
      <c r="M741" s="246"/>
      <c r="N741" s="247"/>
      <c r="O741" s="248"/>
      <c r="P741" s="248"/>
      <c r="Q741" s="248"/>
      <c r="R741" s="248"/>
      <c r="S741" s="248"/>
      <c r="T741" s="248"/>
      <c r="U741" s="248"/>
      <c r="V741" s="248"/>
      <c r="W741" s="248"/>
      <c r="X741" s="249"/>
      <c r="AT741" s="250" t="s">
        <v>213</v>
      </c>
      <c r="AU741" s="250" t="s">
        <v>90</v>
      </c>
      <c r="AV741" s="12" t="s">
        <v>90</v>
      </c>
      <c r="AW741" s="12" t="s">
        <v>5</v>
      </c>
      <c r="AX741" s="12" t="s">
        <v>80</v>
      </c>
      <c r="AY741" s="250" t="s">
        <v>204</v>
      </c>
    </row>
    <row r="742" spans="2:51" s="13" customFormat="1" ht="12">
      <c r="B742" s="251"/>
      <c r="C742" s="252"/>
      <c r="D742" s="231" t="s">
        <v>213</v>
      </c>
      <c r="E742" s="253" t="s">
        <v>33</v>
      </c>
      <c r="F742" s="254" t="s">
        <v>218</v>
      </c>
      <c r="G742" s="252"/>
      <c r="H742" s="255">
        <v>49</v>
      </c>
      <c r="I742" s="256"/>
      <c r="J742" s="256"/>
      <c r="K742" s="252"/>
      <c r="L742" s="252"/>
      <c r="M742" s="257"/>
      <c r="N742" s="258"/>
      <c r="O742" s="259"/>
      <c r="P742" s="259"/>
      <c r="Q742" s="259"/>
      <c r="R742" s="259"/>
      <c r="S742" s="259"/>
      <c r="T742" s="259"/>
      <c r="U742" s="259"/>
      <c r="V742" s="259"/>
      <c r="W742" s="259"/>
      <c r="X742" s="260"/>
      <c r="AT742" s="261" t="s">
        <v>213</v>
      </c>
      <c r="AU742" s="261" t="s">
        <v>90</v>
      </c>
      <c r="AV742" s="13" t="s">
        <v>211</v>
      </c>
      <c r="AW742" s="13" t="s">
        <v>5</v>
      </c>
      <c r="AX742" s="13" t="s">
        <v>88</v>
      </c>
      <c r="AY742" s="261" t="s">
        <v>204</v>
      </c>
    </row>
    <row r="743" spans="2:65" s="1" customFormat="1" ht="16.5" customHeight="1">
      <c r="B743" s="39"/>
      <c r="C743" s="273" t="s">
        <v>933</v>
      </c>
      <c r="D743" s="273" t="s">
        <v>287</v>
      </c>
      <c r="E743" s="274" t="s">
        <v>934</v>
      </c>
      <c r="F743" s="275" t="s">
        <v>935</v>
      </c>
      <c r="G743" s="276" t="s">
        <v>361</v>
      </c>
      <c r="H743" s="277">
        <v>41</v>
      </c>
      <c r="I743" s="278"/>
      <c r="J743" s="279"/>
      <c r="K743" s="280">
        <f>ROUND(P743*H743,2)</f>
        <v>0</v>
      </c>
      <c r="L743" s="275" t="s">
        <v>239</v>
      </c>
      <c r="M743" s="281"/>
      <c r="N743" s="282" t="s">
        <v>33</v>
      </c>
      <c r="O743" s="224" t="s">
        <v>49</v>
      </c>
      <c r="P743" s="225">
        <f>I743+J743</f>
        <v>0</v>
      </c>
      <c r="Q743" s="225">
        <f>ROUND(I743*H743,2)</f>
        <v>0</v>
      </c>
      <c r="R743" s="225">
        <f>ROUND(J743*H743,2)</f>
        <v>0</v>
      </c>
      <c r="S743" s="80"/>
      <c r="T743" s="226">
        <f>S743*H743</f>
        <v>0</v>
      </c>
      <c r="U743" s="226">
        <v>0.0129</v>
      </c>
      <c r="V743" s="226">
        <f>U743*H743</f>
        <v>0.5289</v>
      </c>
      <c r="W743" s="226">
        <v>0</v>
      </c>
      <c r="X743" s="227">
        <f>W743*H743</f>
        <v>0</v>
      </c>
      <c r="AR743" s="17" t="s">
        <v>258</v>
      </c>
      <c r="AT743" s="17" t="s">
        <v>287</v>
      </c>
      <c r="AU743" s="17" t="s">
        <v>90</v>
      </c>
      <c r="AY743" s="17" t="s">
        <v>204</v>
      </c>
      <c r="BE743" s="228">
        <f>IF(O743="základní",K743,0)</f>
        <v>0</v>
      </c>
      <c r="BF743" s="228">
        <f>IF(O743="snížená",K743,0)</f>
        <v>0</v>
      </c>
      <c r="BG743" s="228">
        <f>IF(O743="zákl. přenesená",K743,0)</f>
        <v>0</v>
      </c>
      <c r="BH743" s="228">
        <f>IF(O743="sníž. přenesená",K743,0)</f>
        <v>0</v>
      </c>
      <c r="BI743" s="228">
        <f>IF(O743="nulová",K743,0)</f>
        <v>0</v>
      </c>
      <c r="BJ743" s="17" t="s">
        <v>88</v>
      </c>
      <c r="BK743" s="228">
        <f>ROUND(P743*H743,2)</f>
        <v>0</v>
      </c>
      <c r="BL743" s="17" t="s">
        <v>211</v>
      </c>
      <c r="BM743" s="17" t="s">
        <v>936</v>
      </c>
    </row>
    <row r="744" spans="2:65" s="1" customFormat="1" ht="16.5" customHeight="1">
      <c r="B744" s="39"/>
      <c r="C744" s="273" t="s">
        <v>937</v>
      </c>
      <c r="D744" s="273" t="s">
        <v>287</v>
      </c>
      <c r="E744" s="274" t="s">
        <v>938</v>
      </c>
      <c r="F744" s="275" t="s">
        <v>939</v>
      </c>
      <c r="G744" s="276" t="s">
        <v>361</v>
      </c>
      <c r="H744" s="277">
        <v>3</v>
      </c>
      <c r="I744" s="278"/>
      <c r="J744" s="279"/>
      <c r="K744" s="280">
        <f>ROUND(P744*H744,2)</f>
        <v>0</v>
      </c>
      <c r="L744" s="275" t="s">
        <v>239</v>
      </c>
      <c r="M744" s="281"/>
      <c r="N744" s="282" t="s">
        <v>33</v>
      </c>
      <c r="O744" s="224" t="s">
        <v>49</v>
      </c>
      <c r="P744" s="225">
        <f>I744+J744</f>
        <v>0</v>
      </c>
      <c r="Q744" s="225">
        <f>ROUND(I744*H744,2)</f>
        <v>0</v>
      </c>
      <c r="R744" s="225">
        <f>ROUND(J744*H744,2)</f>
        <v>0</v>
      </c>
      <c r="S744" s="80"/>
      <c r="T744" s="226">
        <f>S744*H744</f>
        <v>0</v>
      </c>
      <c r="U744" s="226">
        <v>0.0135</v>
      </c>
      <c r="V744" s="226">
        <f>U744*H744</f>
        <v>0.0405</v>
      </c>
      <c r="W744" s="226">
        <v>0</v>
      </c>
      <c r="X744" s="227">
        <f>W744*H744</f>
        <v>0</v>
      </c>
      <c r="AR744" s="17" t="s">
        <v>258</v>
      </c>
      <c r="AT744" s="17" t="s">
        <v>287</v>
      </c>
      <c r="AU744" s="17" t="s">
        <v>90</v>
      </c>
      <c r="AY744" s="17" t="s">
        <v>204</v>
      </c>
      <c r="BE744" s="228">
        <f>IF(O744="základní",K744,0)</f>
        <v>0</v>
      </c>
      <c r="BF744" s="228">
        <f>IF(O744="snížená",K744,0)</f>
        <v>0</v>
      </c>
      <c r="BG744" s="228">
        <f>IF(O744="zákl. přenesená",K744,0)</f>
        <v>0</v>
      </c>
      <c r="BH744" s="228">
        <f>IF(O744="sníž. přenesená",K744,0)</f>
        <v>0</v>
      </c>
      <c r="BI744" s="228">
        <f>IF(O744="nulová",K744,0)</f>
        <v>0</v>
      </c>
      <c r="BJ744" s="17" t="s">
        <v>88</v>
      </c>
      <c r="BK744" s="228">
        <f>ROUND(P744*H744,2)</f>
        <v>0</v>
      </c>
      <c r="BL744" s="17" t="s">
        <v>211</v>
      </c>
      <c r="BM744" s="17" t="s">
        <v>940</v>
      </c>
    </row>
    <row r="745" spans="2:51" s="12" customFormat="1" ht="12">
      <c r="B745" s="240"/>
      <c r="C745" s="241"/>
      <c r="D745" s="231" t="s">
        <v>213</v>
      </c>
      <c r="E745" s="242" t="s">
        <v>33</v>
      </c>
      <c r="F745" s="243" t="s">
        <v>224</v>
      </c>
      <c r="G745" s="241"/>
      <c r="H745" s="244">
        <v>3</v>
      </c>
      <c r="I745" s="245"/>
      <c r="J745" s="245"/>
      <c r="K745" s="241"/>
      <c r="L745" s="241"/>
      <c r="M745" s="246"/>
      <c r="N745" s="247"/>
      <c r="O745" s="248"/>
      <c r="P745" s="248"/>
      <c r="Q745" s="248"/>
      <c r="R745" s="248"/>
      <c r="S745" s="248"/>
      <c r="T745" s="248"/>
      <c r="U745" s="248"/>
      <c r="V745" s="248"/>
      <c r="W745" s="248"/>
      <c r="X745" s="249"/>
      <c r="AT745" s="250" t="s">
        <v>213</v>
      </c>
      <c r="AU745" s="250" t="s">
        <v>90</v>
      </c>
      <c r="AV745" s="12" t="s">
        <v>90</v>
      </c>
      <c r="AW745" s="12" t="s">
        <v>5</v>
      </c>
      <c r="AX745" s="12" t="s">
        <v>80</v>
      </c>
      <c r="AY745" s="250" t="s">
        <v>204</v>
      </c>
    </row>
    <row r="746" spans="2:51" s="13" customFormat="1" ht="12">
      <c r="B746" s="251"/>
      <c r="C746" s="252"/>
      <c r="D746" s="231" t="s">
        <v>213</v>
      </c>
      <c r="E746" s="253" t="s">
        <v>33</v>
      </c>
      <c r="F746" s="254" t="s">
        <v>218</v>
      </c>
      <c r="G746" s="252"/>
      <c r="H746" s="255">
        <v>3</v>
      </c>
      <c r="I746" s="256"/>
      <c r="J746" s="256"/>
      <c r="K746" s="252"/>
      <c r="L746" s="252"/>
      <c r="M746" s="257"/>
      <c r="N746" s="258"/>
      <c r="O746" s="259"/>
      <c r="P746" s="259"/>
      <c r="Q746" s="259"/>
      <c r="R746" s="259"/>
      <c r="S746" s="259"/>
      <c r="T746" s="259"/>
      <c r="U746" s="259"/>
      <c r="V746" s="259"/>
      <c r="W746" s="259"/>
      <c r="X746" s="260"/>
      <c r="AT746" s="261" t="s">
        <v>213</v>
      </c>
      <c r="AU746" s="261" t="s">
        <v>90</v>
      </c>
      <c r="AV746" s="13" t="s">
        <v>211</v>
      </c>
      <c r="AW746" s="13" t="s">
        <v>5</v>
      </c>
      <c r="AX746" s="13" t="s">
        <v>88</v>
      </c>
      <c r="AY746" s="261" t="s">
        <v>204</v>
      </c>
    </row>
    <row r="747" spans="2:65" s="1" customFormat="1" ht="16.5" customHeight="1">
      <c r="B747" s="39"/>
      <c r="C747" s="273" t="s">
        <v>941</v>
      </c>
      <c r="D747" s="273" t="s">
        <v>287</v>
      </c>
      <c r="E747" s="274" t="s">
        <v>942</v>
      </c>
      <c r="F747" s="275" t="s">
        <v>943</v>
      </c>
      <c r="G747" s="276" t="s">
        <v>361</v>
      </c>
      <c r="H747" s="277">
        <v>4</v>
      </c>
      <c r="I747" s="278"/>
      <c r="J747" s="279"/>
      <c r="K747" s="280">
        <f>ROUND(P747*H747,2)</f>
        <v>0</v>
      </c>
      <c r="L747" s="275" t="s">
        <v>210</v>
      </c>
      <c r="M747" s="281"/>
      <c r="N747" s="282" t="s">
        <v>33</v>
      </c>
      <c r="O747" s="224" t="s">
        <v>49</v>
      </c>
      <c r="P747" s="225">
        <f>I747+J747</f>
        <v>0</v>
      </c>
      <c r="Q747" s="225">
        <f>ROUND(I747*H747,2)</f>
        <v>0</v>
      </c>
      <c r="R747" s="225">
        <f>ROUND(J747*H747,2)</f>
        <v>0</v>
      </c>
      <c r="S747" s="80"/>
      <c r="T747" s="226">
        <f>S747*H747</f>
        <v>0</v>
      </c>
      <c r="U747" s="226">
        <v>0.0185</v>
      </c>
      <c r="V747" s="226">
        <f>U747*H747</f>
        <v>0.074</v>
      </c>
      <c r="W747" s="226">
        <v>0</v>
      </c>
      <c r="X747" s="227">
        <f>W747*H747</f>
        <v>0</v>
      </c>
      <c r="AR747" s="17" t="s">
        <v>258</v>
      </c>
      <c r="AT747" s="17" t="s">
        <v>287</v>
      </c>
      <c r="AU747" s="17" t="s">
        <v>90</v>
      </c>
      <c r="AY747" s="17" t="s">
        <v>204</v>
      </c>
      <c r="BE747" s="228">
        <f>IF(O747="základní",K747,0)</f>
        <v>0</v>
      </c>
      <c r="BF747" s="228">
        <f>IF(O747="snížená",K747,0)</f>
        <v>0</v>
      </c>
      <c r="BG747" s="228">
        <f>IF(O747="zákl. přenesená",K747,0)</f>
        <v>0</v>
      </c>
      <c r="BH747" s="228">
        <f>IF(O747="sníž. přenesená",K747,0)</f>
        <v>0</v>
      </c>
      <c r="BI747" s="228">
        <f>IF(O747="nulová",K747,0)</f>
        <v>0</v>
      </c>
      <c r="BJ747" s="17" t="s">
        <v>88</v>
      </c>
      <c r="BK747" s="228">
        <f>ROUND(P747*H747,2)</f>
        <v>0</v>
      </c>
      <c r="BL747" s="17" t="s">
        <v>211</v>
      </c>
      <c r="BM747" s="17" t="s">
        <v>944</v>
      </c>
    </row>
    <row r="748" spans="2:63" s="10" customFormat="1" ht="20.85" customHeight="1">
      <c r="B748" s="199"/>
      <c r="C748" s="200"/>
      <c r="D748" s="201" t="s">
        <v>79</v>
      </c>
      <c r="E748" s="214" t="s">
        <v>771</v>
      </c>
      <c r="F748" s="214" t="s">
        <v>945</v>
      </c>
      <c r="G748" s="200"/>
      <c r="H748" s="200"/>
      <c r="I748" s="203"/>
      <c r="J748" s="203"/>
      <c r="K748" s="215">
        <f>BK748</f>
        <v>0</v>
      </c>
      <c r="L748" s="200"/>
      <c r="M748" s="205"/>
      <c r="N748" s="206"/>
      <c r="O748" s="207"/>
      <c r="P748" s="207"/>
      <c r="Q748" s="208">
        <f>SUM(Q749:Q850)</f>
        <v>0</v>
      </c>
      <c r="R748" s="208">
        <f>SUM(R749:R850)</f>
        <v>0</v>
      </c>
      <c r="S748" s="207"/>
      <c r="T748" s="209">
        <f>SUM(T749:T850)</f>
        <v>0</v>
      </c>
      <c r="U748" s="207"/>
      <c r="V748" s="209">
        <f>SUM(V749:V850)</f>
        <v>92.06597898</v>
      </c>
      <c r="W748" s="207"/>
      <c r="X748" s="210">
        <f>SUM(X749:X850)</f>
        <v>0</v>
      </c>
      <c r="AR748" s="211" t="s">
        <v>88</v>
      </c>
      <c r="AT748" s="212" t="s">
        <v>79</v>
      </c>
      <c r="AU748" s="212" t="s">
        <v>90</v>
      </c>
      <c r="AY748" s="211" t="s">
        <v>204</v>
      </c>
      <c r="BK748" s="213">
        <f>SUM(BK749:BK850)</f>
        <v>0</v>
      </c>
    </row>
    <row r="749" spans="2:65" s="1" customFormat="1" ht="22.5" customHeight="1">
      <c r="B749" s="39"/>
      <c r="C749" s="216" t="s">
        <v>946</v>
      </c>
      <c r="D749" s="216" t="s">
        <v>206</v>
      </c>
      <c r="E749" s="217" t="s">
        <v>947</v>
      </c>
      <c r="F749" s="218" t="s">
        <v>948</v>
      </c>
      <c r="G749" s="219" t="s">
        <v>209</v>
      </c>
      <c r="H749" s="220">
        <v>1035.9</v>
      </c>
      <c r="I749" s="221"/>
      <c r="J749" s="221"/>
      <c r="K749" s="222">
        <f>ROUND(P749*H749,2)</f>
        <v>0</v>
      </c>
      <c r="L749" s="218" t="s">
        <v>210</v>
      </c>
      <c r="M749" s="44"/>
      <c r="N749" s="223" t="s">
        <v>33</v>
      </c>
      <c r="O749" s="224" t="s">
        <v>49</v>
      </c>
      <c r="P749" s="225">
        <f>I749+J749</f>
        <v>0</v>
      </c>
      <c r="Q749" s="225">
        <f>ROUND(I749*H749,2)</f>
        <v>0</v>
      </c>
      <c r="R749" s="225">
        <f>ROUND(J749*H749,2)</f>
        <v>0</v>
      </c>
      <c r="S749" s="80"/>
      <c r="T749" s="226">
        <f>S749*H749</f>
        <v>0</v>
      </c>
      <c r="U749" s="226">
        <v>0.01838</v>
      </c>
      <c r="V749" s="226">
        <f>U749*H749</f>
        <v>19.039842000000004</v>
      </c>
      <c r="W749" s="226">
        <v>0</v>
      </c>
      <c r="X749" s="227">
        <f>W749*H749</f>
        <v>0</v>
      </c>
      <c r="AR749" s="17" t="s">
        <v>211</v>
      </c>
      <c r="AT749" s="17" t="s">
        <v>206</v>
      </c>
      <c r="AU749" s="17" t="s">
        <v>224</v>
      </c>
      <c r="AY749" s="17" t="s">
        <v>204</v>
      </c>
      <c r="BE749" s="228">
        <f>IF(O749="základní",K749,0)</f>
        <v>0</v>
      </c>
      <c r="BF749" s="228">
        <f>IF(O749="snížená",K749,0)</f>
        <v>0</v>
      </c>
      <c r="BG749" s="228">
        <f>IF(O749="zákl. přenesená",K749,0)</f>
        <v>0</v>
      </c>
      <c r="BH749" s="228">
        <f>IF(O749="sníž. přenesená",K749,0)</f>
        <v>0</v>
      </c>
      <c r="BI749" s="228">
        <f>IF(O749="nulová",K749,0)</f>
        <v>0</v>
      </c>
      <c r="BJ749" s="17" t="s">
        <v>88</v>
      </c>
      <c r="BK749" s="228">
        <f>ROUND(P749*H749,2)</f>
        <v>0</v>
      </c>
      <c r="BL749" s="17" t="s">
        <v>211</v>
      </c>
      <c r="BM749" s="17" t="s">
        <v>949</v>
      </c>
    </row>
    <row r="750" spans="2:51" s="11" customFormat="1" ht="12">
      <c r="B750" s="229"/>
      <c r="C750" s="230"/>
      <c r="D750" s="231" t="s">
        <v>213</v>
      </c>
      <c r="E750" s="232" t="s">
        <v>33</v>
      </c>
      <c r="F750" s="233" t="s">
        <v>396</v>
      </c>
      <c r="G750" s="230"/>
      <c r="H750" s="232" t="s">
        <v>33</v>
      </c>
      <c r="I750" s="234"/>
      <c r="J750" s="234"/>
      <c r="K750" s="230"/>
      <c r="L750" s="230"/>
      <c r="M750" s="235"/>
      <c r="N750" s="236"/>
      <c r="O750" s="237"/>
      <c r="P750" s="237"/>
      <c r="Q750" s="237"/>
      <c r="R750" s="237"/>
      <c r="S750" s="237"/>
      <c r="T750" s="237"/>
      <c r="U750" s="237"/>
      <c r="V750" s="237"/>
      <c r="W750" s="237"/>
      <c r="X750" s="238"/>
      <c r="AT750" s="239" t="s">
        <v>213</v>
      </c>
      <c r="AU750" s="239" t="s">
        <v>224</v>
      </c>
      <c r="AV750" s="11" t="s">
        <v>88</v>
      </c>
      <c r="AW750" s="11" t="s">
        <v>5</v>
      </c>
      <c r="AX750" s="11" t="s">
        <v>80</v>
      </c>
      <c r="AY750" s="239" t="s">
        <v>204</v>
      </c>
    </row>
    <row r="751" spans="2:51" s="12" customFormat="1" ht="12">
      <c r="B751" s="240"/>
      <c r="C751" s="241"/>
      <c r="D751" s="231" t="s">
        <v>213</v>
      </c>
      <c r="E751" s="242" t="s">
        <v>33</v>
      </c>
      <c r="F751" s="243" t="s">
        <v>950</v>
      </c>
      <c r="G751" s="241"/>
      <c r="H751" s="244">
        <v>226.2</v>
      </c>
      <c r="I751" s="245"/>
      <c r="J751" s="245"/>
      <c r="K751" s="241"/>
      <c r="L751" s="241"/>
      <c r="M751" s="246"/>
      <c r="N751" s="247"/>
      <c r="O751" s="248"/>
      <c r="P751" s="248"/>
      <c r="Q751" s="248"/>
      <c r="R751" s="248"/>
      <c r="S751" s="248"/>
      <c r="T751" s="248"/>
      <c r="U751" s="248"/>
      <c r="V751" s="248"/>
      <c r="W751" s="248"/>
      <c r="X751" s="249"/>
      <c r="AT751" s="250" t="s">
        <v>213</v>
      </c>
      <c r="AU751" s="250" t="s">
        <v>224</v>
      </c>
      <c r="AV751" s="12" t="s">
        <v>90</v>
      </c>
      <c r="AW751" s="12" t="s">
        <v>5</v>
      </c>
      <c r="AX751" s="12" t="s">
        <v>80</v>
      </c>
      <c r="AY751" s="250" t="s">
        <v>204</v>
      </c>
    </row>
    <row r="752" spans="2:51" s="11" customFormat="1" ht="12">
      <c r="B752" s="229"/>
      <c r="C752" s="230"/>
      <c r="D752" s="231" t="s">
        <v>213</v>
      </c>
      <c r="E752" s="232" t="s">
        <v>33</v>
      </c>
      <c r="F752" s="233" t="s">
        <v>951</v>
      </c>
      <c r="G752" s="230"/>
      <c r="H752" s="232" t="s">
        <v>33</v>
      </c>
      <c r="I752" s="234"/>
      <c r="J752" s="234"/>
      <c r="K752" s="230"/>
      <c r="L752" s="230"/>
      <c r="M752" s="235"/>
      <c r="N752" s="236"/>
      <c r="O752" s="237"/>
      <c r="P752" s="237"/>
      <c r="Q752" s="237"/>
      <c r="R752" s="237"/>
      <c r="S752" s="237"/>
      <c r="T752" s="237"/>
      <c r="U752" s="237"/>
      <c r="V752" s="237"/>
      <c r="W752" s="237"/>
      <c r="X752" s="238"/>
      <c r="AT752" s="239" t="s">
        <v>213</v>
      </c>
      <c r="AU752" s="239" t="s">
        <v>224</v>
      </c>
      <c r="AV752" s="11" t="s">
        <v>88</v>
      </c>
      <c r="AW752" s="11" t="s">
        <v>5</v>
      </c>
      <c r="AX752" s="11" t="s">
        <v>80</v>
      </c>
      <c r="AY752" s="239" t="s">
        <v>204</v>
      </c>
    </row>
    <row r="753" spans="2:51" s="12" customFormat="1" ht="12">
      <c r="B753" s="240"/>
      <c r="C753" s="241"/>
      <c r="D753" s="231" t="s">
        <v>213</v>
      </c>
      <c r="E753" s="242" t="s">
        <v>33</v>
      </c>
      <c r="F753" s="243" t="s">
        <v>952</v>
      </c>
      <c r="G753" s="241"/>
      <c r="H753" s="244">
        <v>274.9</v>
      </c>
      <c r="I753" s="245"/>
      <c r="J753" s="245"/>
      <c r="K753" s="241"/>
      <c r="L753" s="241"/>
      <c r="M753" s="246"/>
      <c r="N753" s="247"/>
      <c r="O753" s="248"/>
      <c r="P753" s="248"/>
      <c r="Q753" s="248"/>
      <c r="R753" s="248"/>
      <c r="S753" s="248"/>
      <c r="T753" s="248"/>
      <c r="U753" s="248"/>
      <c r="V753" s="248"/>
      <c r="W753" s="248"/>
      <c r="X753" s="249"/>
      <c r="AT753" s="250" t="s">
        <v>213</v>
      </c>
      <c r="AU753" s="250" t="s">
        <v>224</v>
      </c>
      <c r="AV753" s="12" t="s">
        <v>90</v>
      </c>
      <c r="AW753" s="12" t="s">
        <v>5</v>
      </c>
      <c r="AX753" s="12" t="s">
        <v>80</v>
      </c>
      <c r="AY753" s="250" t="s">
        <v>204</v>
      </c>
    </row>
    <row r="754" spans="2:51" s="11" customFormat="1" ht="12">
      <c r="B754" s="229"/>
      <c r="C754" s="230"/>
      <c r="D754" s="231" t="s">
        <v>213</v>
      </c>
      <c r="E754" s="232" t="s">
        <v>33</v>
      </c>
      <c r="F754" s="233" t="s">
        <v>597</v>
      </c>
      <c r="G754" s="230"/>
      <c r="H754" s="232" t="s">
        <v>33</v>
      </c>
      <c r="I754" s="234"/>
      <c r="J754" s="234"/>
      <c r="K754" s="230"/>
      <c r="L754" s="230"/>
      <c r="M754" s="235"/>
      <c r="N754" s="236"/>
      <c r="O754" s="237"/>
      <c r="P754" s="237"/>
      <c r="Q754" s="237"/>
      <c r="R754" s="237"/>
      <c r="S754" s="237"/>
      <c r="T754" s="237"/>
      <c r="U754" s="237"/>
      <c r="V754" s="237"/>
      <c r="W754" s="237"/>
      <c r="X754" s="238"/>
      <c r="AT754" s="239" t="s">
        <v>213</v>
      </c>
      <c r="AU754" s="239" t="s">
        <v>224</v>
      </c>
      <c r="AV754" s="11" t="s">
        <v>88</v>
      </c>
      <c r="AW754" s="11" t="s">
        <v>5</v>
      </c>
      <c r="AX754" s="11" t="s">
        <v>80</v>
      </c>
      <c r="AY754" s="239" t="s">
        <v>204</v>
      </c>
    </row>
    <row r="755" spans="2:51" s="12" customFormat="1" ht="12">
      <c r="B755" s="240"/>
      <c r="C755" s="241"/>
      <c r="D755" s="231" t="s">
        <v>213</v>
      </c>
      <c r="E755" s="242" t="s">
        <v>33</v>
      </c>
      <c r="F755" s="243" t="s">
        <v>953</v>
      </c>
      <c r="G755" s="241"/>
      <c r="H755" s="244">
        <v>265.4</v>
      </c>
      <c r="I755" s="245"/>
      <c r="J755" s="245"/>
      <c r="K755" s="241"/>
      <c r="L755" s="241"/>
      <c r="M755" s="246"/>
      <c r="N755" s="247"/>
      <c r="O755" s="248"/>
      <c r="P755" s="248"/>
      <c r="Q755" s="248"/>
      <c r="R755" s="248"/>
      <c r="S755" s="248"/>
      <c r="T755" s="248"/>
      <c r="U755" s="248"/>
      <c r="V755" s="248"/>
      <c r="W755" s="248"/>
      <c r="X755" s="249"/>
      <c r="AT755" s="250" t="s">
        <v>213</v>
      </c>
      <c r="AU755" s="250" t="s">
        <v>224</v>
      </c>
      <c r="AV755" s="12" t="s">
        <v>90</v>
      </c>
      <c r="AW755" s="12" t="s">
        <v>5</v>
      </c>
      <c r="AX755" s="12" t="s">
        <v>80</v>
      </c>
      <c r="AY755" s="250" t="s">
        <v>204</v>
      </c>
    </row>
    <row r="756" spans="2:51" s="11" customFormat="1" ht="12">
      <c r="B756" s="229"/>
      <c r="C756" s="230"/>
      <c r="D756" s="231" t="s">
        <v>213</v>
      </c>
      <c r="E756" s="232" t="s">
        <v>33</v>
      </c>
      <c r="F756" s="233" t="s">
        <v>600</v>
      </c>
      <c r="G756" s="230"/>
      <c r="H756" s="232" t="s">
        <v>33</v>
      </c>
      <c r="I756" s="234"/>
      <c r="J756" s="234"/>
      <c r="K756" s="230"/>
      <c r="L756" s="230"/>
      <c r="M756" s="235"/>
      <c r="N756" s="236"/>
      <c r="O756" s="237"/>
      <c r="P756" s="237"/>
      <c r="Q756" s="237"/>
      <c r="R756" s="237"/>
      <c r="S756" s="237"/>
      <c r="T756" s="237"/>
      <c r="U756" s="237"/>
      <c r="V756" s="237"/>
      <c r="W756" s="237"/>
      <c r="X756" s="238"/>
      <c r="AT756" s="239" t="s">
        <v>213</v>
      </c>
      <c r="AU756" s="239" t="s">
        <v>224</v>
      </c>
      <c r="AV756" s="11" t="s">
        <v>88</v>
      </c>
      <c r="AW756" s="11" t="s">
        <v>5</v>
      </c>
      <c r="AX756" s="11" t="s">
        <v>80</v>
      </c>
      <c r="AY756" s="239" t="s">
        <v>204</v>
      </c>
    </row>
    <row r="757" spans="2:51" s="12" customFormat="1" ht="12">
      <c r="B757" s="240"/>
      <c r="C757" s="241"/>
      <c r="D757" s="231" t="s">
        <v>213</v>
      </c>
      <c r="E757" s="242" t="s">
        <v>33</v>
      </c>
      <c r="F757" s="243" t="s">
        <v>954</v>
      </c>
      <c r="G757" s="241"/>
      <c r="H757" s="244">
        <v>269.4</v>
      </c>
      <c r="I757" s="245"/>
      <c r="J757" s="245"/>
      <c r="K757" s="241"/>
      <c r="L757" s="241"/>
      <c r="M757" s="246"/>
      <c r="N757" s="247"/>
      <c r="O757" s="248"/>
      <c r="P757" s="248"/>
      <c r="Q757" s="248"/>
      <c r="R757" s="248"/>
      <c r="S757" s="248"/>
      <c r="T757" s="248"/>
      <c r="U757" s="248"/>
      <c r="V757" s="248"/>
      <c r="W757" s="248"/>
      <c r="X757" s="249"/>
      <c r="AT757" s="250" t="s">
        <v>213</v>
      </c>
      <c r="AU757" s="250" t="s">
        <v>224</v>
      </c>
      <c r="AV757" s="12" t="s">
        <v>90</v>
      </c>
      <c r="AW757" s="12" t="s">
        <v>5</v>
      </c>
      <c r="AX757" s="12" t="s">
        <v>80</v>
      </c>
      <c r="AY757" s="250" t="s">
        <v>204</v>
      </c>
    </row>
    <row r="758" spans="2:51" s="13" customFormat="1" ht="12">
      <c r="B758" s="251"/>
      <c r="C758" s="252"/>
      <c r="D758" s="231" t="s">
        <v>213</v>
      </c>
      <c r="E758" s="253" t="s">
        <v>33</v>
      </c>
      <c r="F758" s="254" t="s">
        <v>218</v>
      </c>
      <c r="G758" s="252"/>
      <c r="H758" s="255">
        <v>1035.9</v>
      </c>
      <c r="I758" s="256"/>
      <c r="J758" s="256"/>
      <c r="K758" s="252"/>
      <c r="L758" s="252"/>
      <c r="M758" s="257"/>
      <c r="N758" s="258"/>
      <c r="O758" s="259"/>
      <c r="P758" s="259"/>
      <c r="Q758" s="259"/>
      <c r="R758" s="259"/>
      <c r="S758" s="259"/>
      <c r="T758" s="259"/>
      <c r="U758" s="259"/>
      <c r="V758" s="259"/>
      <c r="W758" s="259"/>
      <c r="X758" s="260"/>
      <c r="AT758" s="261" t="s">
        <v>213</v>
      </c>
      <c r="AU758" s="261" t="s">
        <v>224</v>
      </c>
      <c r="AV758" s="13" t="s">
        <v>211</v>
      </c>
      <c r="AW758" s="13" t="s">
        <v>5</v>
      </c>
      <c r="AX758" s="13" t="s">
        <v>88</v>
      </c>
      <c r="AY758" s="261" t="s">
        <v>204</v>
      </c>
    </row>
    <row r="759" spans="2:65" s="1" customFormat="1" ht="16.5" customHeight="1">
      <c r="B759" s="39"/>
      <c r="C759" s="216" t="s">
        <v>955</v>
      </c>
      <c r="D759" s="216" t="s">
        <v>206</v>
      </c>
      <c r="E759" s="217" t="s">
        <v>956</v>
      </c>
      <c r="F759" s="218" t="s">
        <v>957</v>
      </c>
      <c r="G759" s="219" t="s">
        <v>209</v>
      </c>
      <c r="H759" s="220">
        <v>230.633</v>
      </c>
      <c r="I759" s="221"/>
      <c r="J759" s="221"/>
      <c r="K759" s="222">
        <f>ROUND(P759*H759,2)</f>
        <v>0</v>
      </c>
      <c r="L759" s="218" t="s">
        <v>239</v>
      </c>
      <c r="M759" s="44"/>
      <c r="N759" s="223" t="s">
        <v>33</v>
      </c>
      <c r="O759" s="224" t="s">
        <v>49</v>
      </c>
      <c r="P759" s="225">
        <f>I759+J759</f>
        <v>0</v>
      </c>
      <c r="Q759" s="225">
        <f>ROUND(I759*H759,2)</f>
        <v>0</v>
      </c>
      <c r="R759" s="225">
        <f>ROUND(J759*H759,2)</f>
        <v>0</v>
      </c>
      <c r="S759" s="80"/>
      <c r="T759" s="226">
        <f>S759*H759</f>
        <v>0</v>
      </c>
      <c r="U759" s="226">
        <v>0.01838</v>
      </c>
      <c r="V759" s="226">
        <f>U759*H759</f>
        <v>4.2390345400000005</v>
      </c>
      <c r="W759" s="226">
        <v>0</v>
      </c>
      <c r="X759" s="227">
        <f>W759*H759</f>
        <v>0</v>
      </c>
      <c r="AR759" s="17" t="s">
        <v>211</v>
      </c>
      <c r="AT759" s="17" t="s">
        <v>206</v>
      </c>
      <c r="AU759" s="17" t="s">
        <v>224</v>
      </c>
      <c r="AY759" s="17" t="s">
        <v>204</v>
      </c>
      <c r="BE759" s="228">
        <f>IF(O759="základní",K759,0)</f>
        <v>0</v>
      </c>
      <c r="BF759" s="228">
        <f>IF(O759="snížená",K759,0)</f>
        <v>0</v>
      </c>
      <c r="BG759" s="228">
        <f>IF(O759="zákl. přenesená",K759,0)</f>
        <v>0</v>
      </c>
      <c r="BH759" s="228">
        <f>IF(O759="sníž. přenesená",K759,0)</f>
        <v>0</v>
      </c>
      <c r="BI759" s="228">
        <f>IF(O759="nulová",K759,0)</f>
        <v>0</v>
      </c>
      <c r="BJ759" s="17" t="s">
        <v>88</v>
      </c>
      <c r="BK759" s="228">
        <f>ROUND(P759*H759,2)</f>
        <v>0</v>
      </c>
      <c r="BL759" s="17" t="s">
        <v>211</v>
      </c>
      <c r="BM759" s="17" t="s">
        <v>958</v>
      </c>
    </row>
    <row r="760" spans="2:51" s="11" customFormat="1" ht="12">
      <c r="B760" s="229"/>
      <c r="C760" s="230"/>
      <c r="D760" s="231" t="s">
        <v>213</v>
      </c>
      <c r="E760" s="232" t="s">
        <v>33</v>
      </c>
      <c r="F760" s="233" t="s">
        <v>959</v>
      </c>
      <c r="G760" s="230"/>
      <c r="H760" s="232" t="s">
        <v>33</v>
      </c>
      <c r="I760" s="234"/>
      <c r="J760" s="234"/>
      <c r="K760" s="230"/>
      <c r="L760" s="230"/>
      <c r="M760" s="235"/>
      <c r="N760" s="236"/>
      <c r="O760" s="237"/>
      <c r="P760" s="237"/>
      <c r="Q760" s="237"/>
      <c r="R760" s="237"/>
      <c r="S760" s="237"/>
      <c r="T760" s="237"/>
      <c r="U760" s="237"/>
      <c r="V760" s="237"/>
      <c r="W760" s="237"/>
      <c r="X760" s="238"/>
      <c r="AT760" s="239" t="s">
        <v>213</v>
      </c>
      <c r="AU760" s="239" t="s">
        <v>224</v>
      </c>
      <c r="AV760" s="11" t="s">
        <v>88</v>
      </c>
      <c r="AW760" s="11" t="s">
        <v>5</v>
      </c>
      <c r="AX760" s="11" t="s">
        <v>80</v>
      </c>
      <c r="AY760" s="239" t="s">
        <v>204</v>
      </c>
    </row>
    <row r="761" spans="2:51" s="12" customFormat="1" ht="12">
      <c r="B761" s="240"/>
      <c r="C761" s="241"/>
      <c r="D761" s="231" t="s">
        <v>213</v>
      </c>
      <c r="E761" s="242" t="s">
        <v>33</v>
      </c>
      <c r="F761" s="243" t="s">
        <v>960</v>
      </c>
      <c r="G761" s="241"/>
      <c r="H761" s="244">
        <v>230.633</v>
      </c>
      <c r="I761" s="245"/>
      <c r="J761" s="245"/>
      <c r="K761" s="241"/>
      <c r="L761" s="241"/>
      <c r="M761" s="246"/>
      <c r="N761" s="247"/>
      <c r="O761" s="248"/>
      <c r="P761" s="248"/>
      <c r="Q761" s="248"/>
      <c r="R761" s="248"/>
      <c r="S761" s="248"/>
      <c r="T761" s="248"/>
      <c r="U761" s="248"/>
      <c r="V761" s="248"/>
      <c r="W761" s="248"/>
      <c r="X761" s="249"/>
      <c r="AT761" s="250" t="s">
        <v>213</v>
      </c>
      <c r="AU761" s="250" t="s">
        <v>224</v>
      </c>
      <c r="AV761" s="12" t="s">
        <v>90</v>
      </c>
      <c r="AW761" s="12" t="s">
        <v>5</v>
      </c>
      <c r="AX761" s="12" t="s">
        <v>80</v>
      </c>
      <c r="AY761" s="250" t="s">
        <v>204</v>
      </c>
    </row>
    <row r="762" spans="2:51" s="14" customFormat="1" ht="12">
      <c r="B762" s="262"/>
      <c r="C762" s="263"/>
      <c r="D762" s="231" t="s">
        <v>213</v>
      </c>
      <c r="E762" s="264" t="s">
        <v>33</v>
      </c>
      <c r="F762" s="265" t="s">
        <v>243</v>
      </c>
      <c r="G762" s="263"/>
      <c r="H762" s="266">
        <v>230.633</v>
      </c>
      <c r="I762" s="267"/>
      <c r="J762" s="267"/>
      <c r="K762" s="263"/>
      <c r="L762" s="263"/>
      <c r="M762" s="268"/>
      <c r="N762" s="269"/>
      <c r="O762" s="270"/>
      <c r="P762" s="270"/>
      <c r="Q762" s="270"/>
      <c r="R762" s="270"/>
      <c r="S762" s="270"/>
      <c r="T762" s="270"/>
      <c r="U762" s="270"/>
      <c r="V762" s="270"/>
      <c r="W762" s="270"/>
      <c r="X762" s="271"/>
      <c r="AT762" s="272" t="s">
        <v>213</v>
      </c>
      <c r="AU762" s="272" t="s">
        <v>224</v>
      </c>
      <c r="AV762" s="14" t="s">
        <v>224</v>
      </c>
      <c r="AW762" s="14" t="s">
        <v>5</v>
      </c>
      <c r="AX762" s="14" t="s">
        <v>80</v>
      </c>
      <c r="AY762" s="272" t="s">
        <v>204</v>
      </c>
    </row>
    <row r="763" spans="2:51" s="13" customFormat="1" ht="12">
      <c r="B763" s="251"/>
      <c r="C763" s="252"/>
      <c r="D763" s="231" t="s">
        <v>213</v>
      </c>
      <c r="E763" s="253" t="s">
        <v>33</v>
      </c>
      <c r="F763" s="254" t="s">
        <v>218</v>
      </c>
      <c r="G763" s="252"/>
      <c r="H763" s="255">
        <v>230.633</v>
      </c>
      <c r="I763" s="256"/>
      <c r="J763" s="256"/>
      <c r="K763" s="252"/>
      <c r="L763" s="252"/>
      <c r="M763" s="257"/>
      <c r="N763" s="258"/>
      <c r="O763" s="259"/>
      <c r="P763" s="259"/>
      <c r="Q763" s="259"/>
      <c r="R763" s="259"/>
      <c r="S763" s="259"/>
      <c r="T763" s="259"/>
      <c r="U763" s="259"/>
      <c r="V763" s="259"/>
      <c r="W763" s="259"/>
      <c r="X763" s="260"/>
      <c r="AT763" s="261" t="s">
        <v>213</v>
      </c>
      <c r="AU763" s="261" t="s">
        <v>224</v>
      </c>
      <c r="AV763" s="13" t="s">
        <v>211</v>
      </c>
      <c r="AW763" s="13" t="s">
        <v>5</v>
      </c>
      <c r="AX763" s="13" t="s">
        <v>88</v>
      </c>
      <c r="AY763" s="261" t="s">
        <v>204</v>
      </c>
    </row>
    <row r="764" spans="2:65" s="1" customFormat="1" ht="16.5" customHeight="1">
      <c r="B764" s="39"/>
      <c r="C764" s="216" t="s">
        <v>961</v>
      </c>
      <c r="D764" s="216" t="s">
        <v>206</v>
      </c>
      <c r="E764" s="217" t="s">
        <v>962</v>
      </c>
      <c r="F764" s="218" t="s">
        <v>963</v>
      </c>
      <c r="G764" s="219" t="s">
        <v>209</v>
      </c>
      <c r="H764" s="220">
        <v>3549.478</v>
      </c>
      <c r="I764" s="221"/>
      <c r="J764" s="221"/>
      <c r="K764" s="222">
        <f>ROUND(P764*H764,2)</f>
        <v>0</v>
      </c>
      <c r="L764" s="218" t="s">
        <v>239</v>
      </c>
      <c r="M764" s="44"/>
      <c r="N764" s="223" t="s">
        <v>33</v>
      </c>
      <c r="O764" s="224" t="s">
        <v>49</v>
      </c>
      <c r="P764" s="225">
        <f>I764+J764</f>
        <v>0</v>
      </c>
      <c r="Q764" s="225">
        <f>ROUND(I764*H764,2)</f>
        <v>0</v>
      </c>
      <c r="R764" s="225">
        <f>ROUND(J764*H764,2)</f>
        <v>0</v>
      </c>
      <c r="S764" s="80"/>
      <c r="T764" s="226">
        <f>S764*H764</f>
        <v>0</v>
      </c>
      <c r="U764" s="226">
        <v>0.01838</v>
      </c>
      <c r="V764" s="226">
        <f>U764*H764</f>
        <v>65.23940564</v>
      </c>
      <c r="W764" s="226">
        <v>0</v>
      </c>
      <c r="X764" s="227">
        <f>W764*H764</f>
        <v>0</v>
      </c>
      <c r="AR764" s="17" t="s">
        <v>211</v>
      </c>
      <c r="AT764" s="17" t="s">
        <v>206</v>
      </c>
      <c r="AU764" s="17" t="s">
        <v>224</v>
      </c>
      <c r="AY764" s="17" t="s">
        <v>204</v>
      </c>
      <c r="BE764" s="228">
        <f>IF(O764="základní",K764,0)</f>
        <v>0</v>
      </c>
      <c r="BF764" s="228">
        <f>IF(O764="snížená",K764,0)</f>
        <v>0</v>
      </c>
      <c r="BG764" s="228">
        <f>IF(O764="zákl. přenesená",K764,0)</f>
        <v>0</v>
      </c>
      <c r="BH764" s="228">
        <f>IF(O764="sníž. přenesená",K764,0)</f>
        <v>0</v>
      </c>
      <c r="BI764" s="228">
        <f>IF(O764="nulová",K764,0)</f>
        <v>0</v>
      </c>
      <c r="BJ764" s="17" t="s">
        <v>88</v>
      </c>
      <c r="BK764" s="228">
        <f>ROUND(P764*H764,2)</f>
        <v>0</v>
      </c>
      <c r="BL764" s="17" t="s">
        <v>211</v>
      </c>
      <c r="BM764" s="17" t="s">
        <v>964</v>
      </c>
    </row>
    <row r="765" spans="2:51" s="11" customFormat="1" ht="12">
      <c r="B765" s="229"/>
      <c r="C765" s="230"/>
      <c r="D765" s="231" t="s">
        <v>213</v>
      </c>
      <c r="E765" s="232" t="s">
        <v>33</v>
      </c>
      <c r="F765" s="233" t="s">
        <v>965</v>
      </c>
      <c r="G765" s="230"/>
      <c r="H765" s="232" t="s">
        <v>33</v>
      </c>
      <c r="I765" s="234"/>
      <c r="J765" s="234"/>
      <c r="K765" s="230"/>
      <c r="L765" s="230"/>
      <c r="M765" s="235"/>
      <c r="N765" s="236"/>
      <c r="O765" s="237"/>
      <c r="P765" s="237"/>
      <c r="Q765" s="237"/>
      <c r="R765" s="237"/>
      <c r="S765" s="237"/>
      <c r="T765" s="237"/>
      <c r="U765" s="237"/>
      <c r="V765" s="237"/>
      <c r="W765" s="237"/>
      <c r="X765" s="238"/>
      <c r="AT765" s="239" t="s">
        <v>213</v>
      </c>
      <c r="AU765" s="239" t="s">
        <v>224</v>
      </c>
      <c r="AV765" s="11" t="s">
        <v>88</v>
      </c>
      <c r="AW765" s="11" t="s">
        <v>5</v>
      </c>
      <c r="AX765" s="11" t="s">
        <v>80</v>
      </c>
      <c r="AY765" s="239" t="s">
        <v>204</v>
      </c>
    </row>
    <row r="766" spans="2:51" s="11" customFormat="1" ht="12">
      <c r="B766" s="229"/>
      <c r="C766" s="230"/>
      <c r="D766" s="231" t="s">
        <v>213</v>
      </c>
      <c r="E766" s="232" t="s">
        <v>33</v>
      </c>
      <c r="F766" s="233" t="s">
        <v>966</v>
      </c>
      <c r="G766" s="230"/>
      <c r="H766" s="232" t="s">
        <v>33</v>
      </c>
      <c r="I766" s="234"/>
      <c r="J766" s="234"/>
      <c r="K766" s="230"/>
      <c r="L766" s="230"/>
      <c r="M766" s="235"/>
      <c r="N766" s="236"/>
      <c r="O766" s="237"/>
      <c r="P766" s="237"/>
      <c r="Q766" s="237"/>
      <c r="R766" s="237"/>
      <c r="S766" s="237"/>
      <c r="T766" s="237"/>
      <c r="U766" s="237"/>
      <c r="V766" s="237"/>
      <c r="W766" s="237"/>
      <c r="X766" s="238"/>
      <c r="AT766" s="239" t="s">
        <v>213</v>
      </c>
      <c r="AU766" s="239" t="s">
        <v>224</v>
      </c>
      <c r="AV766" s="11" t="s">
        <v>88</v>
      </c>
      <c r="AW766" s="11" t="s">
        <v>5</v>
      </c>
      <c r="AX766" s="11" t="s">
        <v>80</v>
      </c>
      <c r="AY766" s="239" t="s">
        <v>204</v>
      </c>
    </row>
    <row r="767" spans="2:51" s="12" customFormat="1" ht="12">
      <c r="B767" s="240"/>
      <c r="C767" s="241"/>
      <c r="D767" s="231" t="s">
        <v>213</v>
      </c>
      <c r="E767" s="242" t="s">
        <v>33</v>
      </c>
      <c r="F767" s="243" t="s">
        <v>967</v>
      </c>
      <c r="G767" s="241"/>
      <c r="H767" s="244">
        <v>69.136</v>
      </c>
      <c r="I767" s="245"/>
      <c r="J767" s="245"/>
      <c r="K767" s="241"/>
      <c r="L767" s="241"/>
      <c r="M767" s="246"/>
      <c r="N767" s="247"/>
      <c r="O767" s="248"/>
      <c r="P767" s="248"/>
      <c r="Q767" s="248"/>
      <c r="R767" s="248"/>
      <c r="S767" s="248"/>
      <c r="T767" s="248"/>
      <c r="U767" s="248"/>
      <c r="V767" s="248"/>
      <c r="W767" s="248"/>
      <c r="X767" s="249"/>
      <c r="AT767" s="250" t="s">
        <v>213</v>
      </c>
      <c r="AU767" s="250" t="s">
        <v>224</v>
      </c>
      <c r="AV767" s="12" t="s">
        <v>90</v>
      </c>
      <c r="AW767" s="12" t="s">
        <v>5</v>
      </c>
      <c r="AX767" s="12" t="s">
        <v>80</v>
      </c>
      <c r="AY767" s="250" t="s">
        <v>204</v>
      </c>
    </row>
    <row r="768" spans="2:51" s="12" customFormat="1" ht="12">
      <c r="B768" s="240"/>
      <c r="C768" s="241"/>
      <c r="D768" s="231" t="s">
        <v>213</v>
      </c>
      <c r="E768" s="242" t="s">
        <v>33</v>
      </c>
      <c r="F768" s="243" t="s">
        <v>968</v>
      </c>
      <c r="G768" s="241"/>
      <c r="H768" s="244">
        <v>70.035</v>
      </c>
      <c r="I768" s="245"/>
      <c r="J768" s="245"/>
      <c r="K768" s="241"/>
      <c r="L768" s="241"/>
      <c r="M768" s="246"/>
      <c r="N768" s="247"/>
      <c r="O768" s="248"/>
      <c r="P768" s="248"/>
      <c r="Q768" s="248"/>
      <c r="R768" s="248"/>
      <c r="S768" s="248"/>
      <c r="T768" s="248"/>
      <c r="U768" s="248"/>
      <c r="V768" s="248"/>
      <c r="W768" s="248"/>
      <c r="X768" s="249"/>
      <c r="AT768" s="250" t="s">
        <v>213</v>
      </c>
      <c r="AU768" s="250" t="s">
        <v>224</v>
      </c>
      <c r="AV768" s="12" t="s">
        <v>90</v>
      </c>
      <c r="AW768" s="12" t="s">
        <v>5</v>
      </c>
      <c r="AX768" s="12" t="s">
        <v>80</v>
      </c>
      <c r="AY768" s="250" t="s">
        <v>204</v>
      </c>
    </row>
    <row r="769" spans="2:51" s="12" customFormat="1" ht="12">
      <c r="B769" s="240"/>
      <c r="C769" s="241"/>
      <c r="D769" s="231" t="s">
        <v>213</v>
      </c>
      <c r="E769" s="242" t="s">
        <v>33</v>
      </c>
      <c r="F769" s="243" t="s">
        <v>969</v>
      </c>
      <c r="G769" s="241"/>
      <c r="H769" s="244">
        <v>65.346</v>
      </c>
      <c r="I769" s="245"/>
      <c r="J769" s="245"/>
      <c r="K769" s="241"/>
      <c r="L769" s="241"/>
      <c r="M769" s="246"/>
      <c r="N769" s="247"/>
      <c r="O769" s="248"/>
      <c r="P769" s="248"/>
      <c r="Q769" s="248"/>
      <c r="R769" s="248"/>
      <c r="S769" s="248"/>
      <c r="T769" s="248"/>
      <c r="U769" s="248"/>
      <c r="V769" s="248"/>
      <c r="W769" s="248"/>
      <c r="X769" s="249"/>
      <c r="AT769" s="250" t="s">
        <v>213</v>
      </c>
      <c r="AU769" s="250" t="s">
        <v>224</v>
      </c>
      <c r="AV769" s="12" t="s">
        <v>90</v>
      </c>
      <c r="AW769" s="12" t="s">
        <v>5</v>
      </c>
      <c r="AX769" s="12" t="s">
        <v>80</v>
      </c>
      <c r="AY769" s="250" t="s">
        <v>204</v>
      </c>
    </row>
    <row r="770" spans="2:51" s="12" customFormat="1" ht="12">
      <c r="B770" s="240"/>
      <c r="C770" s="241"/>
      <c r="D770" s="231" t="s">
        <v>213</v>
      </c>
      <c r="E770" s="242" t="s">
        <v>33</v>
      </c>
      <c r="F770" s="243" t="s">
        <v>970</v>
      </c>
      <c r="G770" s="241"/>
      <c r="H770" s="244">
        <v>14.993</v>
      </c>
      <c r="I770" s="245"/>
      <c r="J770" s="245"/>
      <c r="K770" s="241"/>
      <c r="L770" s="241"/>
      <c r="M770" s="246"/>
      <c r="N770" s="247"/>
      <c r="O770" s="248"/>
      <c r="P770" s="248"/>
      <c r="Q770" s="248"/>
      <c r="R770" s="248"/>
      <c r="S770" s="248"/>
      <c r="T770" s="248"/>
      <c r="U770" s="248"/>
      <c r="V770" s="248"/>
      <c r="W770" s="248"/>
      <c r="X770" s="249"/>
      <c r="AT770" s="250" t="s">
        <v>213</v>
      </c>
      <c r="AU770" s="250" t="s">
        <v>224</v>
      </c>
      <c r="AV770" s="12" t="s">
        <v>90</v>
      </c>
      <c r="AW770" s="12" t="s">
        <v>5</v>
      </c>
      <c r="AX770" s="12" t="s">
        <v>80</v>
      </c>
      <c r="AY770" s="250" t="s">
        <v>204</v>
      </c>
    </row>
    <row r="771" spans="2:51" s="12" customFormat="1" ht="12">
      <c r="B771" s="240"/>
      <c r="C771" s="241"/>
      <c r="D771" s="231" t="s">
        <v>213</v>
      </c>
      <c r="E771" s="242" t="s">
        <v>33</v>
      </c>
      <c r="F771" s="243" t="s">
        <v>971</v>
      </c>
      <c r="G771" s="241"/>
      <c r="H771" s="244">
        <v>72.674</v>
      </c>
      <c r="I771" s="245"/>
      <c r="J771" s="245"/>
      <c r="K771" s="241"/>
      <c r="L771" s="241"/>
      <c r="M771" s="246"/>
      <c r="N771" s="247"/>
      <c r="O771" s="248"/>
      <c r="P771" s="248"/>
      <c r="Q771" s="248"/>
      <c r="R771" s="248"/>
      <c r="S771" s="248"/>
      <c r="T771" s="248"/>
      <c r="U771" s="248"/>
      <c r="V771" s="248"/>
      <c r="W771" s="248"/>
      <c r="X771" s="249"/>
      <c r="AT771" s="250" t="s">
        <v>213</v>
      </c>
      <c r="AU771" s="250" t="s">
        <v>224</v>
      </c>
      <c r="AV771" s="12" t="s">
        <v>90</v>
      </c>
      <c r="AW771" s="12" t="s">
        <v>5</v>
      </c>
      <c r="AX771" s="12" t="s">
        <v>80</v>
      </c>
      <c r="AY771" s="250" t="s">
        <v>204</v>
      </c>
    </row>
    <row r="772" spans="2:51" s="12" customFormat="1" ht="12">
      <c r="B772" s="240"/>
      <c r="C772" s="241"/>
      <c r="D772" s="231" t="s">
        <v>213</v>
      </c>
      <c r="E772" s="242" t="s">
        <v>33</v>
      </c>
      <c r="F772" s="243" t="s">
        <v>972</v>
      </c>
      <c r="G772" s="241"/>
      <c r="H772" s="244">
        <v>44.805</v>
      </c>
      <c r="I772" s="245"/>
      <c r="J772" s="245"/>
      <c r="K772" s="241"/>
      <c r="L772" s="241"/>
      <c r="M772" s="246"/>
      <c r="N772" s="247"/>
      <c r="O772" s="248"/>
      <c r="P772" s="248"/>
      <c r="Q772" s="248"/>
      <c r="R772" s="248"/>
      <c r="S772" s="248"/>
      <c r="T772" s="248"/>
      <c r="U772" s="248"/>
      <c r="V772" s="248"/>
      <c r="W772" s="248"/>
      <c r="X772" s="249"/>
      <c r="AT772" s="250" t="s">
        <v>213</v>
      </c>
      <c r="AU772" s="250" t="s">
        <v>224</v>
      </c>
      <c r="AV772" s="12" t="s">
        <v>90</v>
      </c>
      <c r="AW772" s="12" t="s">
        <v>5</v>
      </c>
      <c r="AX772" s="12" t="s">
        <v>80</v>
      </c>
      <c r="AY772" s="250" t="s">
        <v>204</v>
      </c>
    </row>
    <row r="773" spans="2:51" s="12" customFormat="1" ht="12">
      <c r="B773" s="240"/>
      <c r="C773" s="241"/>
      <c r="D773" s="231" t="s">
        <v>213</v>
      </c>
      <c r="E773" s="242" t="s">
        <v>33</v>
      </c>
      <c r="F773" s="243" t="s">
        <v>973</v>
      </c>
      <c r="G773" s="241"/>
      <c r="H773" s="244">
        <v>20.3</v>
      </c>
      <c r="I773" s="245"/>
      <c r="J773" s="245"/>
      <c r="K773" s="241"/>
      <c r="L773" s="241"/>
      <c r="M773" s="246"/>
      <c r="N773" s="247"/>
      <c r="O773" s="248"/>
      <c r="P773" s="248"/>
      <c r="Q773" s="248"/>
      <c r="R773" s="248"/>
      <c r="S773" s="248"/>
      <c r="T773" s="248"/>
      <c r="U773" s="248"/>
      <c r="V773" s="248"/>
      <c r="W773" s="248"/>
      <c r="X773" s="249"/>
      <c r="AT773" s="250" t="s">
        <v>213</v>
      </c>
      <c r="AU773" s="250" t="s">
        <v>224</v>
      </c>
      <c r="AV773" s="12" t="s">
        <v>90</v>
      </c>
      <c r="AW773" s="12" t="s">
        <v>5</v>
      </c>
      <c r="AX773" s="12" t="s">
        <v>80</v>
      </c>
      <c r="AY773" s="250" t="s">
        <v>204</v>
      </c>
    </row>
    <row r="774" spans="2:51" s="12" customFormat="1" ht="12">
      <c r="B774" s="240"/>
      <c r="C774" s="241"/>
      <c r="D774" s="231" t="s">
        <v>213</v>
      </c>
      <c r="E774" s="242" t="s">
        <v>33</v>
      </c>
      <c r="F774" s="243" t="s">
        <v>974</v>
      </c>
      <c r="G774" s="241"/>
      <c r="H774" s="244">
        <v>25.81</v>
      </c>
      <c r="I774" s="245"/>
      <c r="J774" s="245"/>
      <c r="K774" s="241"/>
      <c r="L774" s="241"/>
      <c r="M774" s="246"/>
      <c r="N774" s="247"/>
      <c r="O774" s="248"/>
      <c r="P774" s="248"/>
      <c r="Q774" s="248"/>
      <c r="R774" s="248"/>
      <c r="S774" s="248"/>
      <c r="T774" s="248"/>
      <c r="U774" s="248"/>
      <c r="V774" s="248"/>
      <c r="W774" s="248"/>
      <c r="X774" s="249"/>
      <c r="AT774" s="250" t="s">
        <v>213</v>
      </c>
      <c r="AU774" s="250" t="s">
        <v>224</v>
      </c>
      <c r="AV774" s="12" t="s">
        <v>90</v>
      </c>
      <c r="AW774" s="12" t="s">
        <v>5</v>
      </c>
      <c r="AX774" s="12" t="s">
        <v>80</v>
      </c>
      <c r="AY774" s="250" t="s">
        <v>204</v>
      </c>
    </row>
    <row r="775" spans="2:51" s="12" customFormat="1" ht="12">
      <c r="B775" s="240"/>
      <c r="C775" s="241"/>
      <c r="D775" s="231" t="s">
        <v>213</v>
      </c>
      <c r="E775" s="242" t="s">
        <v>33</v>
      </c>
      <c r="F775" s="243" t="s">
        <v>975</v>
      </c>
      <c r="G775" s="241"/>
      <c r="H775" s="244">
        <v>14.703</v>
      </c>
      <c r="I775" s="245"/>
      <c r="J775" s="245"/>
      <c r="K775" s="241"/>
      <c r="L775" s="241"/>
      <c r="M775" s="246"/>
      <c r="N775" s="247"/>
      <c r="O775" s="248"/>
      <c r="P775" s="248"/>
      <c r="Q775" s="248"/>
      <c r="R775" s="248"/>
      <c r="S775" s="248"/>
      <c r="T775" s="248"/>
      <c r="U775" s="248"/>
      <c r="V775" s="248"/>
      <c r="W775" s="248"/>
      <c r="X775" s="249"/>
      <c r="AT775" s="250" t="s">
        <v>213</v>
      </c>
      <c r="AU775" s="250" t="s">
        <v>224</v>
      </c>
      <c r="AV775" s="12" t="s">
        <v>90</v>
      </c>
      <c r="AW775" s="12" t="s">
        <v>5</v>
      </c>
      <c r="AX775" s="12" t="s">
        <v>80</v>
      </c>
      <c r="AY775" s="250" t="s">
        <v>204</v>
      </c>
    </row>
    <row r="776" spans="2:51" s="12" customFormat="1" ht="12">
      <c r="B776" s="240"/>
      <c r="C776" s="241"/>
      <c r="D776" s="231" t="s">
        <v>213</v>
      </c>
      <c r="E776" s="242" t="s">
        <v>33</v>
      </c>
      <c r="F776" s="243" t="s">
        <v>976</v>
      </c>
      <c r="G776" s="241"/>
      <c r="H776" s="244">
        <v>14.79</v>
      </c>
      <c r="I776" s="245"/>
      <c r="J776" s="245"/>
      <c r="K776" s="241"/>
      <c r="L776" s="241"/>
      <c r="M776" s="246"/>
      <c r="N776" s="247"/>
      <c r="O776" s="248"/>
      <c r="P776" s="248"/>
      <c r="Q776" s="248"/>
      <c r="R776" s="248"/>
      <c r="S776" s="248"/>
      <c r="T776" s="248"/>
      <c r="U776" s="248"/>
      <c r="V776" s="248"/>
      <c r="W776" s="248"/>
      <c r="X776" s="249"/>
      <c r="AT776" s="250" t="s">
        <v>213</v>
      </c>
      <c r="AU776" s="250" t="s">
        <v>224</v>
      </c>
      <c r="AV776" s="12" t="s">
        <v>90</v>
      </c>
      <c r="AW776" s="12" t="s">
        <v>5</v>
      </c>
      <c r="AX776" s="12" t="s">
        <v>80</v>
      </c>
      <c r="AY776" s="250" t="s">
        <v>204</v>
      </c>
    </row>
    <row r="777" spans="2:51" s="12" customFormat="1" ht="12">
      <c r="B777" s="240"/>
      <c r="C777" s="241"/>
      <c r="D777" s="231" t="s">
        <v>213</v>
      </c>
      <c r="E777" s="242" t="s">
        <v>33</v>
      </c>
      <c r="F777" s="243" t="s">
        <v>977</v>
      </c>
      <c r="G777" s="241"/>
      <c r="H777" s="244">
        <v>16.472</v>
      </c>
      <c r="I777" s="245"/>
      <c r="J777" s="245"/>
      <c r="K777" s="241"/>
      <c r="L777" s="241"/>
      <c r="M777" s="246"/>
      <c r="N777" s="247"/>
      <c r="O777" s="248"/>
      <c r="P777" s="248"/>
      <c r="Q777" s="248"/>
      <c r="R777" s="248"/>
      <c r="S777" s="248"/>
      <c r="T777" s="248"/>
      <c r="U777" s="248"/>
      <c r="V777" s="248"/>
      <c r="W777" s="248"/>
      <c r="X777" s="249"/>
      <c r="AT777" s="250" t="s">
        <v>213</v>
      </c>
      <c r="AU777" s="250" t="s">
        <v>224</v>
      </c>
      <c r="AV777" s="12" t="s">
        <v>90</v>
      </c>
      <c r="AW777" s="12" t="s">
        <v>5</v>
      </c>
      <c r="AX777" s="12" t="s">
        <v>80</v>
      </c>
      <c r="AY777" s="250" t="s">
        <v>204</v>
      </c>
    </row>
    <row r="778" spans="2:51" s="12" customFormat="1" ht="12">
      <c r="B778" s="240"/>
      <c r="C778" s="241"/>
      <c r="D778" s="231" t="s">
        <v>213</v>
      </c>
      <c r="E778" s="242" t="s">
        <v>33</v>
      </c>
      <c r="F778" s="243" t="s">
        <v>978</v>
      </c>
      <c r="G778" s="241"/>
      <c r="H778" s="244">
        <v>20.706</v>
      </c>
      <c r="I778" s="245"/>
      <c r="J778" s="245"/>
      <c r="K778" s="241"/>
      <c r="L778" s="241"/>
      <c r="M778" s="246"/>
      <c r="N778" s="247"/>
      <c r="O778" s="248"/>
      <c r="P778" s="248"/>
      <c r="Q778" s="248"/>
      <c r="R778" s="248"/>
      <c r="S778" s="248"/>
      <c r="T778" s="248"/>
      <c r="U778" s="248"/>
      <c r="V778" s="248"/>
      <c r="W778" s="248"/>
      <c r="X778" s="249"/>
      <c r="AT778" s="250" t="s">
        <v>213</v>
      </c>
      <c r="AU778" s="250" t="s">
        <v>224</v>
      </c>
      <c r="AV778" s="12" t="s">
        <v>90</v>
      </c>
      <c r="AW778" s="12" t="s">
        <v>5</v>
      </c>
      <c r="AX778" s="12" t="s">
        <v>80</v>
      </c>
      <c r="AY778" s="250" t="s">
        <v>204</v>
      </c>
    </row>
    <row r="779" spans="2:51" s="12" customFormat="1" ht="12">
      <c r="B779" s="240"/>
      <c r="C779" s="241"/>
      <c r="D779" s="231" t="s">
        <v>213</v>
      </c>
      <c r="E779" s="242" t="s">
        <v>33</v>
      </c>
      <c r="F779" s="243" t="s">
        <v>979</v>
      </c>
      <c r="G779" s="241"/>
      <c r="H779" s="244">
        <v>25.52</v>
      </c>
      <c r="I779" s="245"/>
      <c r="J779" s="245"/>
      <c r="K779" s="241"/>
      <c r="L779" s="241"/>
      <c r="M779" s="246"/>
      <c r="N779" s="247"/>
      <c r="O779" s="248"/>
      <c r="P779" s="248"/>
      <c r="Q779" s="248"/>
      <c r="R779" s="248"/>
      <c r="S779" s="248"/>
      <c r="T779" s="248"/>
      <c r="U779" s="248"/>
      <c r="V779" s="248"/>
      <c r="W779" s="248"/>
      <c r="X779" s="249"/>
      <c r="AT779" s="250" t="s">
        <v>213</v>
      </c>
      <c r="AU779" s="250" t="s">
        <v>224</v>
      </c>
      <c r="AV779" s="12" t="s">
        <v>90</v>
      </c>
      <c r="AW779" s="12" t="s">
        <v>5</v>
      </c>
      <c r="AX779" s="12" t="s">
        <v>80</v>
      </c>
      <c r="AY779" s="250" t="s">
        <v>204</v>
      </c>
    </row>
    <row r="780" spans="2:51" s="12" customFormat="1" ht="12">
      <c r="B780" s="240"/>
      <c r="C780" s="241"/>
      <c r="D780" s="231" t="s">
        <v>213</v>
      </c>
      <c r="E780" s="242" t="s">
        <v>33</v>
      </c>
      <c r="F780" s="243" t="s">
        <v>980</v>
      </c>
      <c r="G780" s="241"/>
      <c r="H780" s="244">
        <v>33.147</v>
      </c>
      <c r="I780" s="245"/>
      <c r="J780" s="245"/>
      <c r="K780" s="241"/>
      <c r="L780" s="241"/>
      <c r="M780" s="246"/>
      <c r="N780" s="247"/>
      <c r="O780" s="248"/>
      <c r="P780" s="248"/>
      <c r="Q780" s="248"/>
      <c r="R780" s="248"/>
      <c r="S780" s="248"/>
      <c r="T780" s="248"/>
      <c r="U780" s="248"/>
      <c r="V780" s="248"/>
      <c r="W780" s="248"/>
      <c r="X780" s="249"/>
      <c r="AT780" s="250" t="s">
        <v>213</v>
      </c>
      <c r="AU780" s="250" t="s">
        <v>224</v>
      </c>
      <c r="AV780" s="12" t="s">
        <v>90</v>
      </c>
      <c r="AW780" s="12" t="s">
        <v>5</v>
      </c>
      <c r="AX780" s="12" t="s">
        <v>80</v>
      </c>
      <c r="AY780" s="250" t="s">
        <v>204</v>
      </c>
    </row>
    <row r="781" spans="2:51" s="12" customFormat="1" ht="12">
      <c r="B781" s="240"/>
      <c r="C781" s="241"/>
      <c r="D781" s="231" t="s">
        <v>213</v>
      </c>
      <c r="E781" s="242" t="s">
        <v>33</v>
      </c>
      <c r="F781" s="243" t="s">
        <v>981</v>
      </c>
      <c r="G781" s="241"/>
      <c r="H781" s="244">
        <v>30.856</v>
      </c>
      <c r="I781" s="245"/>
      <c r="J781" s="245"/>
      <c r="K781" s="241"/>
      <c r="L781" s="241"/>
      <c r="M781" s="246"/>
      <c r="N781" s="247"/>
      <c r="O781" s="248"/>
      <c r="P781" s="248"/>
      <c r="Q781" s="248"/>
      <c r="R781" s="248"/>
      <c r="S781" s="248"/>
      <c r="T781" s="248"/>
      <c r="U781" s="248"/>
      <c r="V781" s="248"/>
      <c r="W781" s="248"/>
      <c r="X781" s="249"/>
      <c r="AT781" s="250" t="s">
        <v>213</v>
      </c>
      <c r="AU781" s="250" t="s">
        <v>224</v>
      </c>
      <c r="AV781" s="12" t="s">
        <v>90</v>
      </c>
      <c r="AW781" s="12" t="s">
        <v>5</v>
      </c>
      <c r="AX781" s="12" t="s">
        <v>80</v>
      </c>
      <c r="AY781" s="250" t="s">
        <v>204</v>
      </c>
    </row>
    <row r="782" spans="2:51" s="12" customFormat="1" ht="12">
      <c r="B782" s="240"/>
      <c r="C782" s="241"/>
      <c r="D782" s="231" t="s">
        <v>213</v>
      </c>
      <c r="E782" s="242" t="s">
        <v>33</v>
      </c>
      <c r="F782" s="243" t="s">
        <v>982</v>
      </c>
      <c r="G782" s="241"/>
      <c r="H782" s="244">
        <v>14.79</v>
      </c>
      <c r="I782" s="245"/>
      <c r="J782" s="245"/>
      <c r="K782" s="241"/>
      <c r="L782" s="241"/>
      <c r="M782" s="246"/>
      <c r="N782" s="247"/>
      <c r="O782" s="248"/>
      <c r="P782" s="248"/>
      <c r="Q782" s="248"/>
      <c r="R782" s="248"/>
      <c r="S782" s="248"/>
      <c r="T782" s="248"/>
      <c r="U782" s="248"/>
      <c r="V782" s="248"/>
      <c r="W782" s="248"/>
      <c r="X782" s="249"/>
      <c r="AT782" s="250" t="s">
        <v>213</v>
      </c>
      <c r="AU782" s="250" t="s">
        <v>224</v>
      </c>
      <c r="AV782" s="12" t="s">
        <v>90</v>
      </c>
      <c r="AW782" s="12" t="s">
        <v>5</v>
      </c>
      <c r="AX782" s="12" t="s">
        <v>80</v>
      </c>
      <c r="AY782" s="250" t="s">
        <v>204</v>
      </c>
    </row>
    <row r="783" spans="2:51" s="12" customFormat="1" ht="12">
      <c r="B783" s="240"/>
      <c r="C783" s="241"/>
      <c r="D783" s="231" t="s">
        <v>213</v>
      </c>
      <c r="E783" s="242" t="s">
        <v>33</v>
      </c>
      <c r="F783" s="243" t="s">
        <v>983</v>
      </c>
      <c r="G783" s="241"/>
      <c r="H783" s="244">
        <v>19.43</v>
      </c>
      <c r="I783" s="245"/>
      <c r="J783" s="245"/>
      <c r="K783" s="241"/>
      <c r="L783" s="241"/>
      <c r="M783" s="246"/>
      <c r="N783" s="247"/>
      <c r="O783" s="248"/>
      <c r="P783" s="248"/>
      <c r="Q783" s="248"/>
      <c r="R783" s="248"/>
      <c r="S783" s="248"/>
      <c r="T783" s="248"/>
      <c r="U783" s="248"/>
      <c r="V783" s="248"/>
      <c r="W783" s="248"/>
      <c r="X783" s="249"/>
      <c r="AT783" s="250" t="s">
        <v>213</v>
      </c>
      <c r="AU783" s="250" t="s">
        <v>224</v>
      </c>
      <c r="AV783" s="12" t="s">
        <v>90</v>
      </c>
      <c r="AW783" s="12" t="s">
        <v>5</v>
      </c>
      <c r="AX783" s="12" t="s">
        <v>80</v>
      </c>
      <c r="AY783" s="250" t="s">
        <v>204</v>
      </c>
    </row>
    <row r="784" spans="2:51" s="12" customFormat="1" ht="12">
      <c r="B784" s="240"/>
      <c r="C784" s="241"/>
      <c r="D784" s="231" t="s">
        <v>213</v>
      </c>
      <c r="E784" s="242" t="s">
        <v>33</v>
      </c>
      <c r="F784" s="243" t="s">
        <v>984</v>
      </c>
      <c r="G784" s="241"/>
      <c r="H784" s="244">
        <v>24.534</v>
      </c>
      <c r="I784" s="245"/>
      <c r="J784" s="245"/>
      <c r="K784" s="241"/>
      <c r="L784" s="241"/>
      <c r="M784" s="246"/>
      <c r="N784" s="247"/>
      <c r="O784" s="248"/>
      <c r="P784" s="248"/>
      <c r="Q784" s="248"/>
      <c r="R784" s="248"/>
      <c r="S784" s="248"/>
      <c r="T784" s="248"/>
      <c r="U784" s="248"/>
      <c r="V784" s="248"/>
      <c r="W784" s="248"/>
      <c r="X784" s="249"/>
      <c r="AT784" s="250" t="s">
        <v>213</v>
      </c>
      <c r="AU784" s="250" t="s">
        <v>224</v>
      </c>
      <c r="AV784" s="12" t="s">
        <v>90</v>
      </c>
      <c r="AW784" s="12" t="s">
        <v>5</v>
      </c>
      <c r="AX784" s="12" t="s">
        <v>80</v>
      </c>
      <c r="AY784" s="250" t="s">
        <v>204</v>
      </c>
    </row>
    <row r="785" spans="2:51" s="12" customFormat="1" ht="12">
      <c r="B785" s="240"/>
      <c r="C785" s="241"/>
      <c r="D785" s="231" t="s">
        <v>213</v>
      </c>
      <c r="E785" s="242" t="s">
        <v>33</v>
      </c>
      <c r="F785" s="243" t="s">
        <v>985</v>
      </c>
      <c r="G785" s="241"/>
      <c r="H785" s="244">
        <v>25.81</v>
      </c>
      <c r="I785" s="245"/>
      <c r="J785" s="245"/>
      <c r="K785" s="241"/>
      <c r="L785" s="241"/>
      <c r="M785" s="246"/>
      <c r="N785" s="247"/>
      <c r="O785" s="248"/>
      <c r="P785" s="248"/>
      <c r="Q785" s="248"/>
      <c r="R785" s="248"/>
      <c r="S785" s="248"/>
      <c r="T785" s="248"/>
      <c r="U785" s="248"/>
      <c r="V785" s="248"/>
      <c r="W785" s="248"/>
      <c r="X785" s="249"/>
      <c r="AT785" s="250" t="s">
        <v>213</v>
      </c>
      <c r="AU785" s="250" t="s">
        <v>224</v>
      </c>
      <c r="AV785" s="12" t="s">
        <v>90</v>
      </c>
      <c r="AW785" s="12" t="s">
        <v>5</v>
      </c>
      <c r="AX785" s="12" t="s">
        <v>80</v>
      </c>
      <c r="AY785" s="250" t="s">
        <v>204</v>
      </c>
    </row>
    <row r="786" spans="2:51" s="11" customFormat="1" ht="12">
      <c r="B786" s="229"/>
      <c r="C786" s="230"/>
      <c r="D786" s="231" t="s">
        <v>213</v>
      </c>
      <c r="E786" s="232" t="s">
        <v>33</v>
      </c>
      <c r="F786" s="233" t="s">
        <v>986</v>
      </c>
      <c r="G786" s="230"/>
      <c r="H786" s="232" t="s">
        <v>33</v>
      </c>
      <c r="I786" s="234"/>
      <c r="J786" s="234"/>
      <c r="K786" s="230"/>
      <c r="L786" s="230"/>
      <c r="M786" s="235"/>
      <c r="N786" s="236"/>
      <c r="O786" s="237"/>
      <c r="P786" s="237"/>
      <c r="Q786" s="237"/>
      <c r="R786" s="237"/>
      <c r="S786" s="237"/>
      <c r="T786" s="237"/>
      <c r="U786" s="237"/>
      <c r="V786" s="237"/>
      <c r="W786" s="237"/>
      <c r="X786" s="238"/>
      <c r="AT786" s="239" t="s">
        <v>213</v>
      </c>
      <c r="AU786" s="239" t="s">
        <v>224</v>
      </c>
      <c r="AV786" s="11" t="s">
        <v>88</v>
      </c>
      <c r="AW786" s="11" t="s">
        <v>5</v>
      </c>
      <c r="AX786" s="11" t="s">
        <v>80</v>
      </c>
      <c r="AY786" s="239" t="s">
        <v>204</v>
      </c>
    </row>
    <row r="787" spans="2:51" s="12" customFormat="1" ht="12">
      <c r="B787" s="240"/>
      <c r="C787" s="241"/>
      <c r="D787" s="231" t="s">
        <v>213</v>
      </c>
      <c r="E787" s="242" t="s">
        <v>33</v>
      </c>
      <c r="F787" s="243" t="s">
        <v>987</v>
      </c>
      <c r="G787" s="241"/>
      <c r="H787" s="244">
        <v>-40.976</v>
      </c>
      <c r="I787" s="245"/>
      <c r="J787" s="245"/>
      <c r="K787" s="241"/>
      <c r="L787" s="241"/>
      <c r="M787" s="246"/>
      <c r="N787" s="247"/>
      <c r="O787" s="248"/>
      <c r="P787" s="248"/>
      <c r="Q787" s="248"/>
      <c r="R787" s="248"/>
      <c r="S787" s="248"/>
      <c r="T787" s="248"/>
      <c r="U787" s="248"/>
      <c r="V787" s="248"/>
      <c r="W787" s="248"/>
      <c r="X787" s="249"/>
      <c r="AT787" s="250" t="s">
        <v>213</v>
      </c>
      <c r="AU787" s="250" t="s">
        <v>224</v>
      </c>
      <c r="AV787" s="12" t="s">
        <v>90</v>
      </c>
      <c r="AW787" s="12" t="s">
        <v>5</v>
      </c>
      <c r="AX787" s="12" t="s">
        <v>80</v>
      </c>
      <c r="AY787" s="250" t="s">
        <v>204</v>
      </c>
    </row>
    <row r="788" spans="2:51" s="11" customFormat="1" ht="12">
      <c r="B788" s="229"/>
      <c r="C788" s="230"/>
      <c r="D788" s="231" t="s">
        <v>213</v>
      </c>
      <c r="E788" s="232" t="s">
        <v>33</v>
      </c>
      <c r="F788" s="233" t="s">
        <v>988</v>
      </c>
      <c r="G788" s="230"/>
      <c r="H788" s="232" t="s">
        <v>33</v>
      </c>
      <c r="I788" s="234"/>
      <c r="J788" s="234"/>
      <c r="K788" s="230"/>
      <c r="L788" s="230"/>
      <c r="M788" s="235"/>
      <c r="N788" s="236"/>
      <c r="O788" s="237"/>
      <c r="P788" s="237"/>
      <c r="Q788" s="237"/>
      <c r="R788" s="237"/>
      <c r="S788" s="237"/>
      <c r="T788" s="237"/>
      <c r="U788" s="237"/>
      <c r="V788" s="237"/>
      <c r="W788" s="237"/>
      <c r="X788" s="238"/>
      <c r="AT788" s="239" t="s">
        <v>213</v>
      </c>
      <c r="AU788" s="239" t="s">
        <v>224</v>
      </c>
      <c r="AV788" s="11" t="s">
        <v>88</v>
      </c>
      <c r="AW788" s="11" t="s">
        <v>5</v>
      </c>
      <c r="AX788" s="11" t="s">
        <v>80</v>
      </c>
      <c r="AY788" s="239" t="s">
        <v>204</v>
      </c>
    </row>
    <row r="789" spans="2:51" s="12" customFormat="1" ht="12">
      <c r="B789" s="240"/>
      <c r="C789" s="241"/>
      <c r="D789" s="231" t="s">
        <v>213</v>
      </c>
      <c r="E789" s="242" t="s">
        <v>33</v>
      </c>
      <c r="F789" s="243" t="s">
        <v>989</v>
      </c>
      <c r="G789" s="241"/>
      <c r="H789" s="244">
        <v>-93.542</v>
      </c>
      <c r="I789" s="245"/>
      <c r="J789" s="245"/>
      <c r="K789" s="241"/>
      <c r="L789" s="241"/>
      <c r="M789" s="246"/>
      <c r="N789" s="247"/>
      <c r="O789" s="248"/>
      <c r="P789" s="248"/>
      <c r="Q789" s="248"/>
      <c r="R789" s="248"/>
      <c r="S789" s="248"/>
      <c r="T789" s="248"/>
      <c r="U789" s="248"/>
      <c r="V789" s="248"/>
      <c r="W789" s="248"/>
      <c r="X789" s="249"/>
      <c r="AT789" s="250" t="s">
        <v>213</v>
      </c>
      <c r="AU789" s="250" t="s">
        <v>224</v>
      </c>
      <c r="AV789" s="12" t="s">
        <v>90</v>
      </c>
      <c r="AW789" s="12" t="s">
        <v>5</v>
      </c>
      <c r="AX789" s="12" t="s">
        <v>80</v>
      </c>
      <c r="AY789" s="250" t="s">
        <v>204</v>
      </c>
    </row>
    <row r="790" spans="2:51" s="11" customFormat="1" ht="12">
      <c r="B790" s="229"/>
      <c r="C790" s="230"/>
      <c r="D790" s="231" t="s">
        <v>213</v>
      </c>
      <c r="E790" s="232" t="s">
        <v>33</v>
      </c>
      <c r="F790" s="233" t="s">
        <v>396</v>
      </c>
      <c r="G790" s="230"/>
      <c r="H790" s="232" t="s">
        <v>33</v>
      </c>
      <c r="I790" s="234"/>
      <c r="J790" s="234"/>
      <c r="K790" s="230"/>
      <c r="L790" s="230"/>
      <c r="M790" s="235"/>
      <c r="N790" s="236"/>
      <c r="O790" s="237"/>
      <c r="P790" s="237"/>
      <c r="Q790" s="237"/>
      <c r="R790" s="237"/>
      <c r="S790" s="237"/>
      <c r="T790" s="237"/>
      <c r="U790" s="237"/>
      <c r="V790" s="237"/>
      <c r="W790" s="237"/>
      <c r="X790" s="238"/>
      <c r="AT790" s="239" t="s">
        <v>213</v>
      </c>
      <c r="AU790" s="239" t="s">
        <v>224</v>
      </c>
      <c r="AV790" s="11" t="s">
        <v>88</v>
      </c>
      <c r="AW790" s="11" t="s">
        <v>5</v>
      </c>
      <c r="AX790" s="11" t="s">
        <v>80</v>
      </c>
      <c r="AY790" s="239" t="s">
        <v>204</v>
      </c>
    </row>
    <row r="791" spans="2:51" s="12" customFormat="1" ht="12">
      <c r="B791" s="240"/>
      <c r="C791" s="241"/>
      <c r="D791" s="231" t="s">
        <v>213</v>
      </c>
      <c r="E791" s="242" t="s">
        <v>33</v>
      </c>
      <c r="F791" s="243" t="s">
        <v>990</v>
      </c>
      <c r="G791" s="241"/>
      <c r="H791" s="244">
        <v>77.616</v>
      </c>
      <c r="I791" s="245"/>
      <c r="J791" s="245"/>
      <c r="K791" s="241"/>
      <c r="L791" s="241"/>
      <c r="M791" s="246"/>
      <c r="N791" s="247"/>
      <c r="O791" s="248"/>
      <c r="P791" s="248"/>
      <c r="Q791" s="248"/>
      <c r="R791" s="248"/>
      <c r="S791" s="248"/>
      <c r="T791" s="248"/>
      <c r="U791" s="248"/>
      <c r="V791" s="248"/>
      <c r="W791" s="248"/>
      <c r="X791" s="249"/>
      <c r="AT791" s="250" t="s">
        <v>213</v>
      </c>
      <c r="AU791" s="250" t="s">
        <v>224</v>
      </c>
      <c r="AV791" s="12" t="s">
        <v>90</v>
      </c>
      <c r="AW791" s="12" t="s">
        <v>5</v>
      </c>
      <c r="AX791" s="12" t="s">
        <v>80</v>
      </c>
      <c r="AY791" s="250" t="s">
        <v>204</v>
      </c>
    </row>
    <row r="792" spans="2:51" s="12" customFormat="1" ht="12">
      <c r="B792" s="240"/>
      <c r="C792" s="241"/>
      <c r="D792" s="231" t="s">
        <v>213</v>
      </c>
      <c r="E792" s="242" t="s">
        <v>33</v>
      </c>
      <c r="F792" s="243" t="s">
        <v>991</v>
      </c>
      <c r="G792" s="241"/>
      <c r="H792" s="244">
        <v>82.8</v>
      </c>
      <c r="I792" s="245"/>
      <c r="J792" s="245"/>
      <c r="K792" s="241"/>
      <c r="L792" s="241"/>
      <c r="M792" s="246"/>
      <c r="N792" s="247"/>
      <c r="O792" s="248"/>
      <c r="P792" s="248"/>
      <c r="Q792" s="248"/>
      <c r="R792" s="248"/>
      <c r="S792" s="248"/>
      <c r="T792" s="248"/>
      <c r="U792" s="248"/>
      <c r="V792" s="248"/>
      <c r="W792" s="248"/>
      <c r="X792" s="249"/>
      <c r="AT792" s="250" t="s">
        <v>213</v>
      </c>
      <c r="AU792" s="250" t="s">
        <v>224</v>
      </c>
      <c r="AV792" s="12" t="s">
        <v>90</v>
      </c>
      <c r="AW792" s="12" t="s">
        <v>5</v>
      </c>
      <c r="AX792" s="12" t="s">
        <v>80</v>
      </c>
      <c r="AY792" s="250" t="s">
        <v>204</v>
      </c>
    </row>
    <row r="793" spans="2:51" s="12" customFormat="1" ht="12">
      <c r="B793" s="240"/>
      <c r="C793" s="241"/>
      <c r="D793" s="231" t="s">
        <v>213</v>
      </c>
      <c r="E793" s="242" t="s">
        <v>33</v>
      </c>
      <c r="F793" s="243" t="s">
        <v>992</v>
      </c>
      <c r="G793" s="241"/>
      <c r="H793" s="244">
        <v>84.456</v>
      </c>
      <c r="I793" s="245"/>
      <c r="J793" s="245"/>
      <c r="K793" s="241"/>
      <c r="L793" s="241"/>
      <c r="M793" s="246"/>
      <c r="N793" s="247"/>
      <c r="O793" s="248"/>
      <c r="P793" s="248"/>
      <c r="Q793" s="248"/>
      <c r="R793" s="248"/>
      <c r="S793" s="248"/>
      <c r="T793" s="248"/>
      <c r="U793" s="248"/>
      <c r="V793" s="248"/>
      <c r="W793" s="248"/>
      <c r="X793" s="249"/>
      <c r="AT793" s="250" t="s">
        <v>213</v>
      </c>
      <c r="AU793" s="250" t="s">
        <v>224</v>
      </c>
      <c r="AV793" s="12" t="s">
        <v>90</v>
      </c>
      <c r="AW793" s="12" t="s">
        <v>5</v>
      </c>
      <c r="AX793" s="12" t="s">
        <v>80</v>
      </c>
      <c r="AY793" s="250" t="s">
        <v>204</v>
      </c>
    </row>
    <row r="794" spans="2:51" s="12" customFormat="1" ht="12">
      <c r="B794" s="240"/>
      <c r="C794" s="241"/>
      <c r="D794" s="231" t="s">
        <v>213</v>
      </c>
      <c r="E794" s="242" t="s">
        <v>33</v>
      </c>
      <c r="F794" s="243" t="s">
        <v>993</v>
      </c>
      <c r="G794" s="241"/>
      <c r="H794" s="244">
        <v>91.584</v>
      </c>
      <c r="I794" s="245"/>
      <c r="J794" s="245"/>
      <c r="K794" s="241"/>
      <c r="L794" s="241"/>
      <c r="M794" s="246"/>
      <c r="N794" s="247"/>
      <c r="O794" s="248"/>
      <c r="P794" s="248"/>
      <c r="Q794" s="248"/>
      <c r="R794" s="248"/>
      <c r="S794" s="248"/>
      <c r="T794" s="248"/>
      <c r="U794" s="248"/>
      <c r="V794" s="248"/>
      <c r="W794" s="248"/>
      <c r="X794" s="249"/>
      <c r="AT794" s="250" t="s">
        <v>213</v>
      </c>
      <c r="AU794" s="250" t="s">
        <v>224</v>
      </c>
      <c r="AV794" s="12" t="s">
        <v>90</v>
      </c>
      <c r="AW794" s="12" t="s">
        <v>5</v>
      </c>
      <c r="AX794" s="12" t="s">
        <v>80</v>
      </c>
      <c r="AY794" s="250" t="s">
        <v>204</v>
      </c>
    </row>
    <row r="795" spans="2:51" s="12" customFormat="1" ht="12">
      <c r="B795" s="240"/>
      <c r="C795" s="241"/>
      <c r="D795" s="231" t="s">
        <v>213</v>
      </c>
      <c r="E795" s="242" t="s">
        <v>33</v>
      </c>
      <c r="F795" s="243" t="s">
        <v>994</v>
      </c>
      <c r="G795" s="241"/>
      <c r="H795" s="244">
        <v>133</v>
      </c>
      <c r="I795" s="245"/>
      <c r="J795" s="245"/>
      <c r="K795" s="241"/>
      <c r="L795" s="241"/>
      <c r="M795" s="246"/>
      <c r="N795" s="247"/>
      <c r="O795" s="248"/>
      <c r="P795" s="248"/>
      <c r="Q795" s="248"/>
      <c r="R795" s="248"/>
      <c r="S795" s="248"/>
      <c r="T795" s="248"/>
      <c r="U795" s="248"/>
      <c r="V795" s="248"/>
      <c r="W795" s="248"/>
      <c r="X795" s="249"/>
      <c r="AT795" s="250" t="s">
        <v>213</v>
      </c>
      <c r="AU795" s="250" t="s">
        <v>224</v>
      </c>
      <c r="AV795" s="12" t="s">
        <v>90</v>
      </c>
      <c r="AW795" s="12" t="s">
        <v>5</v>
      </c>
      <c r="AX795" s="12" t="s">
        <v>80</v>
      </c>
      <c r="AY795" s="250" t="s">
        <v>204</v>
      </c>
    </row>
    <row r="796" spans="2:51" s="12" customFormat="1" ht="12">
      <c r="B796" s="240"/>
      <c r="C796" s="241"/>
      <c r="D796" s="231" t="s">
        <v>213</v>
      </c>
      <c r="E796" s="242" t="s">
        <v>33</v>
      </c>
      <c r="F796" s="243" t="s">
        <v>995</v>
      </c>
      <c r="G796" s="241"/>
      <c r="H796" s="244">
        <v>15.444</v>
      </c>
      <c r="I796" s="245"/>
      <c r="J796" s="245"/>
      <c r="K796" s="241"/>
      <c r="L796" s="241"/>
      <c r="M796" s="246"/>
      <c r="N796" s="247"/>
      <c r="O796" s="248"/>
      <c r="P796" s="248"/>
      <c r="Q796" s="248"/>
      <c r="R796" s="248"/>
      <c r="S796" s="248"/>
      <c r="T796" s="248"/>
      <c r="U796" s="248"/>
      <c r="V796" s="248"/>
      <c r="W796" s="248"/>
      <c r="X796" s="249"/>
      <c r="AT796" s="250" t="s">
        <v>213</v>
      </c>
      <c r="AU796" s="250" t="s">
        <v>224</v>
      </c>
      <c r="AV796" s="12" t="s">
        <v>90</v>
      </c>
      <c r="AW796" s="12" t="s">
        <v>5</v>
      </c>
      <c r="AX796" s="12" t="s">
        <v>80</v>
      </c>
      <c r="AY796" s="250" t="s">
        <v>204</v>
      </c>
    </row>
    <row r="797" spans="2:51" s="12" customFormat="1" ht="12">
      <c r="B797" s="240"/>
      <c r="C797" s="241"/>
      <c r="D797" s="231" t="s">
        <v>213</v>
      </c>
      <c r="E797" s="242" t="s">
        <v>33</v>
      </c>
      <c r="F797" s="243" t="s">
        <v>996</v>
      </c>
      <c r="G797" s="241"/>
      <c r="H797" s="244">
        <v>34.128</v>
      </c>
      <c r="I797" s="245"/>
      <c r="J797" s="245"/>
      <c r="K797" s="241"/>
      <c r="L797" s="241"/>
      <c r="M797" s="246"/>
      <c r="N797" s="247"/>
      <c r="O797" s="248"/>
      <c r="P797" s="248"/>
      <c r="Q797" s="248"/>
      <c r="R797" s="248"/>
      <c r="S797" s="248"/>
      <c r="T797" s="248"/>
      <c r="U797" s="248"/>
      <c r="V797" s="248"/>
      <c r="W797" s="248"/>
      <c r="X797" s="249"/>
      <c r="AT797" s="250" t="s">
        <v>213</v>
      </c>
      <c r="AU797" s="250" t="s">
        <v>224</v>
      </c>
      <c r="AV797" s="12" t="s">
        <v>90</v>
      </c>
      <c r="AW797" s="12" t="s">
        <v>5</v>
      </c>
      <c r="AX797" s="12" t="s">
        <v>80</v>
      </c>
      <c r="AY797" s="250" t="s">
        <v>204</v>
      </c>
    </row>
    <row r="798" spans="2:51" s="12" customFormat="1" ht="12">
      <c r="B798" s="240"/>
      <c r="C798" s="241"/>
      <c r="D798" s="231" t="s">
        <v>213</v>
      </c>
      <c r="E798" s="242" t="s">
        <v>33</v>
      </c>
      <c r="F798" s="243" t="s">
        <v>997</v>
      </c>
      <c r="G798" s="241"/>
      <c r="H798" s="244">
        <v>7.308</v>
      </c>
      <c r="I798" s="245"/>
      <c r="J798" s="245"/>
      <c r="K798" s="241"/>
      <c r="L798" s="241"/>
      <c r="M798" s="246"/>
      <c r="N798" s="247"/>
      <c r="O798" s="248"/>
      <c r="P798" s="248"/>
      <c r="Q798" s="248"/>
      <c r="R798" s="248"/>
      <c r="S798" s="248"/>
      <c r="T798" s="248"/>
      <c r="U798" s="248"/>
      <c r="V798" s="248"/>
      <c r="W798" s="248"/>
      <c r="X798" s="249"/>
      <c r="AT798" s="250" t="s">
        <v>213</v>
      </c>
      <c r="AU798" s="250" t="s">
        <v>224</v>
      </c>
      <c r="AV798" s="12" t="s">
        <v>90</v>
      </c>
      <c r="AW798" s="12" t="s">
        <v>5</v>
      </c>
      <c r="AX798" s="12" t="s">
        <v>80</v>
      </c>
      <c r="AY798" s="250" t="s">
        <v>204</v>
      </c>
    </row>
    <row r="799" spans="2:51" s="11" customFormat="1" ht="12">
      <c r="B799" s="229"/>
      <c r="C799" s="230"/>
      <c r="D799" s="231" t="s">
        <v>213</v>
      </c>
      <c r="E799" s="232" t="s">
        <v>33</v>
      </c>
      <c r="F799" s="233" t="s">
        <v>998</v>
      </c>
      <c r="G799" s="230"/>
      <c r="H799" s="232" t="s">
        <v>33</v>
      </c>
      <c r="I799" s="234"/>
      <c r="J799" s="234"/>
      <c r="K799" s="230"/>
      <c r="L799" s="230"/>
      <c r="M799" s="235"/>
      <c r="N799" s="236"/>
      <c r="O799" s="237"/>
      <c r="P799" s="237"/>
      <c r="Q799" s="237"/>
      <c r="R799" s="237"/>
      <c r="S799" s="237"/>
      <c r="T799" s="237"/>
      <c r="U799" s="237"/>
      <c r="V799" s="237"/>
      <c r="W799" s="237"/>
      <c r="X799" s="238"/>
      <c r="AT799" s="239" t="s">
        <v>213</v>
      </c>
      <c r="AU799" s="239" t="s">
        <v>224</v>
      </c>
      <c r="AV799" s="11" t="s">
        <v>88</v>
      </c>
      <c r="AW799" s="11" t="s">
        <v>5</v>
      </c>
      <c r="AX799" s="11" t="s">
        <v>80</v>
      </c>
      <c r="AY799" s="239" t="s">
        <v>204</v>
      </c>
    </row>
    <row r="800" spans="2:51" s="12" customFormat="1" ht="12">
      <c r="B800" s="240"/>
      <c r="C800" s="241"/>
      <c r="D800" s="231" t="s">
        <v>213</v>
      </c>
      <c r="E800" s="242" t="s">
        <v>33</v>
      </c>
      <c r="F800" s="243" t="s">
        <v>999</v>
      </c>
      <c r="G800" s="241"/>
      <c r="H800" s="244">
        <v>41.184</v>
      </c>
      <c r="I800" s="245"/>
      <c r="J800" s="245"/>
      <c r="K800" s="241"/>
      <c r="L800" s="241"/>
      <c r="M800" s="246"/>
      <c r="N800" s="247"/>
      <c r="O800" s="248"/>
      <c r="P800" s="248"/>
      <c r="Q800" s="248"/>
      <c r="R800" s="248"/>
      <c r="S800" s="248"/>
      <c r="T800" s="248"/>
      <c r="U800" s="248"/>
      <c r="V800" s="248"/>
      <c r="W800" s="248"/>
      <c r="X800" s="249"/>
      <c r="AT800" s="250" t="s">
        <v>213</v>
      </c>
      <c r="AU800" s="250" t="s">
        <v>224</v>
      </c>
      <c r="AV800" s="12" t="s">
        <v>90</v>
      </c>
      <c r="AW800" s="12" t="s">
        <v>5</v>
      </c>
      <c r="AX800" s="12" t="s">
        <v>80</v>
      </c>
      <c r="AY800" s="250" t="s">
        <v>204</v>
      </c>
    </row>
    <row r="801" spans="2:51" s="12" customFormat="1" ht="12">
      <c r="B801" s="240"/>
      <c r="C801" s="241"/>
      <c r="D801" s="231" t="s">
        <v>213</v>
      </c>
      <c r="E801" s="242" t="s">
        <v>33</v>
      </c>
      <c r="F801" s="243" t="s">
        <v>1000</v>
      </c>
      <c r="G801" s="241"/>
      <c r="H801" s="244">
        <v>24.84</v>
      </c>
      <c r="I801" s="245"/>
      <c r="J801" s="245"/>
      <c r="K801" s="241"/>
      <c r="L801" s="241"/>
      <c r="M801" s="246"/>
      <c r="N801" s="247"/>
      <c r="O801" s="248"/>
      <c r="P801" s="248"/>
      <c r="Q801" s="248"/>
      <c r="R801" s="248"/>
      <c r="S801" s="248"/>
      <c r="T801" s="248"/>
      <c r="U801" s="248"/>
      <c r="V801" s="248"/>
      <c r="W801" s="248"/>
      <c r="X801" s="249"/>
      <c r="AT801" s="250" t="s">
        <v>213</v>
      </c>
      <c r="AU801" s="250" t="s">
        <v>224</v>
      </c>
      <c r="AV801" s="12" t="s">
        <v>90</v>
      </c>
      <c r="AW801" s="12" t="s">
        <v>5</v>
      </c>
      <c r="AX801" s="12" t="s">
        <v>80</v>
      </c>
      <c r="AY801" s="250" t="s">
        <v>204</v>
      </c>
    </row>
    <row r="802" spans="2:51" s="12" customFormat="1" ht="12">
      <c r="B802" s="240"/>
      <c r="C802" s="241"/>
      <c r="D802" s="231" t="s">
        <v>213</v>
      </c>
      <c r="E802" s="242" t="s">
        <v>33</v>
      </c>
      <c r="F802" s="243" t="s">
        <v>1001</v>
      </c>
      <c r="G802" s="241"/>
      <c r="H802" s="244">
        <v>-37.824</v>
      </c>
      <c r="I802" s="245"/>
      <c r="J802" s="245"/>
      <c r="K802" s="241"/>
      <c r="L802" s="241"/>
      <c r="M802" s="246"/>
      <c r="N802" s="247"/>
      <c r="O802" s="248"/>
      <c r="P802" s="248"/>
      <c r="Q802" s="248"/>
      <c r="R802" s="248"/>
      <c r="S802" s="248"/>
      <c r="T802" s="248"/>
      <c r="U802" s="248"/>
      <c r="V802" s="248"/>
      <c r="W802" s="248"/>
      <c r="X802" s="249"/>
      <c r="AT802" s="250" t="s">
        <v>213</v>
      </c>
      <c r="AU802" s="250" t="s">
        <v>224</v>
      </c>
      <c r="AV802" s="12" t="s">
        <v>90</v>
      </c>
      <c r="AW802" s="12" t="s">
        <v>5</v>
      </c>
      <c r="AX802" s="12" t="s">
        <v>80</v>
      </c>
      <c r="AY802" s="250" t="s">
        <v>204</v>
      </c>
    </row>
    <row r="803" spans="2:51" s="11" customFormat="1" ht="12">
      <c r="B803" s="229"/>
      <c r="C803" s="230"/>
      <c r="D803" s="231" t="s">
        <v>213</v>
      </c>
      <c r="E803" s="232" t="s">
        <v>33</v>
      </c>
      <c r="F803" s="233" t="s">
        <v>347</v>
      </c>
      <c r="G803" s="230"/>
      <c r="H803" s="232" t="s">
        <v>33</v>
      </c>
      <c r="I803" s="234"/>
      <c r="J803" s="234"/>
      <c r="K803" s="230"/>
      <c r="L803" s="230"/>
      <c r="M803" s="235"/>
      <c r="N803" s="236"/>
      <c r="O803" s="237"/>
      <c r="P803" s="237"/>
      <c r="Q803" s="237"/>
      <c r="R803" s="237"/>
      <c r="S803" s="237"/>
      <c r="T803" s="237"/>
      <c r="U803" s="237"/>
      <c r="V803" s="237"/>
      <c r="W803" s="237"/>
      <c r="X803" s="238"/>
      <c r="AT803" s="239" t="s">
        <v>213</v>
      </c>
      <c r="AU803" s="239" t="s">
        <v>224</v>
      </c>
      <c r="AV803" s="11" t="s">
        <v>88</v>
      </c>
      <c r="AW803" s="11" t="s">
        <v>5</v>
      </c>
      <c r="AX803" s="11" t="s">
        <v>80</v>
      </c>
      <c r="AY803" s="239" t="s">
        <v>204</v>
      </c>
    </row>
    <row r="804" spans="2:51" s="11" customFormat="1" ht="12">
      <c r="B804" s="229"/>
      <c r="C804" s="230"/>
      <c r="D804" s="231" t="s">
        <v>213</v>
      </c>
      <c r="E804" s="232" t="s">
        <v>33</v>
      </c>
      <c r="F804" s="233" t="s">
        <v>1002</v>
      </c>
      <c r="G804" s="230"/>
      <c r="H804" s="232" t="s">
        <v>33</v>
      </c>
      <c r="I804" s="234"/>
      <c r="J804" s="234"/>
      <c r="K804" s="230"/>
      <c r="L804" s="230"/>
      <c r="M804" s="235"/>
      <c r="N804" s="236"/>
      <c r="O804" s="237"/>
      <c r="P804" s="237"/>
      <c r="Q804" s="237"/>
      <c r="R804" s="237"/>
      <c r="S804" s="237"/>
      <c r="T804" s="237"/>
      <c r="U804" s="237"/>
      <c r="V804" s="237"/>
      <c r="W804" s="237"/>
      <c r="X804" s="238"/>
      <c r="AT804" s="239" t="s">
        <v>213</v>
      </c>
      <c r="AU804" s="239" t="s">
        <v>224</v>
      </c>
      <c r="AV804" s="11" t="s">
        <v>88</v>
      </c>
      <c r="AW804" s="11" t="s">
        <v>5</v>
      </c>
      <c r="AX804" s="11" t="s">
        <v>80</v>
      </c>
      <c r="AY804" s="239" t="s">
        <v>204</v>
      </c>
    </row>
    <row r="805" spans="2:51" s="12" customFormat="1" ht="12">
      <c r="B805" s="240"/>
      <c r="C805" s="241"/>
      <c r="D805" s="231" t="s">
        <v>213</v>
      </c>
      <c r="E805" s="242" t="s">
        <v>33</v>
      </c>
      <c r="F805" s="243" t="s">
        <v>1003</v>
      </c>
      <c r="G805" s="241"/>
      <c r="H805" s="244">
        <v>229.907</v>
      </c>
      <c r="I805" s="245"/>
      <c r="J805" s="245"/>
      <c r="K805" s="241"/>
      <c r="L805" s="241"/>
      <c r="M805" s="246"/>
      <c r="N805" s="247"/>
      <c r="O805" s="248"/>
      <c r="P805" s="248"/>
      <c r="Q805" s="248"/>
      <c r="R805" s="248"/>
      <c r="S805" s="248"/>
      <c r="T805" s="248"/>
      <c r="U805" s="248"/>
      <c r="V805" s="248"/>
      <c r="W805" s="248"/>
      <c r="X805" s="249"/>
      <c r="AT805" s="250" t="s">
        <v>213</v>
      </c>
      <c r="AU805" s="250" t="s">
        <v>224</v>
      </c>
      <c r="AV805" s="12" t="s">
        <v>90</v>
      </c>
      <c r="AW805" s="12" t="s">
        <v>5</v>
      </c>
      <c r="AX805" s="12" t="s">
        <v>80</v>
      </c>
      <c r="AY805" s="250" t="s">
        <v>204</v>
      </c>
    </row>
    <row r="806" spans="2:51" s="12" customFormat="1" ht="12">
      <c r="B806" s="240"/>
      <c r="C806" s="241"/>
      <c r="D806" s="231" t="s">
        <v>213</v>
      </c>
      <c r="E806" s="242" t="s">
        <v>33</v>
      </c>
      <c r="F806" s="243" t="s">
        <v>1004</v>
      </c>
      <c r="G806" s="241"/>
      <c r="H806" s="244">
        <v>48.926</v>
      </c>
      <c r="I806" s="245"/>
      <c r="J806" s="245"/>
      <c r="K806" s="241"/>
      <c r="L806" s="241"/>
      <c r="M806" s="246"/>
      <c r="N806" s="247"/>
      <c r="O806" s="248"/>
      <c r="P806" s="248"/>
      <c r="Q806" s="248"/>
      <c r="R806" s="248"/>
      <c r="S806" s="248"/>
      <c r="T806" s="248"/>
      <c r="U806" s="248"/>
      <c r="V806" s="248"/>
      <c r="W806" s="248"/>
      <c r="X806" s="249"/>
      <c r="AT806" s="250" t="s">
        <v>213</v>
      </c>
      <c r="AU806" s="250" t="s">
        <v>224</v>
      </c>
      <c r="AV806" s="12" t="s">
        <v>90</v>
      </c>
      <c r="AW806" s="12" t="s">
        <v>5</v>
      </c>
      <c r="AX806" s="12" t="s">
        <v>80</v>
      </c>
      <c r="AY806" s="250" t="s">
        <v>204</v>
      </c>
    </row>
    <row r="807" spans="2:51" s="12" customFormat="1" ht="12">
      <c r="B807" s="240"/>
      <c r="C807" s="241"/>
      <c r="D807" s="231" t="s">
        <v>213</v>
      </c>
      <c r="E807" s="242" t="s">
        <v>33</v>
      </c>
      <c r="F807" s="243" t="s">
        <v>1005</v>
      </c>
      <c r="G807" s="241"/>
      <c r="H807" s="244">
        <v>49.946</v>
      </c>
      <c r="I807" s="245"/>
      <c r="J807" s="245"/>
      <c r="K807" s="241"/>
      <c r="L807" s="241"/>
      <c r="M807" s="246"/>
      <c r="N807" s="247"/>
      <c r="O807" s="248"/>
      <c r="P807" s="248"/>
      <c r="Q807" s="248"/>
      <c r="R807" s="248"/>
      <c r="S807" s="248"/>
      <c r="T807" s="248"/>
      <c r="U807" s="248"/>
      <c r="V807" s="248"/>
      <c r="W807" s="248"/>
      <c r="X807" s="249"/>
      <c r="AT807" s="250" t="s">
        <v>213</v>
      </c>
      <c r="AU807" s="250" t="s">
        <v>224</v>
      </c>
      <c r="AV807" s="12" t="s">
        <v>90</v>
      </c>
      <c r="AW807" s="12" t="s">
        <v>5</v>
      </c>
      <c r="AX807" s="12" t="s">
        <v>80</v>
      </c>
      <c r="AY807" s="250" t="s">
        <v>204</v>
      </c>
    </row>
    <row r="808" spans="2:51" s="12" customFormat="1" ht="12">
      <c r="B808" s="240"/>
      <c r="C808" s="241"/>
      <c r="D808" s="231" t="s">
        <v>213</v>
      </c>
      <c r="E808" s="242" t="s">
        <v>33</v>
      </c>
      <c r="F808" s="243" t="s">
        <v>1006</v>
      </c>
      <c r="G808" s="241"/>
      <c r="H808" s="244">
        <v>46.926</v>
      </c>
      <c r="I808" s="245"/>
      <c r="J808" s="245"/>
      <c r="K808" s="241"/>
      <c r="L808" s="241"/>
      <c r="M808" s="246"/>
      <c r="N808" s="247"/>
      <c r="O808" s="248"/>
      <c r="P808" s="248"/>
      <c r="Q808" s="248"/>
      <c r="R808" s="248"/>
      <c r="S808" s="248"/>
      <c r="T808" s="248"/>
      <c r="U808" s="248"/>
      <c r="V808" s="248"/>
      <c r="W808" s="248"/>
      <c r="X808" s="249"/>
      <c r="AT808" s="250" t="s">
        <v>213</v>
      </c>
      <c r="AU808" s="250" t="s">
        <v>224</v>
      </c>
      <c r="AV808" s="12" t="s">
        <v>90</v>
      </c>
      <c r="AW808" s="12" t="s">
        <v>5</v>
      </c>
      <c r="AX808" s="12" t="s">
        <v>80</v>
      </c>
      <c r="AY808" s="250" t="s">
        <v>204</v>
      </c>
    </row>
    <row r="809" spans="2:51" s="12" customFormat="1" ht="12">
      <c r="B809" s="240"/>
      <c r="C809" s="241"/>
      <c r="D809" s="231" t="s">
        <v>213</v>
      </c>
      <c r="E809" s="242" t="s">
        <v>33</v>
      </c>
      <c r="F809" s="243" t="s">
        <v>1007</v>
      </c>
      <c r="G809" s="241"/>
      <c r="H809" s="244">
        <v>86.054</v>
      </c>
      <c r="I809" s="245"/>
      <c r="J809" s="245"/>
      <c r="K809" s="241"/>
      <c r="L809" s="241"/>
      <c r="M809" s="246"/>
      <c r="N809" s="247"/>
      <c r="O809" s="248"/>
      <c r="P809" s="248"/>
      <c r="Q809" s="248"/>
      <c r="R809" s="248"/>
      <c r="S809" s="248"/>
      <c r="T809" s="248"/>
      <c r="U809" s="248"/>
      <c r="V809" s="248"/>
      <c r="W809" s="248"/>
      <c r="X809" s="249"/>
      <c r="AT809" s="250" t="s">
        <v>213</v>
      </c>
      <c r="AU809" s="250" t="s">
        <v>224</v>
      </c>
      <c r="AV809" s="12" t="s">
        <v>90</v>
      </c>
      <c r="AW809" s="12" t="s">
        <v>5</v>
      </c>
      <c r="AX809" s="12" t="s">
        <v>80</v>
      </c>
      <c r="AY809" s="250" t="s">
        <v>204</v>
      </c>
    </row>
    <row r="810" spans="2:51" s="12" customFormat="1" ht="12">
      <c r="B810" s="240"/>
      <c r="C810" s="241"/>
      <c r="D810" s="231" t="s">
        <v>213</v>
      </c>
      <c r="E810" s="242" t="s">
        <v>33</v>
      </c>
      <c r="F810" s="243" t="s">
        <v>1008</v>
      </c>
      <c r="G810" s="241"/>
      <c r="H810" s="244">
        <v>224.4</v>
      </c>
      <c r="I810" s="245"/>
      <c r="J810" s="245"/>
      <c r="K810" s="241"/>
      <c r="L810" s="241"/>
      <c r="M810" s="246"/>
      <c r="N810" s="247"/>
      <c r="O810" s="248"/>
      <c r="P810" s="248"/>
      <c r="Q810" s="248"/>
      <c r="R810" s="248"/>
      <c r="S810" s="248"/>
      <c r="T810" s="248"/>
      <c r="U810" s="248"/>
      <c r="V810" s="248"/>
      <c r="W810" s="248"/>
      <c r="X810" s="249"/>
      <c r="AT810" s="250" t="s">
        <v>213</v>
      </c>
      <c r="AU810" s="250" t="s">
        <v>224</v>
      </c>
      <c r="AV810" s="12" t="s">
        <v>90</v>
      </c>
      <c r="AW810" s="12" t="s">
        <v>5</v>
      </c>
      <c r="AX810" s="12" t="s">
        <v>80</v>
      </c>
      <c r="AY810" s="250" t="s">
        <v>204</v>
      </c>
    </row>
    <row r="811" spans="2:51" s="11" customFormat="1" ht="12">
      <c r="B811" s="229"/>
      <c r="C811" s="230"/>
      <c r="D811" s="231" t="s">
        <v>213</v>
      </c>
      <c r="E811" s="232" t="s">
        <v>33</v>
      </c>
      <c r="F811" s="233" t="s">
        <v>1009</v>
      </c>
      <c r="G811" s="230"/>
      <c r="H811" s="232" t="s">
        <v>33</v>
      </c>
      <c r="I811" s="234"/>
      <c r="J811" s="234"/>
      <c r="K811" s="230"/>
      <c r="L811" s="230"/>
      <c r="M811" s="235"/>
      <c r="N811" s="236"/>
      <c r="O811" s="237"/>
      <c r="P811" s="237"/>
      <c r="Q811" s="237"/>
      <c r="R811" s="237"/>
      <c r="S811" s="237"/>
      <c r="T811" s="237"/>
      <c r="U811" s="237"/>
      <c r="V811" s="237"/>
      <c r="W811" s="237"/>
      <c r="X811" s="238"/>
      <c r="AT811" s="239" t="s">
        <v>213</v>
      </c>
      <c r="AU811" s="239" t="s">
        <v>224</v>
      </c>
      <c r="AV811" s="11" t="s">
        <v>88</v>
      </c>
      <c r="AW811" s="11" t="s">
        <v>5</v>
      </c>
      <c r="AX811" s="11" t="s">
        <v>80</v>
      </c>
      <c r="AY811" s="239" t="s">
        <v>204</v>
      </c>
    </row>
    <row r="812" spans="2:51" s="12" customFormat="1" ht="12">
      <c r="B812" s="240"/>
      <c r="C812" s="241"/>
      <c r="D812" s="231" t="s">
        <v>213</v>
      </c>
      <c r="E812" s="242" t="s">
        <v>33</v>
      </c>
      <c r="F812" s="243" t="s">
        <v>1010</v>
      </c>
      <c r="G812" s="241"/>
      <c r="H812" s="244">
        <v>132.48</v>
      </c>
      <c r="I812" s="245"/>
      <c r="J812" s="245"/>
      <c r="K812" s="241"/>
      <c r="L812" s="241"/>
      <c r="M812" s="246"/>
      <c r="N812" s="247"/>
      <c r="O812" s="248"/>
      <c r="P812" s="248"/>
      <c r="Q812" s="248"/>
      <c r="R812" s="248"/>
      <c r="S812" s="248"/>
      <c r="T812" s="248"/>
      <c r="U812" s="248"/>
      <c r="V812" s="248"/>
      <c r="W812" s="248"/>
      <c r="X812" s="249"/>
      <c r="AT812" s="250" t="s">
        <v>213</v>
      </c>
      <c r="AU812" s="250" t="s">
        <v>224</v>
      </c>
      <c r="AV812" s="12" t="s">
        <v>90</v>
      </c>
      <c r="AW812" s="12" t="s">
        <v>5</v>
      </c>
      <c r="AX812" s="12" t="s">
        <v>80</v>
      </c>
      <c r="AY812" s="250" t="s">
        <v>204</v>
      </c>
    </row>
    <row r="813" spans="2:51" s="11" customFormat="1" ht="12">
      <c r="B813" s="229"/>
      <c r="C813" s="230"/>
      <c r="D813" s="231" t="s">
        <v>213</v>
      </c>
      <c r="E813" s="232" t="s">
        <v>33</v>
      </c>
      <c r="F813" s="233" t="s">
        <v>1011</v>
      </c>
      <c r="G813" s="230"/>
      <c r="H813" s="232" t="s">
        <v>33</v>
      </c>
      <c r="I813" s="234"/>
      <c r="J813" s="234"/>
      <c r="K813" s="230"/>
      <c r="L813" s="230"/>
      <c r="M813" s="235"/>
      <c r="N813" s="236"/>
      <c r="O813" s="237"/>
      <c r="P813" s="237"/>
      <c r="Q813" s="237"/>
      <c r="R813" s="237"/>
      <c r="S813" s="237"/>
      <c r="T813" s="237"/>
      <c r="U813" s="237"/>
      <c r="V813" s="237"/>
      <c r="W813" s="237"/>
      <c r="X813" s="238"/>
      <c r="AT813" s="239" t="s">
        <v>213</v>
      </c>
      <c r="AU813" s="239" t="s">
        <v>224</v>
      </c>
      <c r="AV813" s="11" t="s">
        <v>88</v>
      </c>
      <c r="AW813" s="11" t="s">
        <v>5</v>
      </c>
      <c r="AX813" s="11" t="s">
        <v>80</v>
      </c>
      <c r="AY813" s="239" t="s">
        <v>204</v>
      </c>
    </row>
    <row r="814" spans="2:51" s="12" customFormat="1" ht="12">
      <c r="B814" s="240"/>
      <c r="C814" s="241"/>
      <c r="D814" s="231" t="s">
        <v>213</v>
      </c>
      <c r="E814" s="242" t="s">
        <v>33</v>
      </c>
      <c r="F814" s="243" t="s">
        <v>1012</v>
      </c>
      <c r="G814" s="241"/>
      <c r="H814" s="244">
        <v>-45</v>
      </c>
      <c r="I814" s="245"/>
      <c r="J814" s="245"/>
      <c r="K814" s="241"/>
      <c r="L814" s="241"/>
      <c r="M814" s="246"/>
      <c r="N814" s="247"/>
      <c r="O814" s="248"/>
      <c r="P814" s="248"/>
      <c r="Q814" s="248"/>
      <c r="R814" s="248"/>
      <c r="S814" s="248"/>
      <c r="T814" s="248"/>
      <c r="U814" s="248"/>
      <c r="V814" s="248"/>
      <c r="W814" s="248"/>
      <c r="X814" s="249"/>
      <c r="AT814" s="250" t="s">
        <v>213</v>
      </c>
      <c r="AU814" s="250" t="s">
        <v>224</v>
      </c>
      <c r="AV814" s="12" t="s">
        <v>90</v>
      </c>
      <c r="AW814" s="12" t="s">
        <v>5</v>
      </c>
      <c r="AX814" s="12" t="s">
        <v>80</v>
      </c>
      <c r="AY814" s="250" t="s">
        <v>204</v>
      </c>
    </row>
    <row r="815" spans="2:51" s="11" customFormat="1" ht="12">
      <c r="B815" s="229"/>
      <c r="C815" s="230"/>
      <c r="D815" s="231" t="s">
        <v>213</v>
      </c>
      <c r="E815" s="232" t="s">
        <v>33</v>
      </c>
      <c r="F815" s="233" t="s">
        <v>597</v>
      </c>
      <c r="G815" s="230"/>
      <c r="H815" s="232" t="s">
        <v>33</v>
      </c>
      <c r="I815" s="234"/>
      <c r="J815" s="234"/>
      <c r="K815" s="230"/>
      <c r="L815" s="230"/>
      <c r="M815" s="235"/>
      <c r="N815" s="236"/>
      <c r="O815" s="237"/>
      <c r="P815" s="237"/>
      <c r="Q815" s="237"/>
      <c r="R815" s="237"/>
      <c r="S815" s="237"/>
      <c r="T815" s="237"/>
      <c r="U815" s="237"/>
      <c r="V815" s="237"/>
      <c r="W815" s="237"/>
      <c r="X815" s="238"/>
      <c r="AT815" s="239" t="s">
        <v>213</v>
      </c>
      <c r="AU815" s="239" t="s">
        <v>224</v>
      </c>
      <c r="AV815" s="11" t="s">
        <v>88</v>
      </c>
      <c r="AW815" s="11" t="s">
        <v>5</v>
      </c>
      <c r="AX815" s="11" t="s">
        <v>80</v>
      </c>
      <c r="AY815" s="239" t="s">
        <v>204</v>
      </c>
    </row>
    <row r="816" spans="2:51" s="12" customFormat="1" ht="12">
      <c r="B816" s="240"/>
      <c r="C816" s="241"/>
      <c r="D816" s="231" t="s">
        <v>213</v>
      </c>
      <c r="E816" s="242" t="s">
        <v>33</v>
      </c>
      <c r="F816" s="243" t="s">
        <v>1013</v>
      </c>
      <c r="G816" s="241"/>
      <c r="H816" s="244">
        <v>113.766</v>
      </c>
      <c r="I816" s="245"/>
      <c r="J816" s="245"/>
      <c r="K816" s="241"/>
      <c r="L816" s="241"/>
      <c r="M816" s="246"/>
      <c r="N816" s="247"/>
      <c r="O816" s="248"/>
      <c r="P816" s="248"/>
      <c r="Q816" s="248"/>
      <c r="R816" s="248"/>
      <c r="S816" s="248"/>
      <c r="T816" s="248"/>
      <c r="U816" s="248"/>
      <c r="V816" s="248"/>
      <c r="W816" s="248"/>
      <c r="X816" s="249"/>
      <c r="AT816" s="250" t="s">
        <v>213</v>
      </c>
      <c r="AU816" s="250" t="s">
        <v>224</v>
      </c>
      <c r="AV816" s="12" t="s">
        <v>90</v>
      </c>
      <c r="AW816" s="12" t="s">
        <v>5</v>
      </c>
      <c r="AX816" s="12" t="s">
        <v>80</v>
      </c>
      <c r="AY816" s="250" t="s">
        <v>204</v>
      </c>
    </row>
    <row r="817" spans="2:51" s="12" customFormat="1" ht="12">
      <c r="B817" s="240"/>
      <c r="C817" s="241"/>
      <c r="D817" s="231" t="s">
        <v>213</v>
      </c>
      <c r="E817" s="242" t="s">
        <v>33</v>
      </c>
      <c r="F817" s="243" t="s">
        <v>1014</v>
      </c>
      <c r="G817" s="241"/>
      <c r="H817" s="244">
        <v>55.68</v>
      </c>
      <c r="I817" s="245"/>
      <c r="J817" s="245"/>
      <c r="K817" s="241"/>
      <c r="L817" s="241"/>
      <c r="M817" s="246"/>
      <c r="N817" s="247"/>
      <c r="O817" s="248"/>
      <c r="P817" s="248"/>
      <c r="Q817" s="248"/>
      <c r="R817" s="248"/>
      <c r="S817" s="248"/>
      <c r="T817" s="248"/>
      <c r="U817" s="248"/>
      <c r="V817" s="248"/>
      <c r="W817" s="248"/>
      <c r="X817" s="249"/>
      <c r="AT817" s="250" t="s">
        <v>213</v>
      </c>
      <c r="AU817" s="250" t="s">
        <v>224</v>
      </c>
      <c r="AV817" s="12" t="s">
        <v>90</v>
      </c>
      <c r="AW817" s="12" t="s">
        <v>5</v>
      </c>
      <c r="AX817" s="12" t="s">
        <v>80</v>
      </c>
      <c r="AY817" s="250" t="s">
        <v>204</v>
      </c>
    </row>
    <row r="818" spans="2:51" s="12" customFormat="1" ht="12">
      <c r="B818" s="240"/>
      <c r="C818" s="241"/>
      <c r="D818" s="231" t="s">
        <v>213</v>
      </c>
      <c r="E818" s="242" t="s">
        <v>33</v>
      </c>
      <c r="F818" s="243" t="s">
        <v>1015</v>
      </c>
      <c r="G818" s="241"/>
      <c r="H818" s="244">
        <v>48.224</v>
      </c>
      <c r="I818" s="245"/>
      <c r="J818" s="245"/>
      <c r="K818" s="241"/>
      <c r="L818" s="241"/>
      <c r="M818" s="246"/>
      <c r="N818" s="247"/>
      <c r="O818" s="248"/>
      <c r="P818" s="248"/>
      <c r="Q818" s="248"/>
      <c r="R818" s="248"/>
      <c r="S818" s="248"/>
      <c r="T818" s="248"/>
      <c r="U818" s="248"/>
      <c r="V818" s="248"/>
      <c r="W818" s="248"/>
      <c r="X818" s="249"/>
      <c r="AT818" s="250" t="s">
        <v>213</v>
      </c>
      <c r="AU818" s="250" t="s">
        <v>224</v>
      </c>
      <c r="AV818" s="12" t="s">
        <v>90</v>
      </c>
      <c r="AW818" s="12" t="s">
        <v>5</v>
      </c>
      <c r="AX818" s="12" t="s">
        <v>80</v>
      </c>
      <c r="AY818" s="250" t="s">
        <v>204</v>
      </c>
    </row>
    <row r="819" spans="2:51" s="12" customFormat="1" ht="12">
      <c r="B819" s="240"/>
      <c r="C819" s="241"/>
      <c r="D819" s="231" t="s">
        <v>213</v>
      </c>
      <c r="E819" s="242" t="s">
        <v>33</v>
      </c>
      <c r="F819" s="243" t="s">
        <v>1016</v>
      </c>
      <c r="G819" s="241"/>
      <c r="H819" s="244">
        <v>63.584</v>
      </c>
      <c r="I819" s="245"/>
      <c r="J819" s="245"/>
      <c r="K819" s="241"/>
      <c r="L819" s="241"/>
      <c r="M819" s="246"/>
      <c r="N819" s="247"/>
      <c r="O819" s="248"/>
      <c r="P819" s="248"/>
      <c r="Q819" s="248"/>
      <c r="R819" s="248"/>
      <c r="S819" s="248"/>
      <c r="T819" s="248"/>
      <c r="U819" s="248"/>
      <c r="V819" s="248"/>
      <c r="W819" s="248"/>
      <c r="X819" s="249"/>
      <c r="AT819" s="250" t="s">
        <v>213</v>
      </c>
      <c r="AU819" s="250" t="s">
        <v>224</v>
      </c>
      <c r="AV819" s="12" t="s">
        <v>90</v>
      </c>
      <c r="AW819" s="12" t="s">
        <v>5</v>
      </c>
      <c r="AX819" s="12" t="s">
        <v>80</v>
      </c>
      <c r="AY819" s="250" t="s">
        <v>204</v>
      </c>
    </row>
    <row r="820" spans="2:51" s="12" customFormat="1" ht="12">
      <c r="B820" s="240"/>
      <c r="C820" s="241"/>
      <c r="D820" s="231" t="s">
        <v>213</v>
      </c>
      <c r="E820" s="242" t="s">
        <v>33</v>
      </c>
      <c r="F820" s="243" t="s">
        <v>1017</v>
      </c>
      <c r="G820" s="241"/>
      <c r="H820" s="244">
        <v>92.736</v>
      </c>
      <c r="I820" s="245"/>
      <c r="J820" s="245"/>
      <c r="K820" s="241"/>
      <c r="L820" s="241"/>
      <c r="M820" s="246"/>
      <c r="N820" s="247"/>
      <c r="O820" s="248"/>
      <c r="P820" s="248"/>
      <c r="Q820" s="248"/>
      <c r="R820" s="248"/>
      <c r="S820" s="248"/>
      <c r="T820" s="248"/>
      <c r="U820" s="248"/>
      <c r="V820" s="248"/>
      <c r="W820" s="248"/>
      <c r="X820" s="249"/>
      <c r="AT820" s="250" t="s">
        <v>213</v>
      </c>
      <c r="AU820" s="250" t="s">
        <v>224</v>
      </c>
      <c r="AV820" s="12" t="s">
        <v>90</v>
      </c>
      <c r="AW820" s="12" t="s">
        <v>5</v>
      </c>
      <c r="AX820" s="12" t="s">
        <v>80</v>
      </c>
      <c r="AY820" s="250" t="s">
        <v>204</v>
      </c>
    </row>
    <row r="821" spans="2:51" s="12" customFormat="1" ht="12">
      <c r="B821" s="240"/>
      <c r="C821" s="241"/>
      <c r="D821" s="231" t="s">
        <v>213</v>
      </c>
      <c r="E821" s="242" t="s">
        <v>33</v>
      </c>
      <c r="F821" s="243" t="s">
        <v>1018</v>
      </c>
      <c r="G821" s="241"/>
      <c r="H821" s="244">
        <v>54.496</v>
      </c>
      <c r="I821" s="245"/>
      <c r="J821" s="245"/>
      <c r="K821" s="241"/>
      <c r="L821" s="241"/>
      <c r="M821" s="246"/>
      <c r="N821" s="247"/>
      <c r="O821" s="248"/>
      <c r="P821" s="248"/>
      <c r="Q821" s="248"/>
      <c r="R821" s="248"/>
      <c r="S821" s="248"/>
      <c r="T821" s="248"/>
      <c r="U821" s="248"/>
      <c r="V821" s="248"/>
      <c r="W821" s="248"/>
      <c r="X821" s="249"/>
      <c r="AT821" s="250" t="s">
        <v>213</v>
      </c>
      <c r="AU821" s="250" t="s">
        <v>224</v>
      </c>
      <c r="AV821" s="12" t="s">
        <v>90</v>
      </c>
      <c r="AW821" s="12" t="s">
        <v>5</v>
      </c>
      <c r="AX821" s="12" t="s">
        <v>80</v>
      </c>
      <c r="AY821" s="250" t="s">
        <v>204</v>
      </c>
    </row>
    <row r="822" spans="2:51" s="12" customFormat="1" ht="12">
      <c r="B822" s="240"/>
      <c r="C822" s="241"/>
      <c r="D822" s="231" t="s">
        <v>213</v>
      </c>
      <c r="E822" s="242" t="s">
        <v>33</v>
      </c>
      <c r="F822" s="243" t="s">
        <v>1019</v>
      </c>
      <c r="G822" s="241"/>
      <c r="H822" s="244">
        <v>73.656</v>
      </c>
      <c r="I822" s="245"/>
      <c r="J822" s="245"/>
      <c r="K822" s="241"/>
      <c r="L822" s="241"/>
      <c r="M822" s="246"/>
      <c r="N822" s="247"/>
      <c r="O822" s="248"/>
      <c r="P822" s="248"/>
      <c r="Q822" s="248"/>
      <c r="R822" s="248"/>
      <c r="S822" s="248"/>
      <c r="T822" s="248"/>
      <c r="U822" s="248"/>
      <c r="V822" s="248"/>
      <c r="W822" s="248"/>
      <c r="X822" s="249"/>
      <c r="AT822" s="250" t="s">
        <v>213</v>
      </c>
      <c r="AU822" s="250" t="s">
        <v>224</v>
      </c>
      <c r="AV822" s="12" t="s">
        <v>90</v>
      </c>
      <c r="AW822" s="12" t="s">
        <v>5</v>
      </c>
      <c r="AX822" s="12" t="s">
        <v>80</v>
      </c>
      <c r="AY822" s="250" t="s">
        <v>204</v>
      </c>
    </row>
    <row r="823" spans="2:51" s="12" customFormat="1" ht="12">
      <c r="B823" s="240"/>
      <c r="C823" s="241"/>
      <c r="D823" s="231" t="s">
        <v>213</v>
      </c>
      <c r="E823" s="242" t="s">
        <v>33</v>
      </c>
      <c r="F823" s="243" t="s">
        <v>1020</v>
      </c>
      <c r="G823" s="241"/>
      <c r="H823" s="244">
        <v>211.2</v>
      </c>
      <c r="I823" s="245"/>
      <c r="J823" s="245"/>
      <c r="K823" s="241"/>
      <c r="L823" s="241"/>
      <c r="M823" s="246"/>
      <c r="N823" s="247"/>
      <c r="O823" s="248"/>
      <c r="P823" s="248"/>
      <c r="Q823" s="248"/>
      <c r="R823" s="248"/>
      <c r="S823" s="248"/>
      <c r="T823" s="248"/>
      <c r="U823" s="248"/>
      <c r="V823" s="248"/>
      <c r="W823" s="248"/>
      <c r="X823" s="249"/>
      <c r="AT823" s="250" t="s">
        <v>213</v>
      </c>
      <c r="AU823" s="250" t="s">
        <v>224</v>
      </c>
      <c r="AV823" s="12" t="s">
        <v>90</v>
      </c>
      <c r="AW823" s="12" t="s">
        <v>5</v>
      </c>
      <c r="AX823" s="12" t="s">
        <v>80</v>
      </c>
      <c r="AY823" s="250" t="s">
        <v>204</v>
      </c>
    </row>
    <row r="824" spans="2:51" s="11" customFormat="1" ht="12">
      <c r="B824" s="229"/>
      <c r="C824" s="230"/>
      <c r="D824" s="231" t="s">
        <v>213</v>
      </c>
      <c r="E824" s="232" t="s">
        <v>33</v>
      </c>
      <c r="F824" s="233" t="s">
        <v>1021</v>
      </c>
      <c r="G824" s="230"/>
      <c r="H824" s="232" t="s">
        <v>33</v>
      </c>
      <c r="I824" s="234"/>
      <c r="J824" s="234"/>
      <c r="K824" s="230"/>
      <c r="L824" s="230"/>
      <c r="M824" s="235"/>
      <c r="N824" s="236"/>
      <c r="O824" s="237"/>
      <c r="P824" s="237"/>
      <c r="Q824" s="237"/>
      <c r="R824" s="237"/>
      <c r="S824" s="237"/>
      <c r="T824" s="237"/>
      <c r="U824" s="237"/>
      <c r="V824" s="237"/>
      <c r="W824" s="237"/>
      <c r="X824" s="238"/>
      <c r="AT824" s="239" t="s">
        <v>213</v>
      </c>
      <c r="AU824" s="239" t="s">
        <v>224</v>
      </c>
      <c r="AV824" s="11" t="s">
        <v>88</v>
      </c>
      <c r="AW824" s="11" t="s">
        <v>5</v>
      </c>
      <c r="AX824" s="11" t="s">
        <v>80</v>
      </c>
      <c r="AY824" s="239" t="s">
        <v>204</v>
      </c>
    </row>
    <row r="825" spans="2:51" s="12" customFormat="1" ht="12">
      <c r="B825" s="240"/>
      <c r="C825" s="241"/>
      <c r="D825" s="231" t="s">
        <v>213</v>
      </c>
      <c r="E825" s="242" t="s">
        <v>33</v>
      </c>
      <c r="F825" s="243" t="s">
        <v>1022</v>
      </c>
      <c r="G825" s="241"/>
      <c r="H825" s="244">
        <v>132.2</v>
      </c>
      <c r="I825" s="245"/>
      <c r="J825" s="245"/>
      <c r="K825" s="241"/>
      <c r="L825" s="241"/>
      <c r="M825" s="246"/>
      <c r="N825" s="247"/>
      <c r="O825" s="248"/>
      <c r="P825" s="248"/>
      <c r="Q825" s="248"/>
      <c r="R825" s="248"/>
      <c r="S825" s="248"/>
      <c r="T825" s="248"/>
      <c r="U825" s="248"/>
      <c r="V825" s="248"/>
      <c r="W825" s="248"/>
      <c r="X825" s="249"/>
      <c r="AT825" s="250" t="s">
        <v>213</v>
      </c>
      <c r="AU825" s="250" t="s">
        <v>224</v>
      </c>
      <c r="AV825" s="12" t="s">
        <v>90</v>
      </c>
      <c r="AW825" s="12" t="s">
        <v>5</v>
      </c>
      <c r="AX825" s="12" t="s">
        <v>80</v>
      </c>
      <c r="AY825" s="250" t="s">
        <v>204</v>
      </c>
    </row>
    <row r="826" spans="2:51" s="11" customFormat="1" ht="12">
      <c r="B826" s="229"/>
      <c r="C826" s="230"/>
      <c r="D826" s="231" t="s">
        <v>213</v>
      </c>
      <c r="E826" s="232" t="s">
        <v>33</v>
      </c>
      <c r="F826" s="233" t="s">
        <v>1023</v>
      </c>
      <c r="G826" s="230"/>
      <c r="H826" s="232" t="s">
        <v>33</v>
      </c>
      <c r="I826" s="234"/>
      <c r="J826" s="234"/>
      <c r="K826" s="230"/>
      <c r="L826" s="230"/>
      <c r="M826" s="235"/>
      <c r="N826" s="236"/>
      <c r="O826" s="237"/>
      <c r="P826" s="237"/>
      <c r="Q826" s="237"/>
      <c r="R826" s="237"/>
      <c r="S826" s="237"/>
      <c r="T826" s="237"/>
      <c r="U826" s="237"/>
      <c r="V826" s="237"/>
      <c r="W826" s="237"/>
      <c r="X826" s="238"/>
      <c r="AT826" s="239" t="s">
        <v>213</v>
      </c>
      <c r="AU826" s="239" t="s">
        <v>224</v>
      </c>
      <c r="AV826" s="11" t="s">
        <v>88</v>
      </c>
      <c r="AW826" s="11" t="s">
        <v>5</v>
      </c>
      <c r="AX826" s="11" t="s">
        <v>80</v>
      </c>
      <c r="AY826" s="239" t="s">
        <v>204</v>
      </c>
    </row>
    <row r="827" spans="2:51" s="12" customFormat="1" ht="12">
      <c r="B827" s="240"/>
      <c r="C827" s="241"/>
      <c r="D827" s="231" t="s">
        <v>213</v>
      </c>
      <c r="E827" s="242" t="s">
        <v>33</v>
      </c>
      <c r="F827" s="243" t="s">
        <v>1012</v>
      </c>
      <c r="G827" s="241"/>
      <c r="H827" s="244">
        <v>-45</v>
      </c>
      <c r="I827" s="245"/>
      <c r="J827" s="245"/>
      <c r="K827" s="241"/>
      <c r="L827" s="241"/>
      <c r="M827" s="246"/>
      <c r="N827" s="247"/>
      <c r="O827" s="248"/>
      <c r="P827" s="248"/>
      <c r="Q827" s="248"/>
      <c r="R827" s="248"/>
      <c r="S827" s="248"/>
      <c r="T827" s="248"/>
      <c r="U827" s="248"/>
      <c r="V827" s="248"/>
      <c r="W827" s="248"/>
      <c r="X827" s="249"/>
      <c r="AT827" s="250" t="s">
        <v>213</v>
      </c>
      <c r="AU827" s="250" t="s">
        <v>224</v>
      </c>
      <c r="AV827" s="12" t="s">
        <v>90</v>
      </c>
      <c r="AW827" s="12" t="s">
        <v>5</v>
      </c>
      <c r="AX827" s="12" t="s">
        <v>80</v>
      </c>
      <c r="AY827" s="250" t="s">
        <v>204</v>
      </c>
    </row>
    <row r="828" spans="2:51" s="11" customFormat="1" ht="12">
      <c r="B828" s="229"/>
      <c r="C828" s="230"/>
      <c r="D828" s="231" t="s">
        <v>213</v>
      </c>
      <c r="E828" s="232" t="s">
        <v>33</v>
      </c>
      <c r="F828" s="233" t="s">
        <v>600</v>
      </c>
      <c r="G828" s="230"/>
      <c r="H828" s="232" t="s">
        <v>33</v>
      </c>
      <c r="I828" s="234"/>
      <c r="J828" s="234"/>
      <c r="K828" s="230"/>
      <c r="L828" s="230"/>
      <c r="M828" s="235"/>
      <c r="N828" s="236"/>
      <c r="O828" s="237"/>
      <c r="P828" s="237"/>
      <c r="Q828" s="237"/>
      <c r="R828" s="237"/>
      <c r="S828" s="237"/>
      <c r="T828" s="237"/>
      <c r="U828" s="237"/>
      <c r="V828" s="237"/>
      <c r="W828" s="237"/>
      <c r="X828" s="238"/>
      <c r="AT828" s="239" t="s">
        <v>213</v>
      </c>
      <c r="AU828" s="239" t="s">
        <v>224</v>
      </c>
      <c r="AV828" s="11" t="s">
        <v>88</v>
      </c>
      <c r="AW828" s="11" t="s">
        <v>5</v>
      </c>
      <c r="AX828" s="11" t="s">
        <v>80</v>
      </c>
      <c r="AY828" s="239" t="s">
        <v>204</v>
      </c>
    </row>
    <row r="829" spans="2:51" s="12" customFormat="1" ht="12">
      <c r="B829" s="240"/>
      <c r="C829" s="241"/>
      <c r="D829" s="231" t="s">
        <v>213</v>
      </c>
      <c r="E829" s="242" t="s">
        <v>33</v>
      </c>
      <c r="F829" s="243" t="s">
        <v>1024</v>
      </c>
      <c r="G829" s="241"/>
      <c r="H829" s="244">
        <v>66.432</v>
      </c>
      <c r="I829" s="245"/>
      <c r="J829" s="245"/>
      <c r="K829" s="241"/>
      <c r="L829" s="241"/>
      <c r="M829" s="246"/>
      <c r="N829" s="247"/>
      <c r="O829" s="248"/>
      <c r="P829" s="248"/>
      <c r="Q829" s="248"/>
      <c r="R829" s="248"/>
      <c r="S829" s="248"/>
      <c r="T829" s="248"/>
      <c r="U829" s="248"/>
      <c r="V829" s="248"/>
      <c r="W829" s="248"/>
      <c r="X829" s="249"/>
      <c r="AT829" s="250" t="s">
        <v>213</v>
      </c>
      <c r="AU829" s="250" t="s">
        <v>224</v>
      </c>
      <c r="AV829" s="12" t="s">
        <v>90</v>
      </c>
      <c r="AW829" s="12" t="s">
        <v>5</v>
      </c>
      <c r="AX829" s="12" t="s">
        <v>80</v>
      </c>
      <c r="AY829" s="250" t="s">
        <v>204</v>
      </c>
    </row>
    <row r="830" spans="2:51" s="12" customFormat="1" ht="12">
      <c r="B830" s="240"/>
      <c r="C830" s="241"/>
      <c r="D830" s="231" t="s">
        <v>213</v>
      </c>
      <c r="E830" s="242" t="s">
        <v>33</v>
      </c>
      <c r="F830" s="243" t="s">
        <v>1025</v>
      </c>
      <c r="G830" s="241"/>
      <c r="H830" s="244">
        <v>57.024</v>
      </c>
      <c r="I830" s="245"/>
      <c r="J830" s="245"/>
      <c r="K830" s="241"/>
      <c r="L830" s="241"/>
      <c r="M830" s="246"/>
      <c r="N830" s="247"/>
      <c r="O830" s="248"/>
      <c r="P830" s="248"/>
      <c r="Q830" s="248"/>
      <c r="R830" s="248"/>
      <c r="S830" s="248"/>
      <c r="T830" s="248"/>
      <c r="U830" s="248"/>
      <c r="V830" s="248"/>
      <c r="W830" s="248"/>
      <c r="X830" s="249"/>
      <c r="AT830" s="250" t="s">
        <v>213</v>
      </c>
      <c r="AU830" s="250" t="s">
        <v>224</v>
      </c>
      <c r="AV830" s="12" t="s">
        <v>90</v>
      </c>
      <c r="AW830" s="12" t="s">
        <v>5</v>
      </c>
      <c r="AX830" s="12" t="s">
        <v>80</v>
      </c>
      <c r="AY830" s="250" t="s">
        <v>204</v>
      </c>
    </row>
    <row r="831" spans="2:51" s="12" customFormat="1" ht="12">
      <c r="B831" s="240"/>
      <c r="C831" s="241"/>
      <c r="D831" s="231" t="s">
        <v>213</v>
      </c>
      <c r="E831" s="242" t="s">
        <v>33</v>
      </c>
      <c r="F831" s="243" t="s">
        <v>1026</v>
      </c>
      <c r="G831" s="241"/>
      <c r="H831" s="244">
        <v>49.92</v>
      </c>
      <c r="I831" s="245"/>
      <c r="J831" s="245"/>
      <c r="K831" s="241"/>
      <c r="L831" s="241"/>
      <c r="M831" s="246"/>
      <c r="N831" s="247"/>
      <c r="O831" s="248"/>
      <c r="P831" s="248"/>
      <c r="Q831" s="248"/>
      <c r="R831" s="248"/>
      <c r="S831" s="248"/>
      <c r="T831" s="248"/>
      <c r="U831" s="248"/>
      <c r="V831" s="248"/>
      <c r="W831" s="248"/>
      <c r="X831" s="249"/>
      <c r="AT831" s="250" t="s">
        <v>213</v>
      </c>
      <c r="AU831" s="250" t="s">
        <v>224</v>
      </c>
      <c r="AV831" s="12" t="s">
        <v>90</v>
      </c>
      <c r="AW831" s="12" t="s">
        <v>5</v>
      </c>
      <c r="AX831" s="12" t="s">
        <v>80</v>
      </c>
      <c r="AY831" s="250" t="s">
        <v>204</v>
      </c>
    </row>
    <row r="832" spans="2:51" s="12" customFormat="1" ht="12">
      <c r="B832" s="240"/>
      <c r="C832" s="241"/>
      <c r="D832" s="231" t="s">
        <v>213</v>
      </c>
      <c r="E832" s="242" t="s">
        <v>33</v>
      </c>
      <c r="F832" s="243" t="s">
        <v>1027</v>
      </c>
      <c r="G832" s="241"/>
      <c r="H832" s="244">
        <v>48.896</v>
      </c>
      <c r="I832" s="245"/>
      <c r="J832" s="245"/>
      <c r="K832" s="241"/>
      <c r="L832" s="241"/>
      <c r="M832" s="246"/>
      <c r="N832" s="247"/>
      <c r="O832" s="248"/>
      <c r="P832" s="248"/>
      <c r="Q832" s="248"/>
      <c r="R832" s="248"/>
      <c r="S832" s="248"/>
      <c r="T832" s="248"/>
      <c r="U832" s="248"/>
      <c r="V832" s="248"/>
      <c r="W832" s="248"/>
      <c r="X832" s="249"/>
      <c r="AT832" s="250" t="s">
        <v>213</v>
      </c>
      <c r="AU832" s="250" t="s">
        <v>224</v>
      </c>
      <c r="AV832" s="12" t="s">
        <v>90</v>
      </c>
      <c r="AW832" s="12" t="s">
        <v>5</v>
      </c>
      <c r="AX832" s="12" t="s">
        <v>80</v>
      </c>
      <c r="AY832" s="250" t="s">
        <v>204</v>
      </c>
    </row>
    <row r="833" spans="2:51" s="12" customFormat="1" ht="12">
      <c r="B833" s="240"/>
      <c r="C833" s="241"/>
      <c r="D833" s="231" t="s">
        <v>213</v>
      </c>
      <c r="E833" s="242" t="s">
        <v>33</v>
      </c>
      <c r="F833" s="243" t="s">
        <v>1028</v>
      </c>
      <c r="G833" s="241"/>
      <c r="H833" s="244">
        <v>48.48</v>
      </c>
      <c r="I833" s="245"/>
      <c r="J833" s="245"/>
      <c r="K833" s="241"/>
      <c r="L833" s="241"/>
      <c r="M833" s="246"/>
      <c r="N833" s="247"/>
      <c r="O833" s="248"/>
      <c r="P833" s="248"/>
      <c r="Q833" s="248"/>
      <c r="R833" s="248"/>
      <c r="S833" s="248"/>
      <c r="T833" s="248"/>
      <c r="U833" s="248"/>
      <c r="V833" s="248"/>
      <c r="W833" s="248"/>
      <c r="X833" s="249"/>
      <c r="AT833" s="250" t="s">
        <v>213</v>
      </c>
      <c r="AU833" s="250" t="s">
        <v>224</v>
      </c>
      <c r="AV833" s="12" t="s">
        <v>90</v>
      </c>
      <c r="AW833" s="12" t="s">
        <v>5</v>
      </c>
      <c r="AX833" s="12" t="s">
        <v>80</v>
      </c>
      <c r="AY833" s="250" t="s">
        <v>204</v>
      </c>
    </row>
    <row r="834" spans="2:51" s="12" customFormat="1" ht="12">
      <c r="B834" s="240"/>
      <c r="C834" s="241"/>
      <c r="D834" s="231" t="s">
        <v>213</v>
      </c>
      <c r="E834" s="242" t="s">
        <v>33</v>
      </c>
      <c r="F834" s="243" t="s">
        <v>1029</v>
      </c>
      <c r="G834" s="241"/>
      <c r="H834" s="244">
        <v>197.67</v>
      </c>
      <c r="I834" s="245"/>
      <c r="J834" s="245"/>
      <c r="K834" s="241"/>
      <c r="L834" s="241"/>
      <c r="M834" s="246"/>
      <c r="N834" s="247"/>
      <c r="O834" s="248"/>
      <c r="P834" s="248"/>
      <c r="Q834" s="248"/>
      <c r="R834" s="248"/>
      <c r="S834" s="248"/>
      <c r="T834" s="248"/>
      <c r="U834" s="248"/>
      <c r="V834" s="248"/>
      <c r="W834" s="248"/>
      <c r="X834" s="249"/>
      <c r="AT834" s="250" t="s">
        <v>213</v>
      </c>
      <c r="AU834" s="250" t="s">
        <v>224</v>
      </c>
      <c r="AV834" s="12" t="s">
        <v>90</v>
      </c>
      <c r="AW834" s="12" t="s">
        <v>5</v>
      </c>
      <c r="AX834" s="12" t="s">
        <v>80</v>
      </c>
      <c r="AY834" s="250" t="s">
        <v>204</v>
      </c>
    </row>
    <row r="835" spans="2:51" s="12" customFormat="1" ht="12">
      <c r="B835" s="240"/>
      <c r="C835" s="241"/>
      <c r="D835" s="231" t="s">
        <v>213</v>
      </c>
      <c r="E835" s="242" t="s">
        <v>33</v>
      </c>
      <c r="F835" s="243" t="s">
        <v>1030</v>
      </c>
      <c r="G835" s="241"/>
      <c r="H835" s="244">
        <v>138</v>
      </c>
      <c r="I835" s="245"/>
      <c r="J835" s="245"/>
      <c r="K835" s="241"/>
      <c r="L835" s="241"/>
      <c r="M835" s="246"/>
      <c r="N835" s="247"/>
      <c r="O835" s="248"/>
      <c r="P835" s="248"/>
      <c r="Q835" s="248"/>
      <c r="R835" s="248"/>
      <c r="S835" s="248"/>
      <c r="T835" s="248"/>
      <c r="U835" s="248"/>
      <c r="V835" s="248"/>
      <c r="W835" s="248"/>
      <c r="X835" s="249"/>
      <c r="AT835" s="250" t="s">
        <v>213</v>
      </c>
      <c r="AU835" s="250" t="s">
        <v>224</v>
      </c>
      <c r="AV835" s="12" t="s">
        <v>90</v>
      </c>
      <c r="AW835" s="12" t="s">
        <v>5</v>
      </c>
      <c r="AX835" s="12" t="s">
        <v>80</v>
      </c>
      <c r="AY835" s="250" t="s">
        <v>204</v>
      </c>
    </row>
    <row r="836" spans="2:51" s="11" customFormat="1" ht="12">
      <c r="B836" s="229"/>
      <c r="C836" s="230"/>
      <c r="D836" s="231" t="s">
        <v>213</v>
      </c>
      <c r="E836" s="232" t="s">
        <v>33</v>
      </c>
      <c r="F836" s="233" t="s">
        <v>602</v>
      </c>
      <c r="G836" s="230"/>
      <c r="H836" s="232" t="s">
        <v>33</v>
      </c>
      <c r="I836" s="234"/>
      <c r="J836" s="234"/>
      <c r="K836" s="230"/>
      <c r="L836" s="230"/>
      <c r="M836" s="235"/>
      <c r="N836" s="236"/>
      <c r="O836" s="237"/>
      <c r="P836" s="237"/>
      <c r="Q836" s="237"/>
      <c r="R836" s="237"/>
      <c r="S836" s="237"/>
      <c r="T836" s="237"/>
      <c r="U836" s="237"/>
      <c r="V836" s="237"/>
      <c r="W836" s="237"/>
      <c r="X836" s="238"/>
      <c r="AT836" s="239" t="s">
        <v>213</v>
      </c>
      <c r="AU836" s="239" t="s">
        <v>224</v>
      </c>
      <c r="AV836" s="11" t="s">
        <v>88</v>
      </c>
      <c r="AW836" s="11" t="s">
        <v>5</v>
      </c>
      <c r="AX836" s="11" t="s">
        <v>80</v>
      </c>
      <c r="AY836" s="239" t="s">
        <v>204</v>
      </c>
    </row>
    <row r="837" spans="2:51" s="12" customFormat="1" ht="12">
      <c r="B837" s="240"/>
      <c r="C837" s="241"/>
      <c r="D837" s="231" t="s">
        <v>213</v>
      </c>
      <c r="E837" s="242" t="s">
        <v>33</v>
      </c>
      <c r="F837" s="243" t="s">
        <v>1031</v>
      </c>
      <c r="G837" s="241"/>
      <c r="H837" s="244">
        <v>325</v>
      </c>
      <c r="I837" s="245"/>
      <c r="J837" s="245"/>
      <c r="K837" s="241"/>
      <c r="L837" s="241"/>
      <c r="M837" s="246"/>
      <c r="N837" s="247"/>
      <c r="O837" s="248"/>
      <c r="P837" s="248"/>
      <c r="Q837" s="248"/>
      <c r="R837" s="248"/>
      <c r="S837" s="248"/>
      <c r="T837" s="248"/>
      <c r="U837" s="248"/>
      <c r="V837" s="248"/>
      <c r="W837" s="248"/>
      <c r="X837" s="249"/>
      <c r="AT837" s="250" t="s">
        <v>213</v>
      </c>
      <c r="AU837" s="250" t="s">
        <v>224</v>
      </c>
      <c r="AV837" s="12" t="s">
        <v>90</v>
      </c>
      <c r="AW837" s="12" t="s">
        <v>5</v>
      </c>
      <c r="AX837" s="12" t="s">
        <v>80</v>
      </c>
      <c r="AY837" s="250" t="s">
        <v>204</v>
      </c>
    </row>
    <row r="838" spans="2:51" s="13" customFormat="1" ht="12">
      <c r="B838" s="251"/>
      <c r="C838" s="252"/>
      <c r="D838" s="231" t="s">
        <v>213</v>
      </c>
      <c r="E838" s="253" t="s">
        <v>33</v>
      </c>
      <c r="F838" s="254" t="s">
        <v>218</v>
      </c>
      <c r="G838" s="252"/>
      <c r="H838" s="255">
        <v>3549.477999999999</v>
      </c>
      <c r="I838" s="256"/>
      <c r="J838" s="256"/>
      <c r="K838" s="252"/>
      <c r="L838" s="252"/>
      <c r="M838" s="257"/>
      <c r="N838" s="258"/>
      <c r="O838" s="259"/>
      <c r="P838" s="259"/>
      <c r="Q838" s="259"/>
      <c r="R838" s="259"/>
      <c r="S838" s="259"/>
      <c r="T838" s="259"/>
      <c r="U838" s="259"/>
      <c r="V838" s="259"/>
      <c r="W838" s="259"/>
      <c r="X838" s="260"/>
      <c r="AT838" s="261" t="s">
        <v>213</v>
      </c>
      <c r="AU838" s="261" t="s">
        <v>224</v>
      </c>
      <c r="AV838" s="13" t="s">
        <v>211</v>
      </c>
      <c r="AW838" s="13" t="s">
        <v>5</v>
      </c>
      <c r="AX838" s="13" t="s">
        <v>88</v>
      </c>
      <c r="AY838" s="261" t="s">
        <v>204</v>
      </c>
    </row>
    <row r="839" spans="2:65" s="1" customFormat="1" ht="16.5" customHeight="1">
      <c r="B839" s="39"/>
      <c r="C839" s="216" t="s">
        <v>1032</v>
      </c>
      <c r="D839" s="216" t="s">
        <v>206</v>
      </c>
      <c r="E839" s="217" t="s">
        <v>1033</v>
      </c>
      <c r="F839" s="218" t="s">
        <v>1034</v>
      </c>
      <c r="G839" s="219" t="s">
        <v>361</v>
      </c>
      <c r="H839" s="220">
        <v>75</v>
      </c>
      <c r="I839" s="221"/>
      <c r="J839" s="221"/>
      <c r="K839" s="222">
        <f>ROUND(P839*H839,2)</f>
        <v>0</v>
      </c>
      <c r="L839" s="218" t="s">
        <v>239</v>
      </c>
      <c r="M839" s="44"/>
      <c r="N839" s="223" t="s">
        <v>33</v>
      </c>
      <c r="O839" s="224" t="s">
        <v>49</v>
      </c>
      <c r="P839" s="225">
        <f>I839+J839</f>
        <v>0</v>
      </c>
      <c r="Q839" s="225">
        <f>ROUND(I839*H839,2)</f>
        <v>0</v>
      </c>
      <c r="R839" s="225">
        <f>ROUND(J839*H839,2)</f>
        <v>0</v>
      </c>
      <c r="S839" s="80"/>
      <c r="T839" s="226">
        <f>S839*H839</f>
        <v>0</v>
      </c>
      <c r="U839" s="226">
        <v>0.0415</v>
      </c>
      <c r="V839" s="226">
        <f>U839*H839</f>
        <v>3.1125000000000003</v>
      </c>
      <c r="W839" s="226">
        <v>0</v>
      </c>
      <c r="X839" s="227">
        <f>W839*H839</f>
        <v>0</v>
      </c>
      <c r="AR839" s="17" t="s">
        <v>211</v>
      </c>
      <c r="AT839" s="17" t="s">
        <v>206</v>
      </c>
      <c r="AU839" s="17" t="s">
        <v>224</v>
      </c>
      <c r="AY839" s="17" t="s">
        <v>204</v>
      </c>
      <c r="BE839" s="228">
        <f>IF(O839="základní",K839,0)</f>
        <v>0</v>
      </c>
      <c r="BF839" s="228">
        <f>IF(O839="snížená",K839,0)</f>
        <v>0</v>
      </c>
      <c r="BG839" s="228">
        <f>IF(O839="zákl. přenesená",K839,0)</f>
        <v>0</v>
      </c>
      <c r="BH839" s="228">
        <f>IF(O839="sníž. přenesená",K839,0)</f>
        <v>0</v>
      </c>
      <c r="BI839" s="228">
        <f>IF(O839="nulová",K839,0)</f>
        <v>0</v>
      </c>
      <c r="BJ839" s="17" t="s">
        <v>88</v>
      </c>
      <c r="BK839" s="228">
        <f>ROUND(P839*H839,2)</f>
        <v>0</v>
      </c>
      <c r="BL839" s="17" t="s">
        <v>211</v>
      </c>
      <c r="BM839" s="17" t="s">
        <v>1035</v>
      </c>
    </row>
    <row r="840" spans="2:51" s="11" customFormat="1" ht="12">
      <c r="B840" s="229"/>
      <c r="C840" s="230"/>
      <c r="D840" s="231" t="s">
        <v>213</v>
      </c>
      <c r="E840" s="232" t="s">
        <v>33</v>
      </c>
      <c r="F840" s="233" t="s">
        <v>1036</v>
      </c>
      <c r="G840" s="230"/>
      <c r="H840" s="232" t="s">
        <v>33</v>
      </c>
      <c r="I840" s="234"/>
      <c r="J840" s="234"/>
      <c r="K840" s="230"/>
      <c r="L840" s="230"/>
      <c r="M840" s="235"/>
      <c r="N840" s="236"/>
      <c r="O840" s="237"/>
      <c r="P840" s="237"/>
      <c r="Q840" s="237"/>
      <c r="R840" s="237"/>
      <c r="S840" s="237"/>
      <c r="T840" s="237"/>
      <c r="U840" s="237"/>
      <c r="V840" s="237"/>
      <c r="W840" s="237"/>
      <c r="X840" s="238"/>
      <c r="AT840" s="239" t="s">
        <v>213</v>
      </c>
      <c r="AU840" s="239" t="s">
        <v>224</v>
      </c>
      <c r="AV840" s="11" t="s">
        <v>88</v>
      </c>
      <c r="AW840" s="11" t="s">
        <v>5</v>
      </c>
      <c r="AX840" s="11" t="s">
        <v>80</v>
      </c>
      <c r="AY840" s="239" t="s">
        <v>204</v>
      </c>
    </row>
    <row r="841" spans="2:51" s="12" customFormat="1" ht="12">
      <c r="B841" s="240"/>
      <c r="C841" s="241"/>
      <c r="D841" s="231" t="s">
        <v>213</v>
      </c>
      <c r="E841" s="242" t="s">
        <v>33</v>
      </c>
      <c r="F841" s="243" t="s">
        <v>1037</v>
      </c>
      <c r="G841" s="241"/>
      <c r="H841" s="244">
        <v>75</v>
      </c>
      <c r="I841" s="245"/>
      <c r="J841" s="245"/>
      <c r="K841" s="241"/>
      <c r="L841" s="241"/>
      <c r="M841" s="246"/>
      <c r="N841" s="247"/>
      <c r="O841" s="248"/>
      <c r="P841" s="248"/>
      <c r="Q841" s="248"/>
      <c r="R841" s="248"/>
      <c r="S841" s="248"/>
      <c r="T841" s="248"/>
      <c r="U841" s="248"/>
      <c r="V841" s="248"/>
      <c r="W841" s="248"/>
      <c r="X841" s="249"/>
      <c r="AT841" s="250" t="s">
        <v>213</v>
      </c>
      <c r="AU841" s="250" t="s">
        <v>224</v>
      </c>
      <c r="AV841" s="12" t="s">
        <v>90</v>
      </c>
      <c r="AW841" s="12" t="s">
        <v>5</v>
      </c>
      <c r="AX841" s="12" t="s">
        <v>80</v>
      </c>
      <c r="AY841" s="250" t="s">
        <v>204</v>
      </c>
    </row>
    <row r="842" spans="2:51" s="13" customFormat="1" ht="12">
      <c r="B842" s="251"/>
      <c r="C842" s="252"/>
      <c r="D842" s="231" t="s">
        <v>213</v>
      </c>
      <c r="E842" s="253" t="s">
        <v>33</v>
      </c>
      <c r="F842" s="254" t="s">
        <v>218</v>
      </c>
      <c r="G842" s="252"/>
      <c r="H842" s="255">
        <v>75</v>
      </c>
      <c r="I842" s="256"/>
      <c r="J842" s="256"/>
      <c r="K842" s="252"/>
      <c r="L842" s="252"/>
      <c r="M842" s="257"/>
      <c r="N842" s="258"/>
      <c r="O842" s="259"/>
      <c r="P842" s="259"/>
      <c r="Q842" s="259"/>
      <c r="R842" s="259"/>
      <c r="S842" s="259"/>
      <c r="T842" s="259"/>
      <c r="U842" s="259"/>
      <c r="V842" s="259"/>
      <c r="W842" s="259"/>
      <c r="X842" s="260"/>
      <c r="AT842" s="261" t="s">
        <v>213</v>
      </c>
      <c r="AU842" s="261" t="s">
        <v>224</v>
      </c>
      <c r="AV842" s="13" t="s">
        <v>211</v>
      </c>
      <c r="AW842" s="13" t="s">
        <v>5</v>
      </c>
      <c r="AX842" s="13" t="s">
        <v>88</v>
      </c>
      <c r="AY842" s="261" t="s">
        <v>204</v>
      </c>
    </row>
    <row r="843" spans="2:65" s="1" customFormat="1" ht="16.5" customHeight="1">
      <c r="B843" s="39"/>
      <c r="C843" s="216" t="s">
        <v>1038</v>
      </c>
      <c r="D843" s="216" t="s">
        <v>206</v>
      </c>
      <c r="E843" s="217" t="s">
        <v>1039</v>
      </c>
      <c r="F843" s="218" t="s">
        <v>1040</v>
      </c>
      <c r="G843" s="219" t="s">
        <v>209</v>
      </c>
      <c r="H843" s="220">
        <v>12.96</v>
      </c>
      <c r="I843" s="221"/>
      <c r="J843" s="221"/>
      <c r="K843" s="222">
        <f>ROUND(P843*H843,2)</f>
        <v>0</v>
      </c>
      <c r="L843" s="218" t="s">
        <v>1041</v>
      </c>
      <c r="M843" s="44"/>
      <c r="N843" s="223" t="s">
        <v>33</v>
      </c>
      <c r="O843" s="224" t="s">
        <v>49</v>
      </c>
      <c r="P843" s="225">
        <f>I843+J843</f>
        <v>0</v>
      </c>
      <c r="Q843" s="225">
        <f>ROUND(I843*H843,2)</f>
        <v>0</v>
      </c>
      <c r="R843" s="225">
        <f>ROUND(J843*H843,2)</f>
        <v>0</v>
      </c>
      <c r="S843" s="80"/>
      <c r="T843" s="226">
        <f>S843*H843</f>
        <v>0</v>
      </c>
      <c r="U843" s="226">
        <v>0.03358</v>
      </c>
      <c r="V843" s="226">
        <f>U843*H843</f>
        <v>0.4351968</v>
      </c>
      <c r="W843" s="226">
        <v>0</v>
      </c>
      <c r="X843" s="227">
        <f>W843*H843</f>
        <v>0</v>
      </c>
      <c r="AR843" s="17" t="s">
        <v>211</v>
      </c>
      <c r="AT843" s="17" t="s">
        <v>206</v>
      </c>
      <c r="AU843" s="17" t="s">
        <v>224</v>
      </c>
      <c r="AY843" s="17" t="s">
        <v>204</v>
      </c>
      <c r="BE843" s="228">
        <f>IF(O843="základní",K843,0)</f>
        <v>0</v>
      </c>
      <c r="BF843" s="228">
        <f>IF(O843="snížená",K843,0)</f>
        <v>0</v>
      </c>
      <c r="BG843" s="228">
        <f>IF(O843="zákl. přenesená",K843,0)</f>
        <v>0</v>
      </c>
      <c r="BH843" s="228">
        <f>IF(O843="sníž. přenesená",K843,0)</f>
        <v>0</v>
      </c>
      <c r="BI843" s="228">
        <f>IF(O843="nulová",K843,0)</f>
        <v>0</v>
      </c>
      <c r="BJ843" s="17" t="s">
        <v>88</v>
      </c>
      <c r="BK843" s="228">
        <f>ROUND(P843*H843,2)</f>
        <v>0</v>
      </c>
      <c r="BL843" s="17" t="s">
        <v>211</v>
      </c>
      <c r="BM843" s="17" t="s">
        <v>1042</v>
      </c>
    </row>
    <row r="844" spans="2:51" s="11" customFormat="1" ht="12">
      <c r="B844" s="229"/>
      <c r="C844" s="230"/>
      <c r="D844" s="231" t="s">
        <v>213</v>
      </c>
      <c r="E844" s="232" t="s">
        <v>33</v>
      </c>
      <c r="F844" s="233" t="s">
        <v>1043</v>
      </c>
      <c r="G844" s="230"/>
      <c r="H844" s="232" t="s">
        <v>33</v>
      </c>
      <c r="I844" s="234"/>
      <c r="J844" s="234"/>
      <c r="K844" s="230"/>
      <c r="L844" s="230"/>
      <c r="M844" s="235"/>
      <c r="N844" s="236"/>
      <c r="O844" s="237"/>
      <c r="P844" s="237"/>
      <c r="Q844" s="237"/>
      <c r="R844" s="237"/>
      <c r="S844" s="237"/>
      <c r="T844" s="237"/>
      <c r="U844" s="237"/>
      <c r="V844" s="237"/>
      <c r="W844" s="237"/>
      <c r="X844" s="238"/>
      <c r="AT844" s="239" t="s">
        <v>213</v>
      </c>
      <c r="AU844" s="239" t="s">
        <v>224</v>
      </c>
      <c r="AV844" s="11" t="s">
        <v>88</v>
      </c>
      <c r="AW844" s="11" t="s">
        <v>5</v>
      </c>
      <c r="AX844" s="11" t="s">
        <v>80</v>
      </c>
      <c r="AY844" s="239" t="s">
        <v>204</v>
      </c>
    </row>
    <row r="845" spans="2:51" s="11" customFormat="1" ht="12">
      <c r="B845" s="229"/>
      <c r="C845" s="230"/>
      <c r="D845" s="231" t="s">
        <v>213</v>
      </c>
      <c r="E845" s="232" t="s">
        <v>33</v>
      </c>
      <c r="F845" s="233" t="s">
        <v>590</v>
      </c>
      <c r="G845" s="230"/>
      <c r="H845" s="232" t="s">
        <v>33</v>
      </c>
      <c r="I845" s="234"/>
      <c r="J845" s="234"/>
      <c r="K845" s="230"/>
      <c r="L845" s="230"/>
      <c r="M845" s="235"/>
      <c r="N845" s="236"/>
      <c r="O845" s="237"/>
      <c r="P845" s="237"/>
      <c r="Q845" s="237"/>
      <c r="R845" s="237"/>
      <c r="S845" s="237"/>
      <c r="T845" s="237"/>
      <c r="U845" s="237"/>
      <c r="V845" s="237"/>
      <c r="W845" s="237"/>
      <c r="X845" s="238"/>
      <c r="AT845" s="239" t="s">
        <v>213</v>
      </c>
      <c r="AU845" s="239" t="s">
        <v>224</v>
      </c>
      <c r="AV845" s="11" t="s">
        <v>88</v>
      </c>
      <c r="AW845" s="11" t="s">
        <v>5</v>
      </c>
      <c r="AX845" s="11" t="s">
        <v>80</v>
      </c>
      <c r="AY845" s="239" t="s">
        <v>204</v>
      </c>
    </row>
    <row r="846" spans="2:51" s="12" customFormat="1" ht="12">
      <c r="B846" s="240"/>
      <c r="C846" s="241"/>
      <c r="D846" s="231" t="s">
        <v>213</v>
      </c>
      <c r="E846" s="242" t="s">
        <v>33</v>
      </c>
      <c r="F846" s="243" t="s">
        <v>1044</v>
      </c>
      <c r="G846" s="241"/>
      <c r="H846" s="244">
        <v>15.4</v>
      </c>
      <c r="I846" s="245"/>
      <c r="J846" s="245"/>
      <c r="K846" s="241"/>
      <c r="L846" s="241"/>
      <c r="M846" s="246"/>
      <c r="N846" s="247"/>
      <c r="O846" s="248"/>
      <c r="P846" s="248"/>
      <c r="Q846" s="248"/>
      <c r="R846" s="248"/>
      <c r="S846" s="248"/>
      <c r="T846" s="248"/>
      <c r="U846" s="248"/>
      <c r="V846" s="248"/>
      <c r="W846" s="248"/>
      <c r="X846" s="249"/>
      <c r="AT846" s="250" t="s">
        <v>213</v>
      </c>
      <c r="AU846" s="250" t="s">
        <v>224</v>
      </c>
      <c r="AV846" s="12" t="s">
        <v>90</v>
      </c>
      <c r="AW846" s="12" t="s">
        <v>5</v>
      </c>
      <c r="AX846" s="12" t="s">
        <v>80</v>
      </c>
      <c r="AY846" s="250" t="s">
        <v>204</v>
      </c>
    </row>
    <row r="847" spans="2:51" s="14" customFormat="1" ht="12">
      <c r="B847" s="262"/>
      <c r="C847" s="263"/>
      <c r="D847" s="231" t="s">
        <v>213</v>
      </c>
      <c r="E847" s="264" t="s">
        <v>33</v>
      </c>
      <c r="F847" s="265" t="s">
        <v>243</v>
      </c>
      <c r="G847" s="263"/>
      <c r="H847" s="266">
        <v>15.4</v>
      </c>
      <c r="I847" s="267"/>
      <c r="J847" s="267"/>
      <c r="K847" s="263"/>
      <c r="L847" s="263"/>
      <c r="M847" s="268"/>
      <c r="N847" s="269"/>
      <c r="O847" s="270"/>
      <c r="P847" s="270"/>
      <c r="Q847" s="270"/>
      <c r="R847" s="270"/>
      <c r="S847" s="270"/>
      <c r="T847" s="270"/>
      <c r="U847" s="270"/>
      <c r="V847" s="270"/>
      <c r="W847" s="270"/>
      <c r="X847" s="271"/>
      <c r="AT847" s="272" t="s">
        <v>213</v>
      </c>
      <c r="AU847" s="272" t="s">
        <v>224</v>
      </c>
      <c r="AV847" s="14" t="s">
        <v>224</v>
      </c>
      <c r="AW847" s="14" t="s">
        <v>5</v>
      </c>
      <c r="AX847" s="14" t="s">
        <v>80</v>
      </c>
      <c r="AY847" s="272" t="s">
        <v>204</v>
      </c>
    </row>
    <row r="848" spans="2:51" s="11" customFormat="1" ht="12">
      <c r="B848" s="229"/>
      <c r="C848" s="230"/>
      <c r="D848" s="231" t="s">
        <v>213</v>
      </c>
      <c r="E848" s="232" t="s">
        <v>33</v>
      </c>
      <c r="F848" s="233" t="s">
        <v>396</v>
      </c>
      <c r="G848" s="230"/>
      <c r="H848" s="232" t="s">
        <v>33</v>
      </c>
      <c r="I848" s="234"/>
      <c r="J848" s="234"/>
      <c r="K848" s="230"/>
      <c r="L848" s="230"/>
      <c r="M848" s="235"/>
      <c r="N848" s="236"/>
      <c r="O848" s="237"/>
      <c r="P848" s="237"/>
      <c r="Q848" s="237"/>
      <c r="R848" s="237"/>
      <c r="S848" s="237"/>
      <c r="T848" s="237"/>
      <c r="U848" s="237"/>
      <c r="V848" s="237"/>
      <c r="W848" s="237"/>
      <c r="X848" s="238"/>
      <c r="AT848" s="239" t="s">
        <v>213</v>
      </c>
      <c r="AU848" s="239" t="s">
        <v>224</v>
      </c>
      <c r="AV848" s="11" t="s">
        <v>88</v>
      </c>
      <c r="AW848" s="11" t="s">
        <v>5</v>
      </c>
      <c r="AX848" s="11" t="s">
        <v>80</v>
      </c>
      <c r="AY848" s="239" t="s">
        <v>204</v>
      </c>
    </row>
    <row r="849" spans="2:51" s="12" customFormat="1" ht="12">
      <c r="B849" s="240"/>
      <c r="C849" s="241"/>
      <c r="D849" s="231" t="s">
        <v>213</v>
      </c>
      <c r="E849" s="242" t="s">
        <v>33</v>
      </c>
      <c r="F849" s="243" t="s">
        <v>1045</v>
      </c>
      <c r="G849" s="241"/>
      <c r="H849" s="244">
        <v>12.96</v>
      </c>
      <c r="I849" s="245"/>
      <c r="J849" s="245"/>
      <c r="K849" s="241"/>
      <c r="L849" s="241"/>
      <c r="M849" s="246"/>
      <c r="N849" s="247"/>
      <c r="O849" s="248"/>
      <c r="P849" s="248"/>
      <c r="Q849" s="248"/>
      <c r="R849" s="248"/>
      <c r="S849" s="248"/>
      <c r="T849" s="248"/>
      <c r="U849" s="248"/>
      <c r="V849" s="248"/>
      <c r="W849" s="248"/>
      <c r="X849" s="249"/>
      <c r="AT849" s="250" t="s">
        <v>213</v>
      </c>
      <c r="AU849" s="250" t="s">
        <v>224</v>
      </c>
      <c r="AV849" s="12" t="s">
        <v>90</v>
      </c>
      <c r="AW849" s="12" t="s">
        <v>5</v>
      </c>
      <c r="AX849" s="12" t="s">
        <v>80</v>
      </c>
      <c r="AY849" s="250" t="s">
        <v>204</v>
      </c>
    </row>
    <row r="850" spans="2:51" s="14" customFormat="1" ht="12">
      <c r="B850" s="262"/>
      <c r="C850" s="263"/>
      <c r="D850" s="231" t="s">
        <v>213</v>
      </c>
      <c r="E850" s="264" t="s">
        <v>33</v>
      </c>
      <c r="F850" s="265" t="s">
        <v>243</v>
      </c>
      <c r="G850" s="263"/>
      <c r="H850" s="266">
        <v>12.96</v>
      </c>
      <c r="I850" s="267"/>
      <c r="J850" s="267"/>
      <c r="K850" s="263"/>
      <c r="L850" s="263"/>
      <c r="M850" s="268"/>
      <c r="N850" s="269"/>
      <c r="O850" s="270"/>
      <c r="P850" s="270"/>
      <c r="Q850" s="270"/>
      <c r="R850" s="270"/>
      <c r="S850" s="270"/>
      <c r="T850" s="270"/>
      <c r="U850" s="270"/>
      <c r="V850" s="270"/>
      <c r="W850" s="270"/>
      <c r="X850" s="271"/>
      <c r="AT850" s="272" t="s">
        <v>213</v>
      </c>
      <c r="AU850" s="272" t="s">
        <v>224</v>
      </c>
      <c r="AV850" s="14" t="s">
        <v>224</v>
      </c>
      <c r="AW850" s="14" t="s">
        <v>5</v>
      </c>
      <c r="AX850" s="14" t="s">
        <v>88</v>
      </c>
      <c r="AY850" s="272" t="s">
        <v>204</v>
      </c>
    </row>
    <row r="851" spans="2:63" s="10" customFormat="1" ht="20.85" customHeight="1">
      <c r="B851" s="199"/>
      <c r="C851" s="200"/>
      <c r="D851" s="201" t="s">
        <v>79</v>
      </c>
      <c r="E851" s="214" t="s">
        <v>777</v>
      </c>
      <c r="F851" s="214" t="s">
        <v>1046</v>
      </c>
      <c r="G851" s="200"/>
      <c r="H851" s="200"/>
      <c r="I851" s="203"/>
      <c r="J851" s="203"/>
      <c r="K851" s="215">
        <f>BK851</f>
        <v>0</v>
      </c>
      <c r="L851" s="200"/>
      <c r="M851" s="205"/>
      <c r="N851" s="206"/>
      <c r="O851" s="207"/>
      <c r="P851" s="207"/>
      <c r="Q851" s="208">
        <f>SUM(Q852:Q905)</f>
        <v>0</v>
      </c>
      <c r="R851" s="208">
        <f>SUM(R852:R905)</f>
        <v>0</v>
      </c>
      <c r="S851" s="207"/>
      <c r="T851" s="209">
        <f>SUM(T852:T905)</f>
        <v>0</v>
      </c>
      <c r="U851" s="207"/>
      <c r="V851" s="209">
        <f>SUM(V852:V905)</f>
        <v>9.678715200000001</v>
      </c>
      <c r="W851" s="207"/>
      <c r="X851" s="210">
        <f>SUM(X852:X905)</f>
        <v>0</v>
      </c>
      <c r="AR851" s="211" t="s">
        <v>88</v>
      </c>
      <c r="AT851" s="212" t="s">
        <v>79</v>
      </c>
      <c r="AU851" s="212" t="s">
        <v>90</v>
      </c>
      <c r="AY851" s="211" t="s">
        <v>204</v>
      </c>
      <c r="BK851" s="213">
        <f>SUM(BK852:BK905)</f>
        <v>0</v>
      </c>
    </row>
    <row r="852" spans="2:65" s="1" customFormat="1" ht="16.5" customHeight="1">
      <c r="B852" s="39"/>
      <c r="C852" s="216" t="s">
        <v>1047</v>
      </c>
      <c r="D852" s="216" t="s">
        <v>206</v>
      </c>
      <c r="E852" s="217" t="s">
        <v>1048</v>
      </c>
      <c r="F852" s="218" t="s">
        <v>1049</v>
      </c>
      <c r="G852" s="219" t="s">
        <v>209</v>
      </c>
      <c r="H852" s="220">
        <v>30.2</v>
      </c>
      <c r="I852" s="221"/>
      <c r="J852" s="221"/>
      <c r="K852" s="222">
        <f>ROUND(P852*H852,2)</f>
        <v>0</v>
      </c>
      <c r="L852" s="218" t="s">
        <v>210</v>
      </c>
      <c r="M852" s="44"/>
      <c r="N852" s="223" t="s">
        <v>33</v>
      </c>
      <c r="O852" s="224" t="s">
        <v>49</v>
      </c>
      <c r="P852" s="225">
        <f>I852+J852</f>
        <v>0</v>
      </c>
      <c r="Q852" s="225">
        <f>ROUND(I852*H852,2)</f>
        <v>0</v>
      </c>
      <c r="R852" s="225">
        <f>ROUND(J852*H852,2)</f>
        <v>0</v>
      </c>
      <c r="S852" s="80"/>
      <c r="T852" s="226">
        <f>S852*H852</f>
        <v>0</v>
      </c>
      <c r="U852" s="226">
        <v>0.00489</v>
      </c>
      <c r="V852" s="226">
        <f>U852*H852</f>
        <v>0.147678</v>
      </c>
      <c r="W852" s="226">
        <v>0</v>
      </c>
      <c r="X852" s="227">
        <f>W852*H852</f>
        <v>0</v>
      </c>
      <c r="AR852" s="17" t="s">
        <v>211</v>
      </c>
      <c r="AT852" s="17" t="s">
        <v>206</v>
      </c>
      <c r="AU852" s="17" t="s">
        <v>224</v>
      </c>
      <c r="AY852" s="17" t="s">
        <v>204</v>
      </c>
      <c r="BE852" s="228">
        <f>IF(O852="základní",K852,0)</f>
        <v>0</v>
      </c>
      <c r="BF852" s="228">
        <f>IF(O852="snížená",K852,0)</f>
        <v>0</v>
      </c>
      <c r="BG852" s="228">
        <f>IF(O852="zákl. přenesená",K852,0)</f>
        <v>0</v>
      </c>
      <c r="BH852" s="228">
        <f>IF(O852="sníž. přenesená",K852,0)</f>
        <v>0</v>
      </c>
      <c r="BI852" s="228">
        <f>IF(O852="nulová",K852,0)</f>
        <v>0</v>
      </c>
      <c r="BJ852" s="17" t="s">
        <v>88</v>
      </c>
      <c r="BK852" s="228">
        <f>ROUND(P852*H852,2)</f>
        <v>0</v>
      </c>
      <c r="BL852" s="17" t="s">
        <v>211</v>
      </c>
      <c r="BM852" s="17" t="s">
        <v>1050</v>
      </c>
    </row>
    <row r="853" spans="2:51" s="11" customFormat="1" ht="12">
      <c r="B853" s="229"/>
      <c r="C853" s="230"/>
      <c r="D853" s="231" t="s">
        <v>213</v>
      </c>
      <c r="E853" s="232" t="s">
        <v>33</v>
      </c>
      <c r="F853" s="233" t="s">
        <v>1051</v>
      </c>
      <c r="G853" s="230"/>
      <c r="H853" s="232" t="s">
        <v>33</v>
      </c>
      <c r="I853" s="234"/>
      <c r="J853" s="234"/>
      <c r="K853" s="230"/>
      <c r="L853" s="230"/>
      <c r="M853" s="235"/>
      <c r="N853" s="236"/>
      <c r="O853" s="237"/>
      <c r="P853" s="237"/>
      <c r="Q853" s="237"/>
      <c r="R853" s="237"/>
      <c r="S853" s="237"/>
      <c r="T853" s="237"/>
      <c r="U853" s="237"/>
      <c r="V853" s="237"/>
      <c r="W853" s="237"/>
      <c r="X853" s="238"/>
      <c r="AT853" s="239" t="s">
        <v>213</v>
      </c>
      <c r="AU853" s="239" t="s">
        <v>224</v>
      </c>
      <c r="AV853" s="11" t="s">
        <v>88</v>
      </c>
      <c r="AW853" s="11" t="s">
        <v>5</v>
      </c>
      <c r="AX853" s="11" t="s">
        <v>80</v>
      </c>
      <c r="AY853" s="239" t="s">
        <v>204</v>
      </c>
    </row>
    <row r="854" spans="2:51" s="12" customFormat="1" ht="12">
      <c r="B854" s="240"/>
      <c r="C854" s="241"/>
      <c r="D854" s="231" t="s">
        <v>213</v>
      </c>
      <c r="E854" s="242" t="s">
        <v>33</v>
      </c>
      <c r="F854" s="243" t="s">
        <v>1052</v>
      </c>
      <c r="G854" s="241"/>
      <c r="H854" s="244">
        <v>30.2</v>
      </c>
      <c r="I854" s="245"/>
      <c r="J854" s="245"/>
      <c r="K854" s="241"/>
      <c r="L854" s="241"/>
      <c r="M854" s="246"/>
      <c r="N854" s="247"/>
      <c r="O854" s="248"/>
      <c r="P854" s="248"/>
      <c r="Q854" s="248"/>
      <c r="R854" s="248"/>
      <c r="S854" s="248"/>
      <c r="T854" s="248"/>
      <c r="U854" s="248"/>
      <c r="V854" s="248"/>
      <c r="W854" s="248"/>
      <c r="X854" s="249"/>
      <c r="AT854" s="250" t="s">
        <v>213</v>
      </c>
      <c r="AU854" s="250" t="s">
        <v>224</v>
      </c>
      <c r="AV854" s="12" t="s">
        <v>90</v>
      </c>
      <c r="AW854" s="12" t="s">
        <v>5</v>
      </c>
      <c r="AX854" s="12" t="s">
        <v>80</v>
      </c>
      <c r="AY854" s="250" t="s">
        <v>204</v>
      </c>
    </row>
    <row r="855" spans="2:51" s="13" customFormat="1" ht="12">
      <c r="B855" s="251"/>
      <c r="C855" s="252"/>
      <c r="D855" s="231" t="s">
        <v>213</v>
      </c>
      <c r="E855" s="253" t="s">
        <v>33</v>
      </c>
      <c r="F855" s="254" t="s">
        <v>218</v>
      </c>
      <c r="G855" s="252"/>
      <c r="H855" s="255">
        <v>30.2</v>
      </c>
      <c r="I855" s="256"/>
      <c r="J855" s="256"/>
      <c r="K855" s="252"/>
      <c r="L855" s="252"/>
      <c r="M855" s="257"/>
      <c r="N855" s="258"/>
      <c r="O855" s="259"/>
      <c r="P855" s="259"/>
      <c r="Q855" s="259"/>
      <c r="R855" s="259"/>
      <c r="S855" s="259"/>
      <c r="T855" s="259"/>
      <c r="U855" s="259"/>
      <c r="V855" s="259"/>
      <c r="W855" s="259"/>
      <c r="X855" s="260"/>
      <c r="AT855" s="261" t="s">
        <v>213</v>
      </c>
      <c r="AU855" s="261" t="s">
        <v>224</v>
      </c>
      <c r="AV855" s="13" t="s">
        <v>211</v>
      </c>
      <c r="AW855" s="13" t="s">
        <v>5</v>
      </c>
      <c r="AX855" s="13" t="s">
        <v>88</v>
      </c>
      <c r="AY855" s="261" t="s">
        <v>204</v>
      </c>
    </row>
    <row r="856" spans="2:65" s="1" customFormat="1" ht="22.5" customHeight="1">
      <c r="B856" s="39"/>
      <c r="C856" s="216" t="s">
        <v>1053</v>
      </c>
      <c r="D856" s="216" t="s">
        <v>206</v>
      </c>
      <c r="E856" s="217" t="s">
        <v>1054</v>
      </c>
      <c r="F856" s="218" t="s">
        <v>1055</v>
      </c>
      <c r="G856" s="219" t="s">
        <v>209</v>
      </c>
      <c r="H856" s="220">
        <v>30.2</v>
      </c>
      <c r="I856" s="221"/>
      <c r="J856" s="221"/>
      <c r="K856" s="222">
        <f>ROUND(P856*H856,2)</f>
        <v>0</v>
      </c>
      <c r="L856" s="218" t="s">
        <v>210</v>
      </c>
      <c r="M856" s="44"/>
      <c r="N856" s="223" t="s">
        <v>33</v>
      </c>
      <c r="O856" s="224" t="s">
        <v>49</v>
      </c>
      <c r="P856" s="225">
        <f>I856+J856</f>
        <v>0</v>
      </c>
      <c r="Q856" s="225">
        <f>ROUND(I856*H856,2)</f>
        <v>0</v>
      </c>
      <c r="R856" s="225">
        <f>ROUND(J856*H856,2)</f>
        <v>0</v>
      </c>
      <c r="S856" s="80"/>
      <c r="T856" s="226">
        <f>S856*H856</f>
        <v>0</v>
      </c>
      <c r="U856" s="226">
        <v>0.01144</v>
      </c>
      <c r="V856" s="226">
        <f>U856*H856</f>
        <v>0.345488</v>
      </c>
      <c r="W856" s="226">
        <v>0</v>
      </c>
      <c r="X856" s="227">
        <f>W856*H856</f>
        <v>0</v>
      </c>
      <c r="AR856" s="17" t="s">
        <v>211</v>
      </c>
      <c r="AT856" s="17" t="s">
        <v>206</v>
      </c>
      <c r="AU856" s="17" t="s">
        <v>224</v>
      </c>
      <c r="AY856" s="17" t="s">
        <v>204</v>
      </c>
      <c r="BE856" s="228">
        <f>IF(O856="základní",K856,0)</f>
        <v>0</v>
      </c>
      <c r="BF856" s="228">
        <f>IF(O856="snížená",K856,0)</f>
        <v>0</v>
      </c>
      <c r="BG856" s="228">
        <f>IF(O856="zákl. přenesená",K856,0)</f>
        <v>0</v>
      </c>
      <c r="BH856" s="228">
        <f>IF(O856="sníž. přenesená",K856,0)</f>
        <v>0</v>
      </c>
      <c r="BI856" s="228">
        <f>IF(O856="nulová",K856,0)</f>
        <v>0</v>
      </c>
      <c r="BJ856" s="17" t="s">
        <v>88</v>
      </c>
      <c r="BK856" s="228">
        <f>ROUND(P856*H856,2)</f>
        <v>0</v>
      </c>
      <c r="BL856" s="17" t="s">
        <v>211</v>
      </c>
      <c r="BM856" s="17" t="s">
        <v>1056</v>
      </c>
    </row>
    <row r="857" spans="2:51" s="11" customFormat="1" ht="12">
      <c r="B857" s="229"/>
      <c r="C857" s="230"/>
      <c r="D857" s="231" t="s">
        <v>213</v>
      </c>
      <c r="E857" s="232" t="s">
        <v>33</v>
      </c>
      <c r="F857" s="233" t="s">
        <v>1057</v>
      </c>
      <c r="G857" s="230"/>
      <c r="H857" s="232" t="s">
        <v>33</v>
      </c>
      <c r="I857" s="234"/>
      <c r="J857" s="234"/>
      <c r="K857" s="230"/>
      <c r="L857" s="230"/>
      <c r="M857" s="235"/>
      <c r="N857" s="236"/>
      <c r="O857" s="237"/>
      <c r="P857" s="237"/>
      <c r="Q857" s="237"/>
      <c r="R857" s="237"/>
      <c r="S857" s="237"/>
      <c r="T857" s="237"/>
      <c r="U857" s="237"/>
      <c r="V857" s="237"/>
      <c r="W857" s="237"/>
      <c r="X857" s="238"/>
      <c r="AT857" s="239" t="s">
        <v>213</v>
      </c>
      <c r="AU857" s="239" t="s">
        <v>224</v>
      </c>
      <c r="AV857" s="11" t="s">
        <v>88</v>
      </c>
      <c r="AW857" s="11" t="s">
        <v>5</v>
      </c>
      <c r="AX857" s="11" t="s">
        <v>80</v>
      </c>
      <c r="AY857" s="239" t="s">
        <v>204</v>
      </c>
    </row>
    <row r="858" spans="2:51" s="12" customFormat="1" ht="12">
      <c r="B858" s="240"/>
      <c r="C858" s="241"/>
      <c r="D858" s="231" t="s">
        <v>213</v>
      </c>
      <c r="E858" s="242" t="s">
        <v>33</v>
      </c>
      <c r="F858" s="243" t="s">
        <v>1052</v>
      </c>
      <c r="G858" s="241"/>
      <c r="H858" s="244">
        <v>30.2</v>
      </c>
      <c r="I858" s="245"/>
      <c r="J858" s="245"/>
      <c r="K858" s="241"/>
      <c r="L858" s="241"/>
      <c r="M858" s="246"/>
      <c r="N858" s="247"/>
      <c r="O858" s="248"/>
      <c r="P858" s="248"/>
      <c r="Q858" s="248"/>
      <c r="R858" s="248"/>
      <c r="S858" s="248"/>
      <c r="T858" s="248"/>
      <c r="U858" s="248"/>
      <c r="V858" s="248"/>
      <c r="W858" s="248"/>
      <c r="X858" s="249"/>
      <c r="AT858" s="250" t="s">
        <v>213</v>
      </c>
      <c r="AU858" s="250" t="s">
        <v>224</v>
      </c>
      <c r="AV858" s="12" t="s">
        <v>90</v>
      </c>
      <c r="AW858" s="12" t="s">
        <v>5</v>
      </c>
      <c r="AX858" s="12" t="s">
        <v>88</v>
      </c>
      <c r="AY858" s="250" t="s">
        <v>204</v>
      </c>
    </row>
    <row r="859" spans="2:65" s="1" customFormat="1" ht="22.5" customHeight="1">
      <c r="B859" s="39"/>
      <c r="C859" s="273" t="s">
        <v>1058</v>
      </c>
      <c r="D859" s="273" t="s">
        <v>287</v>
      </c>
      <c r="E859" s="274" t="s">
        <v>1059</v>
      </c>
      <c r="F859" s="275" t="s">
        <v>1060</v>
      </c>
      <c r="G859" s="276" t="s">
        <v>209</v>
      </c>
      <c r="H859" s="277">
        <v>33.22</v>
      </c>
      <c r="I859" s="278"/>
      <c r="J859" s="279"/>
      <c r="K859" s="280">
        <f>ROUND(P859*H859,2)</f>
        <v>0</v>
      </c>
      <c r="L859" s="275" t="s">
        <v>210</v>
      </c>
      <c r="M859" s="281"/>
      <c r="N859" s="282" t="s">
        <v>33</v>
      </c>
      <c r="O859" s="224" t="s">
        <v>49</v>
      </c>
      <c r="P859" s="225">
        <f>I859+J859</f>
        <v>0</v>
      </c>
      <c r="Q859" s="225">
        <f>ROUND(I859*H859,2)</f>
        <v>0</v>
      </c>
      <c r="R859" s="225">
        <f>ROUND(J859*H859,2)</f>
        <v>0</v>
      </c>
      <c r="S859" s="80"/>
      <c r="T859" s="226">
        <f>S859*H859</f>
        <v>0</v>
      </c>
      <c r="U859" s="226">
        <v>0.01</v>
      </c>
      <c r="V859" s="226">
        <f>U859*H859</f>
        <v>0.3322</v>
      </c>
      <c r="W859" s="226">
        <v>0</v>
      </c>
      <c r="X859" s="227">
        <f>W859*H859</f>
        <v>0</v>
      </c>
      <c r="AR859" s="17" t="s">
        <v>258</v>
      </c>
      <c r="AT859" s="17" t="s">
        <v>287</v>
      </c>
      <c r="AU859" s="17" t="s">
        <v>224</v>
      </c>
      <c r="AY859" s="17" t="s">
        <v>204</v>
      </c>
      <c r="BE859" s="228">
        <f>IF(O859="základní",K859,0)</f>
        <v>0</v>
      </c>
      <c r="BF859" s="228">
        <f>IF(O859="snížená",K859,0)</f>
        <v>0</v>
      </c>
      <c r="BG859" s="228">
        <f>IF(O859="zákl. přenesená",K859,0)</f>
        <v>0</v>
      </c>
      <c r="BH859" s="228">
        <f>IF(O859="sníž. přenesená",K859,0)</f>
        <v>0</v>
      </c>
      <c r="BI859" s="228">
        <f>IF(O859="nulová",K859,0)</f>
        <v>0</v>
      </c>
      <c r="BJ859" s="17" t="s">
        <v>88</v>
      </c>
      <c r="BK859" s="228">
        <f>ROUND(P859*H859,2)</f>
        <v>0</v>
      </c>
      <c r="BL859" s="17" t="s">
        <v>211</v>
      </c>
      <c r="BM859" s="17" t="s">
        <v>1061</v>
      </c>
    </row>
    <row r="860" spans="2:51" s="11" customFormat="1" ht="12">
      <c r="B860" s="229"/>
      <c r="C860" s="230"/>
      <c r="D860" s="231" t="s">
        <v>213</v>
      </c>
      <c r="E860" s="232" t="s">
        <v>33</v>
      </c>
      <c r="F860" s="233" t="s">
        <v>1062</v>
      </c>
      <c r="G860" s="230"/>
      <c r="H860" s="232" t="s">
        <v>33</v>
      </c>
      <c r="I860" s="234"/>
      <c r="J860" s="234"/>
      <c r="K860" s="230"/>
      <c r="L860" s="230"/>
      <c r="M860" s="235"/>
      <c r="N860" s="236"/>
      <c r="O860" s="237"/>
      <c r="P860" s="237"/>
      <c r="Q860" s="237"/>
      <c r="R860" s="237"/>
      <c r="S860" s="237"/>
      <c r="T860" s="237"/>
      <c r="U860" s="237"/>
      <c r="V860" s="237"/>
      <c r="W860" s="237"/>
      <c r="X860" s="238"/>
      <c r="AT860" s="239" t="s">
        <v>213</v>
      </c>
      <c r="AU860" s="239" t="s">
        <v>224</v>
      </c>
      <c r="AV860" s="11" t="s">
        <v>88</v>
      </c>
      <c r="AW860" s="11" t="s">
        <v>5</v>
      </c>
      <c r="AX860" s="11" t="s">
        <v>80</v>
      </c>
      <c r="AY860" s="239" t="s">
        <v>204</v>
      </c>
    </row>
    <row r="861" spans="2:51" s="12" customFormat="1" ht="12">
      <c r="B861" s="240"/>
      <c r="C861" s="241"/>
      <c r="D861" s="231" t="s">
        <v>213</v>
      </c>
      <c r="E861" s="242" t="s">
        <v>33</v>
      </c>
      <c r="F861" s="243" t="s">
        <v>1063</v>
      </c>
      <c r="G861" s="241"/>
      <c r="H861" s="244">
        <v>33.22</v>
      </c>
      <c r="I861" s="245"/>
      <c r="J861" s="245"/>
      <c r="K861" s="241"/>
      <c r="L861" s="241"/>
      <c r="M861" s="246"/>
      <c r="N861" s="247"/>
      <c r="O861" s="248"/>
      <c r="P861" s="248"/>
      <c r="Q861" s="248"/>
      <c r="R861" s="248"/>
      <c r="S861" s="248"/>
      <c r="T861" s="248"/>
      <c r="U861" s="248"/>
      <c r="V861" s="248"/>
      <c r="W861" s="248"/>
      <c r="X861" s="249"/>
      <c r="AT861" s="250" t="s">
        <v>213</v>
      </c>
      <c r="AU861" s="250" t="s">
        <v>224</v>
      </c>
      <c r="AV861" s="12" t="s">
        <v>90</v>
      </c>
      <c r="AW861" s="12" t="s">
        <v>5</v>
      </c>
      <c r="AX861" s="12" t="s">
        <v>80</v>
      </c>
      <c r="AY861" s="250" t="s">
        <v>204</v>
      </c>
    </row>
    <row r="862" spans="2:51" s="13" customFormat="1" ht="12">
      <c r="B862" s="251"/>
      <c r="C862" s="252"/>
      <c r="D862" s="231" t="s">
        <v>213</v>
      </c>
      <c r="E862" s="253" t="s">
        <v>33</v>
      </c>
      <c r="F862" s="254" t="s">
        <v>218</v>
      </c>
      <c r="G862" s="252"/>
      <c r="H862" s="255">
        <v>33.22</v>
      </c>
      <c r="I862" s="256"/>
      <c r="J862" s="256"/>
      <c r="K862" s="252"/>
      <c r="L862" s="252"/>
      <c r="M862" s="257"/>
      <c r="N862" s="258"/>
      <c r="O862" s="259"/>
      <c r="P862" s="259"/>
      <c r="Q862" s="259"/>
      <c r="R862" s="259"/>
      <c r="S862" s="259"/>
      <c r="T862" s="259"/>
      <c r="U862" s="259"/>
      <c r="V862" s="259"/>
      <c r="W862" s="259"/>
      <c r="X862" s="260"/>
      <c r="AT862" s="261" t="s">
        <v>213</v>
      </c>
      <c r="AU862" s="261" t="s">
        <v>224</v>
      </c>
      <c r="AV862" s="13" t="s">
        <v>211</v>
      </c>
      <c r="AW862" s="13" t="s">
        <v>5</v>
      </c>
      <c r="AX862" s="13" t="s">
        <v>88</v>
      </c>
      <c r="AY862" s="261" t="s">
        <v>204</v>
      </c>
    </row>
    <row r="863" spans="2:65" s="1" customFormat="1" ht="16.5" customHeight="1">
      <c r="B863" s="39"/>
      <c r="C863" s="216" t="s">
        <v>1064</v>
      </c>
      <c r="D863" s="216" t="s">
        <v>206</v>
      </c>
      <c r="E863" s="217" t="s">
        <v>1065</v>
      </c>
      <c r="F863" s="218" t="s">
        <v>1066</v>
      </c>
      <c r="G863" s="219" t="s">
        <v>209</v>
      </c>
      <c r="H863" s="220">
        <v>216.89</v>
      </c>
      <c r="I863" s="221"/>
      <c r="J863" s="221"/>
      <c r="K863" s="222">
        <f>ROUND(P863*H863,2)</f>
        <v>0</v>
      </c>
      <c r="L863" s="218" t="s">
        <v>210</v>
      </c>
      <c r="M863" s="44"/>
      <c r="N863" s="223" t="s">
        <v>33</v>
      </c>
      <c r="O863" s="224" t="s">
        <v>49</v>
      </c>
      <c r="P863" s="225">
        <f>I863+J863</f>
        <v>0</v>
      </c>
      <c r="Q863" s="225">
        <f>ROUND(I863*H863,2)</f>
        <v>0</v>
      </c>
      <c r="R863" s="225">
        <f>ROUND(J863*H863,2)</f>
        <v>0</v>
      </c>
      <c r="S863" s="80"/>
      <c r="T863" s="226">
        <f>S863*H863</f>
        <v>0</v>
      </c>
      <c r="U863" s="226">
        <v>0.00489</v>
      </c>
      <c r="V863" s="226">
        <f>U863*H863</f>
        <v>1.0605921</v>
      </c>
      <c r="W863" s="226">
        <v>0</v>
      </c>
      <c r="X863" s="227">
        <f>W863*H863</f>
        <v>0</v>
      </c>
      <c r="AR863" s="17" t="s">
        <v>211</v>
      </c>
      <c r="AT863" s="17" t="s">
        <v>206</v>
      </c>
      <c r="AU863" s="17" t="s">
        <v>224</v>
      </c>
      <c r="AY863" s="17" t="s">
        <v>204</v>
      </c>
      <c r="BE863" s="228">
        <f>IF(O863="základní",K863,0)</f>
        <v>0</v>
      </c>
      <c r="BF863" s="228">
        <f>IF(O863="snížená",K863,0)</f>
        <v>0</v>
      </c>
      <c r="BG863" s="228">
        <f>IF(O863="zákl. přenesená",K863,0)</f>
        <v>0</v>
      </c>
      <c r="BH863" s="228">
        <f>IF(O863="sníž. přenesená",K863,0)</f>
        <v>0</v>
      </c>
      <c r="BI863" s="228">
        <f>IF(O863="nulová",K863,0)</f>
        <v>0</v>
      </c>
      <c r="BJ863" s="17" t="s">
        <v>88</v>
      </c>
      <c r="BK863" s="228">
        <f>ROUND(P863*H863,2)</f>
        <v>0</v>
      </c>
      <c r="BL863" s="17" t="s">
        <v>211</v>
      </c>
      <c r="BM863" s="17" t="s">
        <v>1067</v>
      </c>
    </row>
    <row r="864" spans="2:51" s="12" customFormat="1" ht="12">
      <c r="B864" s="240"/>
      <c r="C864" s="241"/>
      <c r="D864" s="231" t="s">
        <v>213</v>
      </c>
      <c r="E864" s="242" t="s">
        <v>33</v>
      </c>
      <c r="F864" s="243" t="s">
        <v>1068</v>
      </c>
      <c r="G864" s="241"/>
      <c r="H864" s="244">
        <v>216.89</v>
      </c>
      <c r="I864" s="245"/>
      <c r="J864" s="245"/>
      <c r="K864" s="241"/>
      <c r="L864" s="241"/>
      <c r="M864" s="246"/>
      <c r="N864" s="247"/>
      <c r="O864" s="248"/>
      <c r="P864" s="248"/>
      <c r="Q864" s="248"/>
      <c r="R864" s="248"/>
      <c r="S864" s="248"/>
      <c r="T864" s="248"/>
      <c r="U864" s="248"/>
      <c r="V864" s="248"/>
      <c r="W864" s="248"/>
      <c r="X864" s="249"/>
      <c r="AT864" s="250" t="s">
        <v>213</v>
      </c>
      <c r="AU864" s="250" t="s">
        <v>224</v>
      </c>
      <c r="AV864" s="12" t="s">
        <v>90</v>
      </c>
      <c r="AW864" s="12" t="s">
        <v>5</v>
      </c>
      <c r="AX864" s="12" t="s">
        <v>80</v>
      </c>
      <c r="AY864" s="250" t="s">
        <v>204</v>
      </c>
    </row>
    <row r="865" spans="2:51" s="11" customFormat="1" ht="12">
      <c r="B865" s="229"/>
      <c r="C865" s="230"/>
      <c r="D865" s="231" t="s">
        <v>213</v>
      </c>
      <c r="E865" s="232" t="s">
        <v>33</v>
      </c>
      <c r="F865" s="233" t="s">
        <v>675</v>
      </c>
      <c r="G865" s="230"/>
      <c r="H865" s="232" t="s">
        <v>33</v>
      </c>
      <c r="I865" s="234"/>
      <c r="J865" s="234"/>
      <c r="K865" s="230"/>
      <c r="L865" s="230"/>
      <c r="M865" s="235"/>
      <c r="N865" s="236"/>
      <c r="O865" s="237"/>
      <c r="P865" s="237"/>
      <c r="Q865" s="237"/>
      <c r="R865" s="237"/>
      <c r="S865" s="237"/>
      <c r="T865" s="237"/>
      <c r="U865" s="237"/>
      <c r="V865" s="237"/>
      <c r="W865" s="237"/>
      <c r="X865" s="238"/>
      <c r="AT865" s="239" t="s">
        <v>213</v>
      </c>
      <c r="AU865" s="239" t="s">
        <v>224</v>
      </c>
      <c r="AV865" s="11" t="s">
        <v>88</v>
      </c>
      <c r="AW865" s="11" t="s">
        <v>5</v>
      </c>
      <c r="AX865" s="11" t="s">
        <v>80</v>
      </c>
      <c r="AY865" s="239" t="s">
        <v>204</v>
      </c>
    </row>
    <row r="866" spans="2:51" s="13" customFormat="1" ht="12">
      <c r="B866" s="251"/>
      <c r="C866" s="252"/>
      <c r="D866" s="231" t="s">
        <v>213</v>
      </c>
      <c r="E866" s="253" t="s">
        <v>33</v>
      </c>
      <c r="F866" s="254" t="s">
        <v>218</v>
      </c>
      <c r="G866" s="252"/>
      <c r="H866" s="255">
        <v>216.89</v>
      </c>
      <c r="I866" s="256"/>
      <c r="J866" s="256"/>
      <c r="K866" s="252"/>
      <c r="L866" s="252"/>
      <c r="M866" s="257"/>
      <c r="N866" s="258"/>
      <c r="O866" s="259"/>
      <c r="P866" s="259"/>
      <c r="Q866" s="259"/>
      <c r="R866" s="259"/>
      <c r="S866" s="259"/>
      <c r="T866" s="259"/>
      <c r="U866" s="259"/>
      <c r="V866" s="259"/>
      <c r="W866" s="259"/>
      <c r="X866" s="260"/>
      <c r="AT866" s="261" t="s">
        <v>213</v>
      </c>
      <c r="AU866" s="261" t="s">
        <v>224</v>
      </c>
      <c r="AV866" s="13" t="s">
        <v>211</v>
      </c>
      <c r="AW866" s="13" t="s">
        <v>5</v>
      </c>
      <c r="AX866" s="13" t="s">
        <v>88</v>
      </c>
      <c r="AY866" s="261" t="s">
        <v>204</v>
      </c>
    </row>
    <row r="867" spans="2:65" s="1" customFormat="1" ht="22.5" customHeight="1">
      <c r="B867" s="39"/>
      <c r="C867" s="216" t="s">
        <v>1069</v>
      </c>
      <c r="D867" s="216" t="s">
        <v>206</v>
      </c>
      <c r="E867" s="217" t="s">
        <v>648</v>
      </c>
      <c r="F867" s="218" t="s">
        <v>1070</v>
      </c>
      <c r="G867" s="219" t="s">
        <v>209</v>
      </c>
      <c r="H867" s="220">
        <v>258.425</v>
      </c>
      <c r="I867" s="221"/>
      <c r="J867" s="221"/>
      <c r="K867" s="222">
        <f>ROUND(P867*H867,2)</f>
        <v>0</v>
      </c>
      <c r="L867" s="218" t="s">
        <v>1071</v>
      </c>
      <c r="M867" s="44"/>
      <c r="N867" s="223" t="s">
        <v>33</v>
      </c>
      <c r="O867" s="224" t="s">
        <v>49</v>
      </c>
      <c r="P867" s="225">
        <f>I867+J867</f>
        <v>0</v>
      </c>
      <c r="Q867" s="225">
        <f>ROUND(I867*H867,2)</f>
        <v>0</v>
      </c>
      <c r="R867" s="225">
        <f>ROUND(J867*H867,2)</f>
        <v>0</v>
      </c>
      <c r="S867" s="80"/>
      <c r="T867" s="226">
        <f>S867*H867</f>
        <v>0</v>
      </c>
      <c r="U867" s="226">
        <v>0.00944</v>
      </c>
      <c r="V867" s="226">
        <f>U867*H867</f>
        <v>2.4395320000000003</v>
      </c>
      <c r="W867" s="226">
        <v>0</v>
      </c>
      <c r="X867" s="227">
        <f>W867*H867</f>
        <v>0</v>
      </c>
      <c r="AR867" s="17" t="s">
        <v>211</v>
      </c>
      <c r="AT867" s="17" t="s">
        <v>206</v>
      </c>
      <c r="AU867" s="17" t="s">
        <v>224</v>
      </c>
      <c r="AY867" s="17" t="s">
        <v>204</v>
      </c>
      <c r="BE867" s="228">
        <f>IF(O867="základní",K867,0)</f>
        <v>0</v>
      </c>
      <c r="BF867" s="228">
        <f>IF(O867="snížená",K867,0)</f>
        <v>0</v>
      </c>
      <c r="BG867" s="228">
        <f>IF(O867="zákl. přenesená",K867,0)</f>
        <v>0</v>
      </c>
      <c r="BH867" s="228">
        <f>IF(O867="sníž. přenesená",K867,0)</f>
        <v>0</v>
      </c>
      <c r="BI867" s="228">
        <f>IF(O867="nulová",K867,0)</f>
        <v>0</v>
      </c>
      <c r="BJ867" s="17" t="s">
        <v>88</v>
      </c>
      <c r="BK867" s="228">
        <f>ROUND(P867*H867,2)</f>
        <v>0</v>
      </c>
      <c r="BL867" s="17" t="s">
        <v>211</v>
      </c>
      <c r="BM867" s="17" t="s">
        <v>1072</v>
      </c>
    </row>
    <row r="868" spans="2:47" s="1" customFormat="1" ht="12">
      <c r="B868" s="39"/>
      <c r="C868" s="40"/>
      <c r="D868" s="231" t="s">
        <v>887</v>
      </c>
      <c r="E868" s="40"/>
      <c r="F868" s="283" t="s">
        <v>1073</v>
      </c>
      <c r="G868" s="40"/>
      <c r="H868" s="40"/>
      <c r="I868" s="132"/>
      <c r="J868" s="132"/>
      <c r="K868" s="40"/>
      <c r="L868" s="40"/>
      <c r="M868" s="44"/>
      <c r="N868" s="284"/>
      <c r="O868" s="80"/>
      <c r="P868" s="80"/>
      <c r="Q868" s="80"/>
      <c r="R868" s="80"/>
      <c r="S868" s="80"/>
      <c r="T868" s="80"/>
      <c r="U868" s="80"/>
      <c r="V868" s="80"/>
      <c r="W868" s="80"/>
      <c r="X868" s="81"/>
      <c r="AT868" s="17" t="s">
        <v>887</v>
      </c>
      <c r="AU868" s="17" t="s">
        <v>224</v>
      </c>
    </row>
    <row r="869" spans="2:51" s="11" customFormat="1" ht="12">
      <c r="B869" s="229"/>
      <c r="C869" s="230"/>
      <c r="D869" s="231" t="s">
        <v>213</v>
      </c>
      <c r="E869" s="232" t="s">
        <v>33</v>
      </c>
      <c r="F869" s="233" t="s">
        <v>1074</v>
      </c>
      <c r="G869" s="230"/>
      <c r="H869" s="232" t="s">
        <v>33</v>
      </c>
      <c r="I869" s="234"/>
      <c r="J869" s="234"/>
      <c r="K869" s="230"/>
      <c r="L869" s="230"/>
      <c r="M869" s="235"/>
      <c r="N869" s="236"/>
      <c r="O869" s="237"/>
      <c r="P869" s="237"/>
      <c r="Q869" s="237"/>
      <c r="R869" s="237"/>
      <c r="S869" s="237"/>
      <c r="T869" s="237"/>
      <c r="U869" s="237"/>
      <c r="V869" s="237"/>
      <c r="W869" s="237"/>
      <c r="X869" s="238"/>
      <c r="AT869" s="239" t="s">
        <v>213</v>
      </c>
      <c r="AU869" s="239" t="s">
        <v>224</v>
      </c>
      <c r="AV869" s="11" t="s">
        <v>88</v>
      </c>
      <c r="AW869" s="11" t="s">
        <v>5</v>
      </c>
      <c r="AX869" s="11" t="s">
        <v>80</v>
      </c>
      <c r="AY869" s="239" t="s">
        <v>204</v>
      </c>
    </row>
    <row r="870" spans="2:51" s="12" customFormat="1" ht="12">
      <c r="B870" s="240"/>
      <c r="C870" s="241"/>
      <c r="D870" s="231" t="s">
        <v>213</v>
      </c>
      <c r="E870" s="242" t="s">
        <v>33</v>
      </c>
      <c r="F870" s="243" t="s">
        <v>1075</v>
      </c>
      <c r="G870" s="241"/>
      <c r="H870" s="244">
        <v>216.89</v>
      </c>
      <c r="I870" s="245"/>
      <c r="J870" s="245"/>
      <c r="K870" s="241"/>
      <c r="L870" s="241"/>
      <c r="M870" s="246"/>
      <c r="N870" s="247"/>
      <c r="O870" s="248"/>
      <c r="P870" s="248"/>
      <c r="Q870" s="248"/>
      <c r="R870" s="248"/>
      <c r="S870" s="248"/>
      <c r="T870" s="248"/>
      <c r="U870" s="248"/>
      <c r="V870" s="248"/>
      <c r="W870" s="248"/>
      <c r="X870" s="249"/>
      <c r="AT870" s="250" t="s">
        <v>213</v>
      </c>
      <c r="AU870" s="250" t="s">
        <v>224</v>
      </c>
      <c r="AV870" s="12" t="s">
        <v>90</v>
      </c>
      <c r="AW870" s="12" t="s">
        <v>5</v>
      </c>
      <c r="AX870" s="12" t="s">
        <v>80</v>
      </c>
      <c r="AY870" s="250" t="s">
        <v>204</v>
      </c>
    </row>
    <row r="871" spans="2:51" s="12" customFormat="1" ht="12">
      <c r="B871" s="240"/>
      <c r="C871" s="241"/>
      <c r="D871" s="231" t="s">
        <v>213</v>
      </c>
      <c r="E871" s="242" t="s">
        <v>33</v>
      </c>
      <c r="F871" s="243" t="s">
        <v>1076</v>
      </c>
      <c r="G871" s="241"/>
      <c r="H871" s="244">
        <v>41.535</v>
      </c>
      <c r="I871" s="245"/>
      <c r="J871" s="245"/>
      <c r="K871" s="241"/>
      <c r="L871" s="241"/>
      <c r="M871" s="246"/>
      <c r="N871" s="247"/>
      <c r="O871" s="248"/>
      <c r="P871" s="248"/>
      <c r="Q871" s="248"/>
      <c r="R871" s="248"/>
      <c r="S871" s="248"/>
      <c r="T871" s="248"/>
      <c r="U871" s="248"/>
      <c r="V871" s="248"/>
      <c r="W871" s="248"/>
      <c r="X871" s="249"/>
      <c r="AT871" s="250" t="s">
        <v>213</v>
      </c>
      <c r="AU871" s="250" t="s">
        <v>224</v>
      </c>
      <c r="AV871" s="12" t="s">
        <v>90</v>
      </c>
      <c r="AW871" s="12" t="s">
        <v>5</v>
      </c>
      <c r="AX871" s="12" t="s">
        <v>80</v>
      </c>
      <c r="AY871" s="250" t="s">
        <v>204</v>
      </c>
    </row>
    <row r="872" spans="2:51" s="13" customFormat="1" ht="12">
      <c r="B872" s="251"/>
      <c r="C872" s="252"/>
      <c r="D872" s="231" t="s">
        <v>213</v>
      </c>
      <c r="E872" s="253" t="s">
        <v>33</v>
      </c>
      <c r="F872" s="254" t="s">
        <v>218</v>
      </c>
      <c r="G872" s="252"/>
      <c r="H872" s="255">
        <v>258.42499999999995</v>
      </c>
      <c r="I872" s="256"/>
      <c r="J872" s="256"/>
      <c r="K872" s="252"/>
      <c r="L872" s="252"/>
      <c r="M872" s="257"/>
      <c r="N872" s="258"/>
      <c r="O872" s="259"/>
      <c r="P872" s="259"/>
      <c r="Q872" s="259"/>
      <c r="R872" s="259"/>
      <c r="S872" s="259"/>
      <c r="T872" s="259"/>
      <c r="U872" s="259"/>
      <c r="V872" s="259"/>
      <c r="W872" s="259"/>
      <c r="X872" s="260"/>
      <c r="AT872" s="261" t="s">
        <v>213</v>
      </c>
      <c r="AU872" s="261" t="s">
        <v>224</v>
      </c>
      <c r="AV872" s="13" t="s">
        <v>211</v>
      </c>
      <c r="AW872" s="13" t="s">
        <v>5</v>
      </c>
      <c r="AX872" s="13" t="s">
        <v>88</v>
      </c>
      <c r="AY872" s="261" t="s">
        <v>204</v>
      </c>
    </row>
    <row r="873" spans="2:65" s="1" customFormat="1" ht="22.5" customHeight="1">
      <c r="B873" s="39"/>
      <c r="C873" s="273" t="s">
        <v>1077</v>
      </c>
      <c r="D873" s="273" t="s">
        <v>287</v>
      </c>
      <c r="E873" s="274" t="s">
        <v>1078</v>
      </c>
      <c r="F873" s="275" t="s">
        <v>1079</v>
      </c>
      <c r="G873" s="276" t="s">
        <v>209</v>
      </c>
      <c r="H873" s="277">
        <v>238.579</v>
      </c>
      <c r="I873" s="278"/>
      <c r="J873" s="279"/>
      <c r="K873" s="280">
        <f>ROUND(P873*H873,2)</f>
        <v>0</v>
      </c>
      <c r="L873" s="275" t="s">
        <v>210</v>
      </c>
      <c r="M873" s="281"/>
      <c r="N873" s="282" t="s">
        <v>33</v>
      </c>
      <c r="O873" s="224" t="s">
        <v>49</v>
      </c>
      <c r="P873" s="225">
        <f>I873+J873</f>
        <v>0</v>
      </c>
      <c r="Q873" s="225">
        <f>ROUND(I873*H873,2)</f>
        <v>0</v>
      </c>
      <c r="R873" s="225">
        <f>ROUND(J873*H873,2)</f>
        <v>0</v>
      </c>
      <c r="S873" s="80"/>
      <c r="T873" s="226">
        <f>S873*H873</f>
        <v>0</v>
      </c>
      <c r="U873" s="226">
        <v>0.009</v>
      </c>
      <c r="V873" s="226">
        <f>U873*H873</f>
        <v>2.147211</v>
      </c>
      <c r="W873" s="226">
        <v>0</v>
      </c>
      <c r="X873" s="227">
        <f>W873*H873</f>
        <v>0</v>
      </c>
      <c r="AR873" s="17" t="s">
        <v>258</v>
      </c>
      <c r="AT873" s="17" t="s">
        <v>287</v>
      </c>
      <c r="AU873" s="17" t="s">
        <v>224</v>
      </c>
      <c r="AY873" s="17" t="s">
        <v>204</v>
      </c>
      <c r="BE873" s="228">
        <f>IF(O873="základní",K873,0)</f>
        <v>0</v>
      </c>
      <c r="BF873" s="228">
        <f>IF(O873="snížená",K873,0)</f>
        <v>0</v>
      </c>
      <c r="BG873" s="228">
        <f>IF(O873="zákl. přenesená",K873,0)</f>
        <v>0</v>
      </c>
      <c r="BH873" s="228">
        <f>IF(O873="sníž. přenesená",K873,0)</f>
        <v>0</v>
      </c>
      <c r="BI873" s="228">
        <f>IF(O873="nulová",K873,0)</f>
        <v>0</v>
      </c>
      <c r="BJ873" s="17" t="s">
        <v>88</v>
      </c>
      <c r="BK873" s="228">
        <f>ROUND(P873*H873,2)</f>
        <v>0</v>
      </c>
      <c r="BL873" s="17" t="s">
        <v>211</v>
      </c>
      <c r="BM873" s="17" t="s">
        <v>1080</v>
      </c>
    </row>
    <row r="874" spans="2:51" s="11" customFormat="1" ht="12">
      <c r="B874" s="229"/>
      <c r="C874" s="230"/>
      <c r="D874" s="231" t="s">
        <v>213</v>
      </c>
      <c r="E874" s="232" t="s">
        <v>33</v>
      </c>
      <c r="F874" s="233" t="s">
        <v>1081</v>
      </c>
      <c r="G874" s="230"/>
      <c r="H874" s="232" t="s">
        <v>33</v>
      </c>
      <c r="I874" s="234"/>
      <c r="J874" s="234"/>
      <c r="K874" s="230"/>
      <c r="L874" s="230"/>
      <c r="M874" s="235"/>
      <c r="N874" s="236"/>
      <c r="O874" s="237"/>
      <c r="P874" s="237"/>
      <c r="Q874" s="237"/>
      <c r="R874" s="237"/>
      <c r="S874" s="237"/>
      <c r="T874" s="237"/>
      <c r="U874" s="237"/>
      <c r="V874" s="237"/>
      <c r="W874" s="237"/>
      <c r="X874" s="238"/>
      <c r="AT874" s="239" t="s">
        <v>213</v>
      </c>
      <c r="AU874" s="239" t="s">
        <v>224</v>
      </c>
      <c r="AV874" s="11" t="s">
        <v>88</v>
      </c>
      <c r="AW874" s="11" t="s">
        <v>5</v>
      </c>
      <c r="AX874" s="11" t="s">
        <v>80</v>
      </c>
      <c r="AY874" s="239" t="s">
        <v>204</v>
      </c>
    </row>
    <row r="875" spans="2:51" s="12" customFormat="1" ht="12">
      <c r="B875" s="240"/>
      <c r="C875" s="241"/>
      <c r="D875" s="231" t="s">
        <v>213</v>
      </c>
      <c r="E875" s="242" t="s">
        <v>33</v>
      </c>
      <c r="F875" s="243" t="s">
        <v>1082</v>
      </c>
      <c r="G875" s="241"/>
      <c r="H875" s="244">
        <v>238.579</v>
      </c>
      <c r="I875" s="245"/>
      <c r="J875" s="245"/>
      <c r="K875" s="241"/>
      <c r="L875" s="241"/>
      <c r="M875" s="246"/>
      <c r="N875" s="247"/>
      <c r="O875" s="248"/>
      <c r="P875" s="248"/>
      <c r="Q875" s="248"/>
      <c r="R875" s="248"/>
      <c r="S875" s="248"/>
      <c r="T875" s="248"/>
      <c r="U875" s="248"/>
      <c r="V875" s="248"/>
      <c r="W875" s="248"/>
      <c r="X875" s="249"/>
      <c r="AT875" s="250" t="s">
        <v>213</v>
      </c>
      <c r="AU875" s="250" t="s">
        <v>224</v>
      </c>
      <c r="AV875" s="12" t="s">
        <v>90</v>
      </c>
      <c r="AW875" s="12" t="s">
        <v>5</v>
      </c>
      <c r="AX875" s="12" t="s">
        <v>80</v>
      </c>
      <c r="AY875" s="250" t="s">
        <v>204</v>
      </c>
    </row>
    <row r="876" spans="2:51" s="13" customFormat="1" ht="12">
      <c r="B876" s="251"/>
      <c r="C876" s="252"/>
      <c r="D876" s="231" t="s">
        <v>213</v>
      </c>
      <c r="E876" s="253" t="s">
        <v>33</v>
      </c>
      <c r="F876" s="254" t="s">
        <v>218</v>
      </c>
      <c r="G876" s="252"/>
      <c r="H876" s="255">
        <v>238.579</v>
      </c>
      <c r="I876" s="256"/>
      <c r="J876" s="256"/>
      <c r="K876" s="252"/>
      <c r="L876" s="252"/>
      <c r="M876" s="257"/>
      <c r="N876" s="258"/>
      <c r="O876" s="259"/>
      <c r="P876" s="259"/>
      <c r="Q876" s="259"/>
      <c r="R876" s="259"/>
      <c r="S876" s="259"/>
      <c r="T876" s="259"/>
      <c r="U876" s="259"/>
      <c r="V876" s="259"/>
      <c r="W876" s="259"/>
      <c r="X876" s="260"/>
      <c r="AT876" s="261" t="s">
        <v>213</v>
      </c>
      <c r="AU876" s="261" t="s">
        <v>224</v>
      </c>
      <c r="AV876" s="13" t="s">
        <v>211</v>
      </c>
      <c r="AW876" s="13" t="s">
        <v>5</v>
      </c>
      <c r="AX876" s="13" t="s">
        <v>88</v>
      </c>
      <c r="AY876" s="261" t="s">
        <v>204</v>
      </c>
    </row>
    <row r="877" spans="2:65" s="1" customFormat="1" ht="22.5" customHeight="1">
      <c r="B877" s="39"/>
      <c r="C877" s="273" t="s">
        <v>1083</v>
      </c>
      <c r="D877" s="273" t="s">
        <v>287</v>
      </c>
      <c r="E877" s="274" t="s">
        <v>1084</v>
      </c>
      <c r="F877" s="275" t="s">
        <v>1085</v>
      </c>
      <c r="G877" s="276" t="s">
        <v>209</v>
      </c>
      <c r="H877" s="277">
        <v>45.573</v>
      </c>
      <c r="I877" s="278"/>
      <c r="J877" s="279"/>
      <c r="K877" s="280">
        <f>ROUND(P877*H877,2)</f>
        <v>0</v>
      </c>
      <c r="L877" s="275" t="s">
        <v>210</v>
      </c>
      <c r="M877" s="281"/>
      <c r="N877" s="282" t="s">
        <v>33</v>
      </c>
      <c r="O877" s="224" t="s">
        <v>49</v>
      </c>
      <c r="P877" s="225">
        <f>I877+J877</f>
        <v>0</v>
      </c>
      <c r="Q877" s="225">
        <f>ROUND(I877*H877,2)</f>
        <v>0</v>
      </c>
      <c r="R877" s="225">
        <f>ROUND(J877*H877,2)</f>
        <v>0</v>
      </c>
      <c r="S877" s="80"/>
      <c r="T877" s="226">
        <f>S877*H877</f>
        <v>0</v>
      </c>
      <c r="U877" s="226">
        <v>0.0165</v>
      </c>
      <c r="V877" s="226">
        <f>U877*H877</f>
        <v>0.7519545000000001</v>
      </c>
      <c r="W877" s="226">
        <v>0</v>
      </c>
      <c r="X877" s="227">
        <f>W877*H877</f>
        <v>0</v>
      </c>
      <c r="AR877" s="17" t="s">
        <v>258</v>
      </c>
      <c r="AT877" s="17" t="s">
        <v>287</v>
      </c>
      <c r="AU877" s="17" t="s">
        <v>224</v>
      </c>
      <c r="AY877" s="17" t="s">
        <v>204</v>
      </c>
      <c r="BE877" s="228">
        <f>IF(O877="základní",K877,0)</f>
        <v>0</v>
      </c>
      <c r="BF877" s="228">
        <f>IF(O877="snížená",K877,0)</f>
        <v>0</v>
      </c>
      <c r="BG877" s="228">
        <f>IF(O877="zákl. přenesená",K877,0)</f>
        <v>0</v>
      </c>
      <c r="BH877" s="228">
        <f>IF(O877="sníž. přenesená",K877,0)</f>
        <v>0</v>
      </c>
      <c r="BI877" s="228">
        <f>IF(O877="nulová",K877,0)</f>
        <v>0</v>
      </c>
      <c r="BJ877" s="17" t="s">
        <v>88</v>
      </c>
      <c r="BK877" s="228">
        <f>ROUND(P877*H877,2)</f>
        <v>0</v>
      </c>
      <c r="BL877" s="17" t="s">
        <v>211</v>
      </c>
      <c r="BM877" s="17" t="s">
        <v>1086</v>
      </c>
    </row>
    <row r="878" spans="2:51" s="11" customFormat="1" ht="12">
      <c r="B878" s="229"/>
      <c r="C878" s="230"/>
      <c r="D878" s="231" t="s">
        <v>213</v>
      </c>
      <c r="E878" s="232" t="s">
        <v>33</v>
      </c>
      <c r="F878" s="233" t="s">
        <v>1087</v>
      </c>
      <c r="G878" s="230"/>
      <c r="H878" s="232" t="s">
        <v>33</v>
      </c>
      <c r="I878" s="234"/>
      <c r="J878" s="234"/>
      <c r="K878" s="230"/>
      <c r="L878" s="230"/>
      <c r="M878" s="235"/>
      <c r="N878" s="236"/>
      <c r="O878" s="237"/>
      <c r="P878" s="237"/>
      <c r="Q878" s="237"/>
      <c r="R878" s="237"/>
      <c r="S878" s="237"/>
      <c r="T878" s="237"/>
      <c r="U878" s="237"/>
      <c r="V878" s="237"/>
      <c r="W878" s="237"/>
      <c r="X878" s="238"/>
      <c r="AT878" s="239" t="s">
        <v>213</v>
      </c>
      <c r="AU878" s="239" t="s">
        <v>224</v>
      </c>
      <c r="AV878" s="11" t="s">
        <v>88</v>
      </c>
      <c r="AW878" s="11" t="s">
        <v>5</v>
      </c>
      <c r="AX878" s="11" t="s">
        <v>80</v>
      </c>
      <c r="AY878" s="239" t="s">
        <v>204</v>
      </c>
    </row>
    <row r="879" spans="2:51" s="12" customFormat="1" ht="12">
      <c r="B879" s="240"/>
      <c r="C879" s="241"/>
      <c r="D879" s="231" t="s">
        <v>213</v>
      </c>
      <c r="E879" s="242" t="s">
        <v>33</v>
      </c>
      <c r="F879" s="243" t="s">
        <v>1088</v>
      </c>
      <c r="G879" s="241"/>
      <c r="H879" s="244">
        <v>45.573</v>
      </c>
      <c r="I879" s="245"/>
      <c r="J879" s="245"/>
      <c r="K879" s="241"/>
      <c r="L879" s="241"/>
      <c r="M879" s="246"/>
      <c r="N879" s="247"/>
      <c r="O879" s="248"/>
      <c r="P879" s="248"/>
      <c r="Q879" s="248"/>
      <c r="R879" s="248"/>
      <c r="S879" s="248"/>
      <c r="T879" s="248"/>
      <c r="U879" s="248"/>
      <c r="V879" s="248"/>
      <c r="W879" s="248"/>
      <c r="X879" s="249"/>
      <c r="AT879" s="250" t="s">
        <v>213</v>
      </c>
      <c r="AU879" s="250" t="s">
        <v>224</v>
      </c>
      <c r="AV879" s="12" t="s">
        <v>90</v>
      </c>
      <c r="AW879" s="12" t="s">
        <v>5</v>
      </c>
      <c r="AX879" s="12" t="s">
        <v>80</v>
      </c>
      <c r="AY879" s="250" t="s">
        <v>204</v>
      </c>
    </row>
    <row r="880" spans="2:51" s="13" customFormat="1" ht="12">
      <c r="B880" s="251"/>
      <c r="C880" s="252"/>
      <c r="D880" s="231" t="s">
        <v>213</v>
      </c>
      <c r="E880" s="253" t="s">
        <v>33</v>
      </c>
      <c r="F880" s="254" t="s">
        <v>218</v>
      </c>
      <c r="G880" s="252"/>
      <c r="H880" s="255">
        <v>45.573</v>
      </c>
      <c r="I880" s="256"/>
      <c r="J880" s="256"/>
      <c r="K880" s="252"/>
      <c r="L880" s="252"/>
      <c r="M880" s="257"/>
      <c r="N880" s="258"/>
      <c r="O880" s="259"/>
      <c r="P880" s="259"/>
      <c r="Q880" s="259"/>
      <c r="R880" s="259"/>
      <c r="S880" s="259"/>
      <c r="T880" s="259"/>
      <c r="U880" s="259"/>
      <c r="V880" s="259"/>
      <c r="W880" s="259"/>
      <c r="X880" s="260"/>
      <c r="AT880" s="261" t="s">
        <v>213</v>
      </c>
      <c r="AU880" s="261" t="s">
        <v>224</v>
      </c>
      <c r="AV880" s="13" t="s">
        <v>211</v>
      </c>
      <c r="AW880" s="13" t="s">
        <v>5</v>
      </c>
      <c r="AX880" s="13" t="s">
        <v>88</v>
      </c>
      <c r="AY880" s="261" t="s">
        <v>204</v>
      </c>
    </row>
    <row r="881" spans="2:65" s="1" customFormat="1" ht="16.5" customHeight="1">
      <c r="B881" s="39"/>
      <c r="C881" s="216" t="s">
        <v>1089</v>
      </c>
      <c r="D881" s="216" t="s">
        <v>206</v>
      </c>
      <c r="E881" s="217" t="s">
        <v>1090</v>
      </c>
      <c r="F881" s="218" t="s">
        <v>1091</v>
      </c>
      <c r="G881" s="219" t="s">
        <v>209</v>
      </c>
      <c r="H881" s="220">
        <v>288.62</v>
      </c>
      <c r="I881" s="221"/>
      <c r="J881" s="221"/>
      <c r="K881" s="222">
        <f>ROUND(P881*H881,2)</f>
        <v>0</v>
      </c>
      <c r="L881" s="218" t="s">
        <v>239</v>
      </c>
      <c r="M881" s="44"/>
      <c r="N881" s="223" t="s">
        <v>33</v>
      </c>
      <c r="O881" s="224" t="s">
        <v>49</v>
      </c>
      <c r="P881" s="225">
        <f>I881+J881</f>
        <v>0</v>
      </c>
      <c r="Q881" s="225">
        <f>ROUND(I881*H881,2)</f>
        <v>0</v>
      </c>
      <c r="R881" s="225">
        <f>ROUND(J881*H881,2)</f>
        <v>0</v>
      </c>
      <c r="S881" s="80"/>
      <c r="T881" s="226">
        <f>S881*H881</f>
        <v>0</v>
      </c>
      <c r="U881" s="226">
        <v>0.00268</v>
      </c>
      <c r="V881" s="226">
        <f>U881*H881</f>
        <v>0.7735016</v>
      </c>
      <c r="W881" s="226">
        <v>0</v>
      </c>
      <c r="X881" s="227">
        <f>W881*H881</f>
        <v>0</v>
      </c>
      <c r="AR881" s="17" t="s">
        <v>211</v>
      </c>
      <c r="AT881" s="17" t="s">
        <v>206</v>
      </c>
      <c r="AU881" s="17" t="s">
        <v>224</v>
      </c>
      <c r="AY881" s="17" t="s">
        <v>204</v>
      </c>
      <c r="BE881" s="228">
        <f>IF(O881="základní",K881,0)</f>
        <v>0</v>
      </c>
      <c r="BF881" s="228">
        <f>IF(O881="snížená",K881,0)</f>
        <v>0</v>
      </c>
      <c r="BG881" s="228">
        <f>IF(O881="zákl. přenesená",K881,0)</f>
        <v>0</v>
      </c>
      <c r="BH881" s="228">
        <f>IF(O881="sníž. přenesená",K881,0)</f>
        <v>0</v>
      </c>
      <c r="BI881" s="228">
        <f>IF(O881="nulová",K881,0)</f>
        <v>0</v>
      </c>
      <c r="BJ881" s="17" t="s">
        <v>88</v>
      </c>
      <c r="BK881" s="228">
        <f>ROUND(P881*H881,2)</f>
        <v>0</v>
      </c>
      <c r="BL881" s="17" t="s">
        <v>211</v>
      </c>
      <c r="BM881" s="17" t="s">
        <v>1092</v>
      </c>
    </row>
    <row r="882" spans="2:51" s="11" customFormat="1" ht="12">
      <c r="B882" s="229"/>
      <c r="C882" s="230"/>
      <c r="D882" s="231" t="s">
        <v>213</v>
      </c>
      <c r="E882" s="232" t="s">
        <v>33</v>
      </c>
      <c r="F882" s="233" t="s">
        <v>1093</v>
      </c>
      <c r="G882" s="230"/>
      <c r="H882" s="232" t="s">
        <v>33</v>
      </c>
      <c r="I882" s="234"/>
      <c r="J882" s="234"/>
      <c r="K882" s="230"/>
      <c r="L882" s="230"/>
      <c r="M882" s="235"/>
      <c r="N882" s="236"/>
      <c r="O882" s="237"/>
      <c r="P882" s="237"/>
      <c r="Q882" s="237"/>
      <c r="R882" s="237"/>
      <c r="S882" s="237"/>
      <c r="T882" s="237"/>
      <c r="U882" s="237"/>
      <c r="V882" s="237"/>
      <c r="W882" s="237"/>
      <c r="X882" s="238"/>
      <c r="AT882" s="239" t="s">
        <v>213</v>
      </c>
      <c r="AU882" s="239" t="s">
        <v>224</v>
      </c>
      <c r="AV882" s="11" t="s">
        <v>88</v>
      </c>
      <c r="AW882" s="11" t="s">
        <v>5</v>
      </c>
      <c r="AX882" s="11" t="s">
        <v>80</v>
      </c>
      <c r="AY882" s="239" t="s">
        <v>204</v>
      </c>
    </row>
    <row r="883" spans="2:51" s="12" customFormat="1" ht="12">
      <c r="B883" s="240"/>
      <c r="C883" s="241"/>
      <c r="D883" s="231" t="s">
        <v>213</v>
      </c>
      <c r="E883" s="242" t="s">
        <v>33</v>
      </c>
      <c r="F883" s="243" t="s">
        <v>1094</v>
      </c>
      <c r="G883" s="241"/>
      <c r="H883" s="244">
        <v>216.89</v>
      </c>
      <c r="I883" s="245"/>
      <c r="J883" s="245"/>
      <c r="K883" s="241"/>
      <c r="L883" s="241"/>
      <c r="M883" s="246"/>
      <c r="N883" s="247"/>
      <c r="O883" s="248"/>
      <c r="P883" s="248"/>
      <c r="Q883" s="248"/>
      <c r="R883" s="248"/>
      <c r="S883" s="248"/>
      <c r="T883" s="248"/>
      <c r="U883" s="248"/>
      <c r="V883" s="248"/>
      <c r="W883" s="248"/>
      <c r="X883" s="249"/>
      <c r="AT883" s="250" t="s">
        <v>213</v>
      </c>
      <c r="AU883" s="250" t="s">
        <v>224</v>
      </c>
      <c r="AV883" s="12" t="s">
        <v>90</v>
      </c>
      <c r="AW883" s="12" t="s">
        <v>5</v>
      </c>
      <c r="AX883" s="12" t="s">
        <v>80</v>
      </c>
      <c r="AY883" s="250" t="s">
        <v>204</v>
      </c>
    </row>
    <row r="884" spans="2:51" s="12" customFormat="1" ht="12">
      <c r="B884" s="240"/>
      <c r="C884" s="241"/>
      <c r="D884" s="231" t="s">
        <v>213</v>
      </c>
      <c r="E884" s="242" t="s">
        <v>33</v>
      </c>
      <c r="F884" s="243" t="s">
        <v>1095</v>
      </c>
      <c r="G884" s="241"/>
      <c r="H884" s="244">
        <v>41.53</v>
      </c>
      <c r="I884" s="245"/>
      <c r="J884" s="245"/>
      <c r="K884" s="241"/>
      <c r="L884" s="241"/>
      <c r="M884" s="246"/>
      <c r="N884" s="247"/>
      <c r="O884" s="248"/>
      <c r="P884" s="248"/>
      <c r="Q884" s="248"/>
      <c r="R884" s="248"/>
      <c r="S884" s="248"/>
      <c r="T884" s="248"/>
      <c r="U884" s="248"/>
      <c r="V884" s="248"/>
      <c r="W884" s="248"/>
      <c r="X884" s="249"/>
      <c r="AT884" s="250" t="s">
        <v>213</v>
      </c>
      <c r="AU884" s="250" t="s">
        <v>224</v>
      </c>
      <c r="AV884" s="12" t="s">
        <v>90</v>
      </c>
      <c r="AW884" s="12" t="s">
        <v>5</v>
      </c>
      <c r="AX884" s="12" t="s">
        <v>80</v>
      </c>
      <c r="AY884" s="250" t="s">
        <v>204</v>
      </c>
    </row>
    <row r="885" spans="2:51" s="12" customFormat="1" ht="12">
      <c r="B885" s="240"/>
      <c r="C885" s="241"/>
      <c r="D885" s="231" t="s">
        <v>213</v>
      </c>
      <c r="E885" s="242" t="s">
        <v>33</v>
      </c>
      <c r="F885" s="243" t="s">
        <v>1096</v>
      </c>
      <c r="G885" s="241"/>
      <c r="H885" s="244">
        <v>30.2</v>
      </c>
      <c r="I885" s="245"/>
      <c r="J885" s="245"/>
      <c r="K885" s="241"/>
      <c r="L885" s="241"/>
      <c r="M885" s="246"/>
      <c r="N885" s="247"/>
      <c r="O885" s="248"/>
      <c r="P885" s="248"/>
      <c r="Q885" s="248"/>
      <c r="R885" s="248"/>
      <c r="S885" s="248"/>
      <c r="T885" s="248"/>
      <c r="U885" s="248"/>
      <c r="V885" s="248"/>
      <c r="W885" s="248"/>
      <c r="X885" s="249"/>
      <c r="AT885" s="250" t="s">
        <v>213</v>
      </c>
      <c r="AU885" s="250" t="s">
        <v>224</v>
      </c>
      <c r="AV885" s="12" t="s">
        <v>90</v>
      </c>
      <c r="AW885" s="12" t="s">
        <v>5</v>
      </c>
      <c r="AX885" s="12" t="s">
        <v>80</v>
      </c>
      <c r="AY885" s="250" t="s">
        <v>204</v>
      </c>
    </row>
    <row r="886" spans="2:51" s="13" customFormat="1" ht="12">
      <c r="B886" s="251"/>
      <c r="C886" s="252"/>
      <c r="D886" s="231" t="s">
        <v>213</v>
      </c>
      <c r="E886" s="253" t="s">
        <v>33</v>
      </c>
      <c r="F886" s="254" t="s">
        <v>218</v>
      </c>
      <c r="G886" s="252"/>
      <c r="H886" s="255">
        <v>288.61999999999995</v>
      </c>
      <c r="I886" s="256"/>
      <c r="J886" s="256"/>
      <c r="K886" s="252"/>
      <c r="L886" s="252"/>
      <c r="M886" s="257"/>
      <c r="N886" s="258"/>
      <c r="O886" s="259"/>
      <c r="P886" s="259"/>
      <c r="Q886" s="259"/>
      <c r="R886" s="259"/>
      <c r="S886" s="259"/>
      <c r="T886" s="259"/>
      <c r="U886" s="259"/>
      <c r="V886" s="259"/>
      <c r="W886" s="259"/>
      <c r="X886" s="260"/>
      <c r="AT886" s="261" t="s">
        <v>213</v>
      </c>
      <c r="AU886" s="261" t="s">
        <v>224</v>
      </c>
      <c r="AV886" s="13" t="s">
        <v>211</v>
      </c>
      <c r="AW886" s="13" t="s">
        <v>5</v>
      </c>
      <c r="AX886" s="13" t="s">
        <v>88</v>
      </c>
      <c r="AY886" s="261" t="s">
        <v>204</v>
      </c>
    </row>
    <row r="887" spans="2:65" s="1" customFormat="1" ht="22.5" customHeight="1">
      <c r="B887" s="39"/>
      <c r="C887" s="216" t="s">
        <v>1097</v>
      </c>
      <c r="D887" s="216" t="s">
        <v>206</v>
      </c>
      <c r="E887" s="217" t="s">
        <v>1098</v>
      </c>
      <c r="F887" s="218" t="s">
        <v>1099</v>
      </c>
      <c r="G887" s="219" t="s">
        <v>209</v>
      </c>
      <c r="H887" s="220">
        <v>667.7</v>
      </c>
      <c r="I887" s="221"/>
      <c r="J887" s="221"/>
      <c r="K887" s="222">
        <f>ROUND(P887*H887,2)</f>
        <v>0</v>
      </c>
      <c r="L887" s="218" t="s">
        <v>239</v>
      </c>
      <c r="M887" s="44"/>
      <c r="N887" s="223" t="s">
        <v>33</v>
      </c>
      <c r="O887" s="224" t="s">
        <v>49</v>
      </c>
      <c r="P887" s="225">
        <f>I887+J887</f>
        <v>0</v>
      </c>
      <c r="Q887" s="225">
        <f>ROUND(I887*H887,2)</f>
        <v>0</v>
      </c>
      <c r="R887" s="225">
        <f>ROUND(J887*H887,2)</f>
        <v>0</v>
      </c>
      <c r="S887" s="80"/>
      <c r="T887" s="226">
        <f>S887*H887</f>
        <v>0</v>
      </c>
      <c r="U887" s="226">
        <v>0.0006</v>
      </c>
      <c r="V887" s="226">
        <f>U887*H887</f>
        <v>0.40062</v>
      </c>
      <c r="W887" s="226">
        <v>0</v>
      </c>
      <c r="X887" s="227">
        <f>W887*H887</f>
        <v>0</v>
      </c>
      <c r="AR887" s="17" t="s">
        <v>211</v>
      </c>
      <c r="AT887" s="17" t="s">
        <v>206</v>
      </c>
      <c r="AU887" s="17" t="s">
        <v>224</v>
      </c>
      <c r="AY887" s="17" t="s">
        <v>204</v>
      </c>
      <c r="BE887" s="228">
        <f>IF(O887="základní",K887,0)</f>
        <v>0</v>
      </c>
      <c r="BF887" s="228">
        <f>IF(O887="snížená",K887,0)</f>
        <v>0</v>
      </c>
      <c r="BG887" s="228">
        <f>IF(O887="zákl. přenesená",K887,0)</f>
        <v>0</v>
      </c>
      <c r="BH887" s="228">
        <f>IF(O887="sníž. přenesená",K887,0)</f>
        <v>0</v>
      </c>
      <c r="BI887" s="228">
        <f>IF(O887="nulová",K887,0)</f>
        <v>0</v>
      </c>
      <c r="BJ887" s="17" t="s">
        <v>88</v>
      </c>
      <c r="BK887" s="228">
        <f>ROUND(P887*H887,2)</f>
        <v>0</v>
      </c>
      <c r="BL887" s="17" t="s">
        <v>211</v>
      </c>
      <c r="BM887" s="17" t="s">
        <v>1100</v>
      </c>
    </row>
    <row r="888" spans="2:51" s="11" customFormat="1" ht="12">
      <c r="B888" s="229"/>
      <c r="C888" s="230"/>
      <c r="D888" s="231" t="s">
        <v>213</v>
      </c>
      <c r="E888" s="232" t="s">
        <v>33</v>
      </c>
      <c r="F888" s="233" t="s">
        <v>1101</v>
      </c>
      <c r="G888" s="230"/>
      <c r="H888" s="232" t="s">
        <v>33</v>
      </c>
      <c r="I888" s="234"/>
      <c r="J888" s="234"/>
      <c r="K888" s="230"/>
      <c r="L888" s="230"/>
      <c r="M888" s="235"/>
      <c r="N888" s="236"/>
      <c r="O888" s="237"/>
      <c r="P888" s="237"/>
      <c r="Q888" s="237"/>
      <c r="R888" s="237"/>
      <c r="S888" s="237"/>
      <c r="T888" s="237"/>
      <c r="U888" s="237"/>
      <c r="V888" s="237"/>
      <c r="W888" s="237"/>
      <c r="X888" s="238"/>
      <c r="AT888" s="239" t="s">
        <v>213</v>
      </c>
      <c r="AU888" s="239" t="s">
        <v>224</v>
      </c>
      <c r="AV888" s="11" t="s">
        <v>88</v>
      </c>
      <c r="AW888" s="11" t="s">
        <v>5</v>
      </c>
      <c r="AX888" s="11" t="s">
        <v>80</v>
      </c>
      <c r="AY888" s="239" t="s">
        <v>204</v>
      </c>
    </row>
    <row r="889" spans="2:51" s="12" customFormat="1" ht="12">
      <c r="B889" s="240"/>
      <c r="C889" s="241"/>
      <c r="D889" s="231" t="s">
        <v>213</v>
      </c>
      <c r="E889" s="242" t="s">
        <v>33</v>
      </c>
      <c r="F889" s="243" t="s">
        <v>1068</v>
      </c>
      <c r="G889" s="241"/>
      <c r="H889" s="244">
        <v>216.89</v>
      </c>
      <c r="I889" s="245"/>
      <c r="J889" s="245"/>
      <c r="K889" s="241"/>
      <c r="L889" s="241"/>
      <c r="M889" s="246"/>
      <c r="N889" s="247"/>
      <c r="O889" s="248"/>
      <c r="P889" s="248"/>
      <c r="Q889" s="248"/>
      <c r="R889" s="248"/>
      <c r="S889" s="248"/>
      <c r="T889" s="248"/>
      <c r="U889" s="248"/>
      <c r="V889" s="248"/>
      <c r="W889" s="248"/>
      <c r="X889" s="249"/>
      <c r="AT889" s="250" t="s">
        <v>213</v>
      </c>
      <c r="AU889" s="250" t="s">
        <v>224</v>
      </c>
      <c r="AV889" s="12" t="s">
        <v>90</v>
      </c>
      <c r="AW889" s="12" t="s">
        <v>5</v>
      </c>
      <c r="AX889" s="12" t="s">
        <v>80</v>
      </c>
      <c r="AY889" s="250" t="s">
        <v>204</v>
      </c>
    </row>
    <row r="890" spans="2:51" s="11" customFormat="1" ht="12">
      <c r="B890" s="229"/>
      <c r="C890" s="230"/>
      <c r="D890" s="231" t="s">
        <v>213</v>
      </c>
      <c r="E890" s="232" t="s">
        <v>33</v>
      </c>
      <c r="F890" s="233" t="s">
        <v>1102</v>
      </c>
      <c r="G890" s="230"/>
      <c r="H890" s="232" t="s">
        <v>33</v>
      </c>
      <c r="I890" s="234"/>
      <c r="J890" s="234"/>
      <c r="K890" s="230"/>
      <c r="L890" s="230"/>
      <c r="M890" s="235"/>
      <c r="N890" s="236"/>
      <c r="O890" s="237"/>
      <c r="P890" s="237"/>
      <c r="Q890" s="237"/>
      <c r="R890" s="237"/>
      <c r="S890" s="237"/>
      <c r="T890" s="237"/>
      <c r="U890" s="237"/>
      <c r="V890" s="237"/>
      <c r="W890" s="237"/>
      <c r="X890" s="238"/>
      <c r="AT890" s="239" t="s">
        <v>213</v>
      </c>
      <c r="AU890" s="239" t="s">
        <v>224</v>
      </c>
      <c r="AV890" s="11" t="s">
        <v>88</v>
      </c>
      <c r="AW890" s="11" t="s">
        <v>5</v>
      </c>
      <c r="AX890" s="11" t="s">
        <v>80</v>
      </c>
      <c r="AY890" s="239" t="s">
        <v>204</v>
      </c>
    </row>
    <row r="891" spans="2:51" s="12" customFormat="1" ht="12">
      <c r="B891" s="240"/>
      <c r="C891" s="241"/>
      <c r="D891" s="231" t="s">
        <v>213</v>
      </c>
      <c r="E891" s="242" t="s">
        <v>33</v>
      </c>
      <c r="F891" s="243" t="s">
        <v>1103</v>
      </c>
      <c r="G891" s="241"/>
      <c r="H891" s="244">
        <v>41.53</v>
      </c>
      <c r="I891" s="245"/>
      <c r="J891" s="245"/>
      <c r="K891" s="241"/>
      <c r="L891" s="241"/>
      <c r="M891" s="246"/>
      <c r="N891" s="247"/>
      <c r="O891" s="248"/>
      <c r="P891" s="248"/>
      <c r="Q891" s="248"/>
      <c r="R891" s="248"/>
      <c r="S891" s="248"/>
      <c r="T891" s="248"/>
      <c r="U891" s="248"/>
      <c r="V891" s="248"/>
      <c r="W891" s="248"/>
      <c r="X891" s="249"/>
      <c r="AT891" s="250" t="s">
        <v>213</v>
      </c>
      <c r="AU891" s="250" t="s">
        <v>224</v>
      </c>
      <c r="AV891" s="12" t="s">
        <v>90</v>
      </c>
      <c r="AW891" s="12" t="s">
        <v>5</v>
      </c>
      <c r="AX891" s="12" t="s">
        <v>80</v>
      </c>
      <c r="AY891" s="250" t="s">
        <v>204</v>
      </c>
    </row>
    <row r="892" spans="2:51" s="12" customFormat="1" ht="12">
      <c r="B892" s="240"/>
      <c r="C892" s="241"/>
      <c r="D892" s="231" t="s">
        <v>213</v>
      </c>
      <c r="E892" s="242" t="s">
        <v>33</v>
      </c>
      <c r="F892" s="243" t="s">
        <v>1104</v>
      </c>
      <c r="G892" s="241"/>
      <c r="H892" s="244">
        <v>30.2</v>
      </c>
      <c r="I892" s="245"/>
      <c r="J892" s="245"/>
      <c r="K892" s="241"/>
      <c r="L892" s="241"/>
      <c r="M892" s="246"/>
      <c r="N892" s="247"/>
      <c r="O892" s="248"/>
      <c r="P892" s="248"/>
      <c r="Q892" s="248"/>
      <c r="R892" s="248"/>
      <c r="S892" s="248"/>
      <c r="T892" s="248"/>
      <c r="U892" s="248"/>
      <c r="V892" s="248"/>
      <c r="W892" s="248"/>
      <c r="X892" s="249"/>
      <c r="AT892" s="250" t="s">
        <v>213</v>
      </c>
      <c r="AU892" s="250" t="s">
        <v>224</v>
      </c>
      <c r="AV892" s="12" t="s">
        <v>90</v>
      </c>
      <c r="AW892" s="12" t="s">
        <v>5</v>
      </c>
      <c r="AX892" s="12" t="s">
        <v>80</v>
      </c>
      <c r="AY892" s="250" t="s">
        <v>204</v>
      </c>
    </row>
    <row r="893" spans="2:51" s="14" customFormat="1" ht="12">
      <c r="B893" s="262"/>
      <c r="C893" s="263"/>
      <c r="D893" s="231" t="s">
        <v>213</v>
      </c>
      <c r="E893" s="264" t="s">
        <v>33</v>
      </c>
      <c r="F893" s="265" t="s">
        <v>243</v>
      </c>
      <c r="G893" s="263"/>
      <c r="H893" s="266">
        <v>288.61999999999995</v>
      </c>
      <c r="I893" s="267"/>
      <c r="J893" s="267"/>
      <c r="K893" s="263"/>
      <c r="L893" s="263"/>
      <c r="M893" s="268"/>
      <c r="N893" s="269"/>
      <c r="O893" s="270"/>
      <c r="P893" s="270"/>
      <c r="Q893" s="270"/>
      <c r="R893" s="270"/>
      <c r="S893" s="270"/>
      <c r="T893" s="270"/>
      <c r="U893" s="270"/>
      <c r="V893" s="270"/>
      <c r="W893" s="270"/>
      <c r="X893" s="271"/>
      <c r="AT893" s="272" t="s">
        <v>213</v>
      </c>
      <c r="AU893" s="272" t="s">
        <v>224</v>
      </c>
      <c r="AV893" s="14" t="s">
        <v>224</v>
      </c>
      <c r="AW893" s="14" t="s">
        <v>5</v>
      </c>
      <c r="AX893" s="14" t="s">
        <v>80</v>
      </c>
      <c r="AY893" s="272" t="s">
        <v>204</v>
      </c>
    </row>
    <row r="894" spans="2:51" s="11" customFormat="1" ht="12">
      <c r="B894" s="229"/>
      <c r="C894" s="230"/>
      <c r="D894" s="231" t="s">
        <v>213</v>
      </c>
      <c r="E894" s="232" t="s">
        <v>33</v>
      </c>
      <c r="F894" s="233" t="s">
        <v>1105</v>
      </c>
      <c r="G894" s="230"/>
      <c r="H894" s="232" t="s">
        <v>33</v>
      </c>
      <c r="I894" s="234"/>
      <c r="J894" s="234"/>
      <c r="K894" s="230"/>
      <c r="L894" s="230"/>
      <c r="M894" s="235"/>
      <c r="N894" s="236"/>
      <c r="O894" s="237"/>
      <c r="P894" s="237"/>
      <c r="Q894" s="237"/>
      <c r="R894" s="237"/>
      <c r="S894" s="237"/>
      <c r="T894" s="237"/>
      <c r="U894" s="237"/>
      <c r="V894" s="237"/>
      <c r="W894" s="237"/>
      <c r="X894" s="238"/>
      <c r="AT894" s="239" t="s">
        <v>213</v>
      </c>
      <c r="AU894" s="239" t="s">
        <v>224</v>
      </c>
      <c r="AV894" s="11" t="s">
        <v>88</v>
      </c>
      <c r="AW894" s="11" t="s">
        <v>5</v>
      </c>
      <c r="AX894" s="11" t="s">
        <v>80</v>
      </c>
      <c r="AY894" s="239" t="s">
        <v>204</v>
      </c>
    </row>
    <row r="895" spans="2:51" s="12" customFormat="1" ht="12">
      <c r="B895" s="240"/>
      <c r="C895" s="241"/>
      <c r="D895" s="231" t="s">
        <v>213</v>
      </c>
      <c r="E895" s="242" t="s">
        <v>33</v>
      </c>
      <c r="F895" s="243" t="s">
        <v>1106</v>
      </c>
      <c r="G895" s="241"/>
      <c r="H895" s="244">
        <v>608.85</v>
      </c>
      <c r="I895" s="245"/>
      <c r="J895" s="245"/>
      <c r="K895" s="241"/>
      <c r="L895" s="241"/>
      <c r="M895" s="246"/>
      <c r="N895" s="247"/>
      <c r="O895" s="248"/>
      <c r="P895" s="248"/>
      <c r="Q895" s="248"/>
      <c r="R895" s="248"/>
      <c r="S895" s="248"/>
      <c r="T895" s="248"/>
      <c r="U895" s="248"/>
      <c r="V895" s="248"/>
      <c r="W895" s="248"/>
      <c r="X895" s="249"/>
      <c r="AT895" s="250" t="s">
        <v>213</v>
      </c>
      <c r="AU895" s="250" t="s">
        <v>224</v>
      </c>
      <c r="AV895" s="12" t="s">
        <v>90</v>
      </c>
      <c r="AW895" s="12" t="s">
        <v>5</v>
      </c>
      <c r="AX895" s="12" t="s">
        <v>80</v>
      </c>
      <c r="AY895" s="250" t="s">
        <v>204</v>
      </c>
    </row>
    <row r="896" spans="2:51" s="12" customFormat="1" ht="12">
      <c r="B896" s="240"/>
      <c r="C896" s="241"/>
      <c r="D896" s="231" t="s">
        <v>213</v>
      </c>
      <c r="E896" s="242" t="s">
        <v>33</v>
      </c>
      <c r="F896" s="243" t="s">
        <v>1107</v>
      </c>
      <c r="G896" s="241"/>
      <c r="H896" s="244">
        <v>-229.77</v>
      </c>
      <c r="I896" s="245"/>
      <c r="J896" s="245"/>
      <c r="K896" s="241"/>
      <c r="L896" s="241"/>
      <c r="M896" s="246"/>
      <c r="N896" s="247"/>
      <c r="O896" s="248"/>
      <c r="P896" s="248"/>
      <c r="Q896" s="248"/>
      <c r="R896" s="248"/>
      <c r="S896" s="248"/>
      <c r="T896" s="248"/>
      <c r="U896" s="248"/>
      <c r="V896" s="248"/>
      <c r="W896" s="248"/>
      <c r="X896" s="249"/>
      <c r="AT896" s="250" t="s">
        <v>213</v>
      </c>
      <c r="AU896" s="250" t="s">
        <v>224</v>
      </c>
      <c r="AV896" s="12" t="s">
        <v>90</v>
      </c>
      <c r="AW896" s="12" t="s">
        <v>5</v>
      </c>
      <c r="AX896" s="12" t="s">
        <v>80</v>
      </c>
      <c r="AY896" s="250" t="s">
        <v>204</v>
      </c>
    </row>
    <row r="897" spans="2:51" s="13" customFormat="1" ht="12">
      <c r="B897" s="251"/>
      <c r="C897" s="252"/>
      <c r="D897" s="231" t="s">
        <v>213</v>
      </c>
      <c r="E897" s="253" t="s">
        <v>33</v>
      </c>
      <c r="F897" s="254" t="s">
        <v>218</v>
      </c>
      <c r="G897" s="252"/>
      <c r="H897" s="255">
        <v>667.7</v>
      </c>
      <c r="I897" s="256"/>
      <c r="J897" s="256"/>
      <c r="K897" s="252"/>
      <c r="L897" s="252"/>
      <c r="M897" s="257"/>
      <c r="N897" s="258"/>
      <c r="O897" s="259"/>
      <c r="P897" s="259"/>
      <c r="Q897" s="259"/>
      <c r="R897" s="259"/>
      <c r="S897" s="259"/>
      <c r="T897" s="259"/>
      <c r="U897" s="259"/>
      <c r="V897" s="259"/>
      <c r="W897" s="259"/>
      <c r="X897" s="260"/>
      <c r="AT897" s="261" t="s">
        <v>213</v>
      </c>
      <c r="AU897" s="261" t="s">
        <v>224</v>
      </c>
      <c r="AV897" s="13" t="s">
        <v>211</v>
      </c>
      <c r="AW897" s="13" t="s">
        <v>5</v>
      </c>
      <c r="AX897" s="13" t="s">
        <v>88</v>
      </c>
      <c r="AY897" s="261" t="s">
        <v>204</v>
      </c>
    </row>
    <row r="898" spans="2:65" s="1" customFormat="1" ht="22.5" customHeight="1">
      <c r="B898" s="39"/>
      <c r="C898" s="216" t="s">
        <v>1108</v>
      </c>
      <c r="D898" s="216" t="s">
        <v>206</v>
      </c>
      <c r="E898" s="217" t="s">
        <v>1109</v>
      </c>
      <c r="F898" s="218" t="s">
        <v>1110</v>
      </c>
      <c r="G898" s="219" t="s">
        <v>209</v>
      </c>
      <c r="H898" s="220">
        <v>42.315</v>
      </c>
      <c r="I898" s="221"/>
      <c r="J898" s="221"/>
      <c r="K898" s="222">
        <f>ROUND(P898*H898,2)</f>
        <v>0</v>
      </c>
      <c r="L898" s="218" t="s">
        <v>210</v>
      </c>
      <c r="M898" s="44"/>
      <c r="N898" s="223" t="s">
        <v>33</v>
      </c>
      <c r="O898" s="224" t="s">
        <v>49</v>
      </c>
      <c r="P898" s="225">
        <f>I898+J898</f>
        <v>0</v>
      </c>
      <c r="Q898" s="225">
        <f>ROUND(I898*H898,2)</f>
        <v>0</v>
      </c>
      <c r="R898" s="225">
        <f>ROUND(J898*H898,2)</f>
        <v>0</v>
      </c>
      <c r="S898" s="80"/>
      <c r="T898" s="226">
        <f>S898*H898</f>
        <v>0</v>
      </c>
      <c r="U898" s="226">
        <v>0.03</v>
      </c>
      <c r="V898" s="226">
        <f>U898*H898</f>
        <v>1.26945</v>
      </c>
      <c r="W898" s="226">
        <v>0</v>
      </c>
      <c r="X898" s="227">
        <f>W898*H898</f>
        <v>0</v>
      </c>
      <c r="AR898" s="17" t="s">
        <v>211</v>
      </c>
      <c r="AT898" s="17" t="s">
        <v>206</v>
      </c>
      <c r="AU898" s="17" t="s">
        <v>224</v>
      </c>
      <c r="AY898" s="17" t="s">
        <v>204</v>
      </c>
      <c r="BE898" s="228">
        <f>IF(O898="základní",K898,0)</f>
        <v>0</v>
      </c>
      <c r="BF898" s="228">
        <f>IF(O898="snížená",K898,0)</f>
        <v>0</v>
      </c>
      <c r="BG898" s="228">
        <f>IF(O898="zákl. přenesená",K898,0)</f>
        <v>0</v>
      </c>
      <c r="BH898" s="228">
        <f>IF(O898="sníž. přenesená",K898,0)</f>
        <v>0</v>
      </c>
      <c r="BI898" s="228">
        <f>IF(O898="nulová",K898,0)</f>
        <v>0</v>
      </c>
      <c r="BJ898" s="17" t="s">
        <v>88</v>
      </c>
      <c r="BK898" s="228">
        <f>ROUND(P898*H898,2)</f>
        <v>0</v>
      </c>
      <c r="BL898" s="17" t="s">
        <v>211</v>
      </c>
      <c r="BM898" s="17" t="s">
        <v>1111</v>
      </c>
    </row>
    <row r="899" spans="2:51" s="11" customFormat="1" ht="12">
      <c r="B899" s="229"/>
      <c r="C899" s="230"/>
      <c r="D899" s="231" t="s">
        <v>213</v>
      </c>
      <c r="E899" s="232" t="s">
        <v>33</v>
      </c>
      <c r="F899" s="233" t="s">
        <v>1112</v>
      </c>
      <c r="G899" s="230"/>
      <c r="H899" s="232" t="s">
        <v>33</v>
      </c>
      <c r="I899" s="234"/>
      <c r="J899" s="234"/>
      <c r="K899" s="230"/>
      <c r="L899" s="230"/>
      <c r="M899" s="235"/>
      <c r="N899" s="236"/>
      <c r="O899" s="237"/>
      <c r="P899" s="237"/>
      <c r="Q899" s="237"/>
      <c r="R899" s="237"/>
      <c r="S899" s="237"/>
      <c r="T899" s="237"/>
      <c r="U899" s="237"/>
      <c r="V899" s="237"/>
      <c r="W899" s="237"/>
      <c r="X899" s="238"/>
      <c r="AT899" s="239" t="s">
        <v>213</v>
      </c>
      <c r="AU899" s="239" t="s">
        <v>224</v>
      </c>
      <c r="AV899" s="11" t="s">
        <v>88</v>
      </c>
      <c r="AW899" s="11" t="s">
        <v>5</v>
      </c>
      <c r="AX899" s="11" t="s">
        <v>80</v>
      </c>
      <c r="AY899" s="239" t="s">
        <v>204</v>
      </c>
    </row>
    <row r="900" spans="2:51" s="12" customFormat="1" ht="12">
      <c r="B900" s="240"/>
      <c r="C900" s="241"/>
      <c r="D900" s="231" t="s">
        <v>213</v>
      </c>
      <c r="E900" s="242" t="s">
        <v>33</v>
      </c>
      <c r="F900" s="243" t="s">
        <v>1113</v>
      </c>
      <c r="G900" s="241"/>
      <c r="H900" s="244">
        <v>42.315</v>
      </c>
      <c r="I900" s="245"/>
      <c r="J900" s="245"/>
      <c r="K900" s="241"/>
      <c r="L900" s="241"/>
      <c r="M900" s="246"/>
      <c r="N900" s="247"/>
      <c r="O900" s="248"/>
      <c r="P900" s="248"/>
      <c r="Q900" s="248"/>
      <c r="R900" s="248"/>
      <c r="S900" s="248"/>
      <c r="T900" s="248"/>
      <c r="U900" s="248"/>
      <c r="V900" s="248"/>
      <c r="W900" s="248"/>
      <c r="X900" s="249"/>
      <c r="AT900" s="250" t="s">
        <v>213</v>
      </c>
      <c r="AU900" s="250" t="s">
        <v>224</v>
      </c>
      <c r="AV900" s="12" t="s">
        <v>90</v>
      </c>
      <c r="AW900" s="12" t="s">
        <v>5</v>
      </c>
      <c r="AX900" s="12" t="s">
        <v>80</v>
      </c>
      <c r="AY900" s="250" t="s">
        <v>204</v>
      </c>
    </row>
    <row r="901" spans="2:51" s="13" customFormat="1" ht="12">
      <c r="B901" s="251"/>
      <c r="C901" s="252"/>
      <c r="D901" s="231" t="s">
        <v>213</v>
      </c>
      <c r="E901" s="253" t="s">
        <v>33</v>
      </c>
      <c r="F901" s="254" t="s">
        <v>218</v>
      </c>
      <c r="G901" s="252"/>
      <c r="H901" s="255">
        <v>42.315</v>
      </c>
      <c r="I901" s="256"/>
      <c r="J901" s="256"/>
      <c r="K901" s="252"/>
      <c r="L901" s="252"/>
      <c r="M901" s="257"/>
      <c r="N901" s="258"/>
      <c r="O901" s="259"/>
      <c r="P901" s="259"/>
      <c r="Q901" s="259"/>
      <c r="R901" s="259"/>
      <c r="S901" s="259"/>
      <c r="T901" s="259"/>
      <c r="U901" s="259"/>
      <c r="V901" s="259"/>
      <c r="W901" s="259"/>
      <c r="X901" s="260"/>
      <c r="AT901" s="261" t="s">
        <v>213</v>
      </c>
      <c r="AU901" s="261" t="s">
        <v>224</v>
      </c>
      <c r="AV901" s="13" t="s">
        <v>211</v>
      </c>
      <c r="AW901" s="13" t="s">
        <v>5</v>
      </c>
      <c r="AX901" s="13" t="s">
        <v>88</v>
      </c>
      <c r="AY901" s="261" t="s">
        <v>204</v>
      </c>
    </row>
    <row r="902" spans="2:65" s="1" customFormat="1" ht="16.5" customHeight="1">
      <c r="B902" s="39"/>
      <c r="C902" s="216" t="s">
        <v>1114</v>
      </c>
      <c r="D902" s="216" t="s">
        <v>206</v>
      </c>
      <c r="E902" s="217" t="s">
        <v>1115</v>
      </c>
      <c r="F902" s="218" t="s">
        <v>1116</v>
      </c>
      <c r="G902" s="219" t="s">
        <v>209</v>
      </c>
      <c r="H902" s="220">
        <v>87.4</v>
      </c>
      <c r="I902" s="221"/>
      <c r="J902" s="221"/>
      <c r="K902" s="222">
        <f>ROUND(P902*H902,2)</f>
        <v>0</v>
      </c>
      <c r="L902" s="218" t="s">
        <v>239</v>
      </c>
      <c r="M902" s="44"/>
      <c r="N902" s="223" t="s">
        <v>33</v>
      </c>
      <c r="O902" s="224" t="s">
        <v>49</v>
      </c>
      <c r="P902" s="225">
        <f>I902+J902</f>
        <v>0</v>
      </c>
      <c r="Q902" s="225">
        <f>ROUND(I902*H902,2)</f>
        <v>0</v>
      </c>
      <c r="R902" s="225">
        <f>ROUND(J902*H902,2)</f>
        <v>0</v>
      </c>
      <c r="S902" s="80"/>
      <c r="T902" s="226">
        <f>S902*H902</f>
        <v>0</v>
      </c>
      <c r="U902" s="226">
        <v>0.00012</v>
      </c>
      <c r="V902" s="226">
        <f>U902*H902</f>
        <v>0.010488</v>
      </c>
      <c r="W902" s="226">
        <v>0</v>
      </c>
      <c r="X902" s="227">
        <f>W902*H902</f>
        <v>0</v>
      </c>
      <c r="AR902" s="17" t="s">
        <v>211</v>
      </c>
      <c r="AT902" s="17" t="s">
        <v>206</v>
      </c>
      <c r="AU902" s="17" t="s">
        <v>224</v>
      </c>
      <c r="AY902" s="17" t="s">
        <v>204</v>
      </c>
      <c r="BE902" s="228">
        <f>IF(O902="základní",K902,0)</f>
        <v>0</v>
      </c>
      <c r="BF902" s="228">
        <f>IF(O902="snížená",K902,0)</f>
        <v>0</v>
      </c>
      <c r="BG902" s="228">
        <f>IF(O902="zákl. přenesená",K902,0)</f>
        <v>0</v>
      </c>
      <c r="BH902" s="228">
        <f>IF(O902="sníž. přenesená",K902,0)</f>
        <v>0</v>
      </c>
      <c r="BI902" s="228">
        <f>IF(O902="nulová",K902,0)</f>
        <v>0</v>
      </c>
      <c r="BJ902" s="17" t="s">
        <v>88</v>
      </c>
      <c r="BK902" s="228">
        <f>ROUND(P902*H902,2)</f>
        <v>0</v>
      </c>
      <c r="BL902" s="17" t="s">
        <v>211</v>
      </c>
      <c r="BM902" s="17" t="s">
        <v>1117</v>
      </c>
    </row>
    <row r="903" spans="2:51" s="11" customFormat="1" ht="12">
      <c r="B903" s="229"/>
      <c r="C903" s="230"/>
      <c r="D903" s="231" t="s">
        <v>213</v>
      </c>
      <c r="E903" s="232" t="s">
        <v>33</v>
      </c>
      <c r="F903" s="233" t="s">
        <v>675</v>
      </c>
      <c r="G903" s="230"/>
      <c r="H903" s="232" t="s">
        <v>33</v>
      </c>
      <c r="I903" s="234"/>
      <c r="J903" s="234"/>
      <c r="K903" s="230"/>
      <c r="L903" s="230"/>
      <c r="M903" s="235"/>
      <c r="N903" s="236"/>
      <c r="O903" s="237"/>
      <c r="P903" s="237"/>
      <c r="Q903" s="237"/>
      <c r="R903" s="237"/>
      <c r="S903" s="237"/>
      <c r="T903" s="237"/>
      <c r="U903" s="237"/>
      <c r="V903" s="237"/>
      <c r="W903" s="237"/>
      <c r="X903" s="238"/>
      <c r="AT903" s="239" t="s">
        <v>213</v>
      </c>
      <c r="AU903" s="239" t="s">
        <v>224</v>
      </c>
      <c r="AV903" s="11" t="s">
        <v>88</v>
      </c>
      <c r="AW903" s="11" t="s">
        <v>5</v>
      </c>
      <c r="AX903" s="11" t="s">
        <v>80</v>
      </c>
      <c r="AY903" s="239" t="s">
        <v>204</v>
      </c>
    </row>
    <row r="904" spans="2:51" s="12" customFormat="1" ht="12">
      <c r="B904" s="240"/>
      <c r="C904" s="241"/>
      <c r="D904" s="231" t="s">
        <v>213</v>
      </c>
      <c r="E904" s="242" t="s">
        <v>33</v>
      </c>
      <c r="F904" s="243" t="s">
        <v>1118</v>
      </c>
      <c r="G904" s="241"/>
      <c r="H904" s="244">
        <v>87.4</v>
      </c>
      <c r="I904" s="245"/>
      <c r="J904" s="245"/>
      <c r="K904" s="241"/>
      <c r="L904" s="241"/>
      <c r="M904" s="246"/>
      <c r="N904" s="247"/>
      <c r="O904" s="248"/>
      <c r="P904" s="248"/>
      <c r="Q904" s="248"/>
      <c r="R904" s="248"/>
      <c r="S904" s="248"/>
      <c r="T904" s="248"/>
      <c r="U904" s="248"/>
      <c r="V904" s="248"/>
      <c r="W904" s="248"/>
      <c r="X904" s="249"/>
      <c r="AT904" s="250" t="s">
        <v>213</v>
      </c>
      <c r="AU904" s="250" t="s">
        <v>224</v>
      </c>
      <c r="AV904" s="12" t="s">
        <v>90</v>
      </c>
      <c r="AW904" s="12" t="s">
        <v>5</v>
      </c>
      <c r="AX904" s="12" t="s">
        <v>80</v>
      </c>
      <c r="AY904" s="250" t="s">
        <v>204</v>
      </c>
    </row>
    <row r="905" spans="2:51" s="13" customFormat="1" ht="12">
      <c r="B905" s="251"/>
      <c r="C905" s="252"/>
      <c r="D905" s="231" t="s">
        <v>213</v>
      </c>
      <c r="E905" s="253" t="s">
        <v>33</v>
      </c>
      <c r="F905" s="254" t="s">
        <v>218</v>
      </c>
      <c r="G905" s="252"/>
      <c r="H905" s="255">
        <v>87.4</v>
      </c>
      <c r="I905" s="256"/>
      <c r="J905" s="256"/>
      <c r="K905" s="252"/>
      <c r="L905" s="252"/>
      <c r="M905" s="257"/>
      <c r="N905" s="258"/>
      <c r="O905" s="259"/>
      <c r="P905" s="259"/>
      <c r="Q905" s="259"/>
      <c r="R905" s="259"/>
      <c r="S905" s="259"/>
      <c r="T905" s="259"/>
      <c r="U905" s="259"/>
      <c r="V905" s="259"/>
      <c r="W905" s="259"/>
      <c r="X905" s="260"/>
      <c r="AT905" s="261" t="s">
        <v>213</v>
      </c>
      <c r="AU905" s="261" t="s">
        <v>224</v>
      </c>
      <c r="AV905" s="13" t="s">
        <v>211</v>
      </c>
      <c r="AW905" s="13" t="s">
        <v>5</v>
      </c>
      <c r="AX905" s="13" t="s">
        <v>88</v>
      </c>
      <c r="AY905" s="261" t="s">
        <v>204</v>
      </c>
    </row>
    <row r="906" spans="2:63" s="10" customFormat="1" ht="20.85" customHeight="1">
      <c r="B906" s="199"/>
      <c r="C906" s="200"/>
      <c r="D906" s="201" t="s">
        <v>79</v>
      </c>
      <c r="E906" s="214" t="s">
        <v>781</v>
      </c>
      <c r="F906" s="214" t="s">
        <v>1119</v>
      </c>
      <c r="G906" s="200"/>
      <c r="H906" s="200"/>
      <c r="I906" s="203"/>
      <c r="J906" s="203"/>
      <c r="K906" s="215">
        <f>BK906</f>
        <v>0</v>
      </c>
      <c r="L906" s="200"/>
      <c r="M906" s="205"/>
      <c r="N906" s="206"/>
      <c r="O906" s="207"/>
      <c r="P906" s="207"/>
      <c r="Q906" s="208">
        <f>SUM(Q907:Q993)</f>
        <v>0</v>
      </c>
      <c r="R906" s="208">
        <f>SUM(R907:R993)</f>
        <v>0</v>
      </c>
      <c r="S906" s="207"/>
      <c r="T906" s="209">
        <f>SUM(T907:T993)</f>
        <v>0</v>
      </c>
      <c r="U906" s="207"/>
      <c r="V906" s="209">
        <f>SUM(V907:V993)</f>
        <v>383.09658668</v>
      </c>
      <c r="W906" s="207"/>
      <c r="X906" s="210">
        <f>SUM(X907:X993)</f>
        <v>0</v>
      </c>
      <c r="AR906" s="211" t="s">
        <v>88</v>
      </c>
      <c r="AT906" s="212" t="s">
        <v>79</v>
      </c>
      <c r="AU906" s="212" t="s">
        <v>90</v>
      </c>
      <c r="AY906" s="211" t="s">
        <v>204</v>
      </c>
      <c r="BK906" s="213">
        <f>SUM(BK907:BK993)</f>
        <v>0</v>
      </c>
    </row>
    <row r="907" spans="2:65" s="1" customFormat="1" ht="16.5" customHeight="1">
      <c r="B907" s="39"/>
      <c r="C907" s="216" t="s">
        <v>1120</v>
      </c>
      <c r="D907" s="216" t="s">
        <v>206</v>
      </c>
      <c r="E907" s="217" t="s">
        <v>1121</v>
      </c>
      <c r="F907" s="218" t="s">
        <v>1122</v>
      </c>
      <c r="G907" s="219" t="s">
        <v>232</v>
      </c>
      <c r="H907" s="220">
        <v>42.262</v>
      </c>
      <c r="I907" s="221"/>
      <c r="J907" s="221"/>
      <c r="K907" s="222">
        <f>ROUND(P907*H907,2)</f>
        <v>0</v>
      </c>
      <c r="L907" s="218" t="s">
        <v>210</v>
      </c>
      <c r="M907" s="44"/>
      <c r="N907" s="223" t="s">
        <v>33</v>
      </c>
      <c r="O907" s="224" t="s">
        <v>49</v>
      </c>
      <c r="P907" s="225">
        <f>I907+J907</f>
        <v>0</v>
      </c>
      <c r="Q907" s="225">
        <f>ROUND(I907*H907,2)</f>
        <v>0</v>
      </c>
      <c r="R907" s="225">
        <f>ROUND(J907*H907,2)</f>
        <v>0</v>
      </c>
      <c r="S907" s="80"/>
      <c r="T907" s="226">
        <f>S907*H907</f>
        <v>0</v>
      </c>
      <c r="U907" s="226">
        <v>2.25634</v>
      </c>
      <c r="V907" s="226">
        <f>U907*H907</f>
        <v>95.35744107999999</v>
      </c>
      <c r="W907" s="226">
        <v>0</v>
      </c>
      <c r="X907" s="227">
        <f>W907*H907</f>
        <v>0</v>
      </c>
      <c r="AR907" s="17" t="s">
        <v>211</v>
      </c>
      <c r="AT907" s="17" t="s">
        <v>206</v>
      </c>
      <c r="AU907" s="17" t="s">
        <v>224</v>
      </c>
      <c r="AY907" s="17" t="s">
        <v>204</v>
      </c>
      <c r="BE907" s="228">
        <f>IF(O907="základní",K907,0)</f>
        <v>0</v>
      </c>
      <c r="BF907" s="228">
        <f>IF(O907="snížená",K907,0)</f>
        <v>0</v>
      </c>
      <c r="BG907" s="228">
        <f>IF(O907="zákl. přenesená",K907,0)</f>
        <v>0</v>
      </c>
      <c r="BH907" s="228">
        <f>IF(O907="sníž. přenesená",K907,0)</f>
        <v>0</v>
      </c>
      <c r="BI907" s="228">
        <f>IF(O907="nulová",K907,0)</f>
        <v>0</v>
      </c>
      <c r="BJ907" s="17" t="s">
        <v>88</v>
      </c>
      <c r="BK907" s="228">
        <f>ROUND(P907*H907,2)</f>
        <v>0</v>
      </c>
      <c r="BL907" s="17" t="s">
        <v>211</v>
      </c>
      <c r="BM907" s="17" t="s">
        <v>1123</v>
      </c>
    </row>
    <row r="908" spans="2:51" s="11" customFormat="1" ht="12">
      <c r="B908" s="229"/>
      <c r="C908" s="230"/>
      <c r="D908" s="231" t="s">
        <v>213</v>
      </c>
      <c r="E908" s="232" t="s">
        <v>33</v>
      </c>
      <c r="F908" s="233" t="s">
        <v>1124</v>
      </c>
      <c r="G908" s="230"/>
      <c r="H908" s="232" t="s">
        <v>33</v>
      </c>
      <c r="I908" s="234"/>
      <c r="J908" s="234"/>
      <c r="K908" s="230"/>
      <c r="L908" s="230"/>
      <c r="M908" s="235"/>
      <c r="N908" s="236"/>
      <c r="O908" s="237"/>
      <c r="P908" s="237"/>
      <c r="Q908" s="237"/>
      <c r="R908" s="237"/>
      <c r="S908" s="237"/>
      <c r="T908" s="237"/>
      <c r="U908" s="237"/>
      <c r="V908" s="237"/>
      <c r="W908" s="237"/>
      <c r="X908" s="238"/>
      <c r="AT908" s="239" t="s">
        <v>213</v>
      </c>
      <c r="AU908" s="239" t="s">
        <v>224</v>
      </c>
      <c r="AV908" s="11" t="s">
        <v>88</v>
      </c>
      <c r="AW908" s="11" t="s">
        <v>5</v>
      </c>
      <c r="AX908" s="11" t="s">
        <v>80</v>
      </c>
      <c r="AY908" s="239" t="s">
        <v>204</v>
      </c>
    </row>
    <row r="909" spans="2:51" s="12" customFormat="1" ht="12">
      <c r="B909" s="240"/>
      <c r="C909" s="241"/>
      <c r="D909" s="231" t="s">
        <v>213</v>
      </c>
      <c r="E909" s="242" t="s">
        <v>33</v>
      </c>
      <c r="F909" s="243" t="s">
        <v>1125</v>
      </c>
      <c r="G909" s="241"/>
      <c r="H909" s="244">
        <v>4.918</v>
      </c>
      <c r="I909" s="245"/>
      <c r="J909" s="245"/>
      <c r="K909" s="241"/>
      <c r="L909" s="241"/>
      <c r="M909" s="246"/>
      <c r="N909" s="247"/>
      <c r="O909" s="248"/>
      <c r="P909" s="248"/>
      <c r="Q909" s="248"/>
      <c r="R909" s="248"/>
      <c r="S909" s="248"/>
      <c r="T909" s="248"/>
      <c r="U909" s="248"/>
      <c r="V909" s="248"/>
      <c r="W909" s="248"/>
      <c r="X909" s="249"/>
      <c r="AT909" s="250" t="s">
        <v>213</v>
      </c>
      <c r="AU909" s="250" t="s">
        <v>224</v>
      </c>
      <c r="AV909" s="12" t="s">
        <v>90</v>
      </c>
      <c r="AW909" s="12" t="s">
        <v>5</v>
      </c>
      <c r="AX909" s="12" t="s">
        <v>80</v>
      </c>
      <c r="AY909" s="250" t="s">
        <v>204</v>
      </c>
    </row>
    <row r="910" spans="2:51" s="14" customFormat="1" ht="12">
      <c r="B910" s="262"/>
      <c r="C910" s="263"/>
      <c r="D910" s="231" t="s">
        <v>213</v>
      </c>
      <c r="E910" s="264" t="s">
        <v>33</v>
      </c>
      <c r="F910" s="265" t="s">
        <v>243</v>
      </c>
      <c r="G910" s="263"/>
      <c r="H910" s="266">
        <v>4.918</v>
      </c>
      <c r="I910" s="267"/>
      <c r="J910" s="267"/>
      <c r="K910" s="263"/>
      <c r="L910" s="263"/>
      <c r="M910" s="268"/>
      <c r="N910" s="269"/>
      <c r="O910" s="270"/>
      <c r="P910" s="270"/>
      <c r="Q910" s="270"/>
      <c r="R910" s="270"/>
      <c r="S910" s="270"/>
      <c r="T910" s="270"/>
      <c r="U910" s="270"/>
      <c r="V910" s="270"/>
      <c r="W910" s="270"/>
      <c r="X910" s="271"/>
      <c r="AT910" s="272" t="s">
        <v>213</v>
      </c>
      <c r="AU910" s="272" t="s">
        <v>224</v>
      </c>
      <c r="AV910" s="14" t="s">
        <v>224</v>
      </c>
      <c r="AW910" s="14" t="s">
        <v>5</v>
      </c>
      <c r="AX910" s="14" t="s">
        <v>80</v>
      </c>
      <c r="AY910" s="272" t="s">
        <v>204</v>
      </c>
    </row>
    <row r="911" spans="2:51" s="11" customFormat="1" ht="12">
      <c r="B911" s="229"/>
      <c r="C911" s="230"/>
      <c r="D911" s="231" t="s">
        <v>213</v>
      </c>
      <c r="E911" s="232" t="s">
        <v>33</v>
      </c>
      <c r="F911" s="233" t="s">
        <v>721</v>
      </c>
      <c r="G911" s="230"/>
      <c r="H911" s="232" t="s">
        <v>33</v>
      </c>
      <c r="I911" s="234"/>
      <c r="J911" s="234"/>
      <c r="K911" s="230"/>
      <c r="L911" s="230"/>
      <c r="M911" s="235"/>
      <c r="N911" s="236"/>
      <c r="O911" s="237"/>
      <c r="P911" s="237"/>
      <c r="Q911" s="237"/>
      <c r="R911" s="237"/>
      <c r="S911" s="237"/>
      <c r="T911" s="237"/>
      <c r="U911" s="237"/>
      <c r="V911" s="237"/>
      <c r="W911" s="237"/>
      <c r="X911" s="238"/>
      <c r="AT911" s="239" t="s">
        <v>213</v>
      </c>
      <c r="AU911" s="239" t="s">
        <v>224</v>
      </c>
      <c r="AV911" s="11" t="s">
        <v>88</v>
      </c>
      <c r="AW911" s="11" t="s">
        <v>5</v>
      </c>
      <c r="AX911" s="11" t="s">
        <v>80</v>
      </c>
      <c r="AY911" s="239" t="s">
        <v>204</v>
      </c>
    </row>
    <row r="912" spans="2:51" s="12" customFormat="1" ht="12">
      <c r="B912" s="240"/>
      <c r="C912" s="241"/>
      <c r="D912" s="231" t="s">
        <v>213</v>
      </c>
      <c r="E912" s="242" t="s">
        <v>33</v>
      </c>
      <c r="F912" s="243" t="s">
        <v>1126</v>
      </c>
      <c r="G912" s="241"/>
      <c r="H912" s="244">
        <v>1.292</v>
      </c>
      <c r="I912" s="245"/>
      <c r="J912" s="245"/>
      <c r="K912" s="241"/>
      <c r="L912" s="241"/>
      <c r="M912" s="246"/>
      <c r="N912" s="247"/>
      <c r="O912" s="248"/>
      <c r="P912" s="248"/>
      <c r="Q912" s="248"/>
      <c r="R912" s="248"/>
      <c r="S912" s="248"/>
      <c r="T912" s="248"/>
      <c r="U912" s="248"/>
      <c r="V912" s="248"/>
      <c r="W912" s="248"/>
      <c r="X912" s="249"/>
      <c r="AT912" s="250" t="s">
        <v>213</v>
      </c>
      <c r="AU912" s="250" t="s">
        <v>224</v>
      </c>
      <c r="AV912" s="12" t="s">
        <v>90</v>
      </c>
      <c r="AW912" s="12" t="s">
        <v>5</v>
      </c>
      <c r="AX912" s="12" t="s">
        <v>80</v>
      </c>
      <c r="AY912" s="250" t="s">
        <v>204</v>
      </c>
    </row>
    <row r="913" spans="2:51" s="14" customFormat="1" ht="12">
      <c r="B913" s="262"/>
      <c r="C913" s="263"/>
      <c r="D913" s="231" t="s">
        <v>213</v>
      </c>
      <c r="E913" s="264" t="s">
        <v>33</v>
      </c>
      <c r="F913" s="265" t="s">
        <v>243</v>
      </c>
      <c r="G913" s="263"/>
      <c r="H913" s="266">
        <v>1.292</v>
      </c>
      <c r="I913" s="267"/>
      <c r="J913" s="267"/>
      <c r="K913" s="263"/>
      <c r="L913" s="263"/>
      <c r="M913" s="268"/>
      <c r="N913" s="269"/>
      <c r="O913" s="270"/>
      <c r="P913" s="270"/>
      <c r="Q913" s="270"/>
      <c r="R913" s="270"/>
      <c r="S913" s="270"/>
      <c r="T913" s="270"/>
      <c r="U913" s="270"/>
      <c r="V913" s="270"/>
      <c r="W913" s="270"/>
      <c r="X913" s="271"/>
      <c r="AT913" s="272" t="s">
        <v>213</v>
      </c>
      <c r="AU913" s="272" t="s">
        <v>224</v>
      </c>
      <c r="AV913" s="14" t="s">
        <v>224</v>
      </c>
      <c r="AW913" s="14" t="s">
        <v>5</v>
      </c>
      <c r="AX913" s="14" t="s">
        <v>80</v>
      </c>
      <c r="AY913" s="272" t="s">
        <v>204</v>
      </c>
    </row>
    <row r="914" spans="2:51" s="11" customFormat="1" ht="12">
      <c r="B914" s="229"/>
      <c r="C914" s="230"/>
      <c r="D914" s="231" t="s">
        <v>213</v>
      </c>
      <c r="E914" s="232" t="s">
        <v>33</v>
      </c>
      <c r="F914" s="233" t="s">
        <v>1127</v>
      </c>
      <c r="G914" s="230"/>
      <c r="H914" s="232" t="s">
        <v>33</v>
      </c>
      <c r="I914" s="234"/>
      <c r="J914" s="234"/>
      <c r="K914" s="230"/>
      <c r="L914" s="230"/>
      <c r="M914" s="235"/>
      <c r="N914" s="236"/>
      <c r="O914" s="237"/>
      <c r="P914" s="237"/>
      <c r="Q914" s="237"/>
      <c r="R914" s="237"/>
      <c r="S914" s="237"/>
      <c r="T914" s="237"/>
      <c r="U914" s="237"/>
      <c r="V914" s="237"/>
      <c r="W914" s="237"/>
      <c r="X914" s="238"/>
      <c r="AT914" s="239" t="s">
        <v>213</v>
      </c>
      <c r="AU914" s="239" t="s">
        <v>224</v>
      </c>
      <c r="AV914" s="11" t="s">
        <v>88</v>
      </c>
      <c r="AW914" s="11" t="s">
        <v>5</v>
      </c>
      <c r="AX914" s="11" t="s">
        <v>80</v>
      </c>
      <c r="AY914" s="239" t="s">
        <v>204</v>
      </c>
    </row>
    <row r="915" spans="2:51" s="12" customFormat="1" ht="12">
      <c r="B915" s="240"/>
      <c r="C915" s="241"/>
      <c r="D915" s="231" t="s">
        <v>213</v>
      </c>
      <c r="E915" s="242" t="s">
        <v>33</v>
      </c>
      <c r="F915" s="243" t="s">
        <v>1128</v>
      </c>
      <c r="G915" s="241"/>
      <c r="H915" s="244">
        <v>3.016</v>
      </c>
      <c r="I915" s="245"/>
      <c r="J915" s="245"/>
      <c r="K915" s="241"/>
      <c r="L915" s="241"/>
      <c r="M915" s="246"/>
      <c r="N915" s="247"/>
      <c r="O915" s="248"/>
      <c r="P915" s="248"/>
      <c r="Q915" s="248"/>
      <c r="R915" s="248"/>
      <c r="S915" s="248"/>
      <c r="T915" s="248"/>
      <c r="U915" s="248"/>
      <c r="V915" s="248"/>
      <c r="W915" s="248"/>
      <c r="X915" s="249"/>
      <c r="AT915" s="250" t="s">
        <v>213</v>
      </c>
      <c r="AU915" s="250" t="s">
        <v>224</v>
      </c>
      <c r="AV915" s="12" t="s">
        <v>90</v>
      </c>
      <c r="AW915" s="12" t="s">
        <v>5</v>
      </c>
      <c r="AX915" s="12" t="s">
        <v>80</v>
      </c>
      <c r="AY915" s="250" t="s">
        <v>204</v>
      </c>
    </row>
    <row r="916" spans="2:51" s="14" customFormat="1" ht="12">
      <c r="B916" s="262"/>
      <c r="C916" s="263"/>
      <c r="D916" s="231" t="s">
        <v>213</v>
      </c>
      <c r="E916" s="264" t="s">
        <v>33</v>
      </c>
      <c r="F916" s="265" t="s">
        <v>243</v>
      </c>
      <c r="G916" s="263"/>
      <c r="H916" s="266">
        <v>3.016</v>
      </c>
      <c r="I916" s="267"/>
      <c r="J916" s="267"/>
      <c r="K916" s="263"/>
      <c r="L916" s="263"/>
      <c r="M916" s="268"/>
      <c r="N916" s="269"/>
      <c r="O916" s="270"/>
      <c r="P916" s="270"/>
      <c r="Q916" s="270"/>
      <c r="R916" s="270"/>
      <c r="S916" s="270"/>
      <c r="T916" s="270"/>
      <c r="U916" s="270"/>
      <c r="V916" s="270"/>
      <c r="W916" s="270"/>
      <c r="X916" s="271"/>
      <c r="AT916" s="272" t="s">
        <v>213</v>
      </c>
      <c r="AU916" s="272" t="s">
        <v>224</v>
      </c>
      <c r="AV916" s="14" t="s">
        <v>224</v>
      </c>
      <c r="AW916" s="14" t="s">
        <v>5</v>
      </c>
      <c r="AX916" s="14" t="s">
        <v>80</v>
      </c>
      <c r="AY916" s="272" t="s">
        <v>204</v>
      </c>
    </row>
    <row r="917" spans="2:51" s="11" customFormat="1" ht="12">
      <c r="B917" s="229"/>
      <c r="C917" s="230"/>
      <c r="D917" s="231" t="s">
        <v>213</v>
      </c>
      <c r="E917" s="232" t="s">
        <v>33</v>
      </c>
      <c r="F917" s="233" t="s">
        <v>1129</v>
      </c>
      <c r="G917" s="230"/>
      <c r="H917" s="232" t="s">
        <v>33</v>
      </c>
      <c r="I917" s="234"/>
      <c r="J917" s="234"/>
      <c r="K917" s="230"/>
      <c r="L917" s="230"/>
      <c r="M917" s="235"/>
      <c r="N917" s="236"/>
      <c r="O917" s="237"/>
      <c r="P917" s="237"/>
      <c r="Q917" s="237"/>
      <c r="R917" s="237"/>
      <c r="S917" s="237"/>
      <c r="T917" s="237"/>
      <c r="U917" s="237"/>
      <c r="V917" s="237"/>
      <c r="W917" s="237"/>
      <c r="X917" s="238"/>
      <c r="AT917" s="239" t="s">
        <v>213</v>
      </c>
      <c r="AU917" s="239" t="s">
        <v>224</v>
      </c>
      <c r="AV917" s="11" t="s">
        <v>88</v>
      </c>
      <c r="AW917" s="11" t="s">
        <v>5</v>
      </c>
      <c r="AX917" s="11" t="s">
        <v>80</v>
      </c>
      <c r="AY917" s="239" t="s">
        <v>204</v>
      </c>
    </row>
    <row r="918" spans="2:51" s="12" customFormat="1" ht="12">
      <c r="B918" s="240"/>
      <c r="C918" s="241"/>
      <c r="D918" s="231" t="s">
        <v>213</v>
      </c>
      <c r="E918" s="242" t="s">
        <v>33</v>
      </c>
      <c r="F918" s="243" t="s">
        <v>1130</v>
      </c>
      <c r="G918" s="241"/>
      <c r="H918" s="244">
        <v>5.496</v>
      </c>
      <c r="I918" s="245"/>
      <c r="J918" s="245"/>
      <c r="K918" s="241"/>
      <c r="L918" s="241"/>
      <c r="M918" s="246"/>
      <c r="N918" s="247"/>
      <c r="O918" s="248"/>
      <c r="P918" s="248"/>
      <c r="Q918" s="248"/>
      <c r="R918" s="248"/>
      <c r="S918" s="248"/>
      <c r="T918" s="248"/>
      <c r="U918" s="248"/>
      <c r="V918" s="248"/>
      <c r="W918" s="248"/>
      <c r="X918" s="249"/>
      <c r="AT918" s="250" t="s">
        <v>213</v>
      </c>
      <c r="AU918" s="250" t="s">
        <v>224</v>
      </c>
      <c r="AV918" s="12" t="s">
        <v>90</v>
      </c>
      <c r="AW918" s="12" t="s">
        <v>5</v>
      </c>
      <c r="AX918" s="12" t="s">
        <v>80</v>
      </c>
      <c r="AY918" s="250" t="s">
        <v>204</v>
      </c>
    </row>
    <row r="919" spans="2:51" s="11" customFormat="1" ht="12">
      <c r="B919" s="229"/>
      <c r="C919" s="230"/>
      <c r="D919" s="231" t="s">
        <v>213</v>
      </c>
      <c r="E919" s="232" t="s">
        <v>33</v>
      </c>
      <c r="F919" s="233" t="s">
        <v>1131</v>
      </c>
      <c r="G919" s="230"/>
      <c r="H919" s="232" t="s">
        <v>33</v>
      </c>
      <c r="I919" s="234"/>
      <c r="J919" s="234"/>
      <c r="K919" s="230"/>
      <c r="L919" s="230"/>
      <c r="M919" s="235"/>
      <c r="N919" s="236"/>
      <c r="O919" s="237"/>
      <c r="P919" s="237"/>
      <c r="Q919" s="237"/>
      <c r="R919" s="237"/>
      <c r="S919" s="237"/>
      <c r="T919" s="237"/>
      <c r="U919" s="237"/>
      <c r="V919" s="237"/>
      <c r="W919" s="237"/>
      <c r="X919" s="238"/>
      <c r="AT919" s="239" t="s">
        <v>213</v>
      </c>
      <c r="AU919" s="239" t="s">
        <v>224</v>
      </c>
      <c r="AV919" s="11" t="s">
        <v>88</v>
      </c>
      <c r="AW919" s="11" t="s">
        <v>5</v>
      </c>
      <c r="AX919" s="11" t="s">
        <v>80</v>
      </c>
      <c r="AY919" s="239" t="s">
        <v>204</v>
      </c>
    </row>
    <row r="920" spans="2:51" s="12" customFormat="1" ht="12">
      <c r="B920" s="240"/>
      <c r="C920" s="241"/>
      <c r="D920" s="231" t="s">
        <v>213</v>
      </c>
      <c r="E920" s="242" t="s">
        <v>33</v>
      </c>
      <c r="F920" s="243" t="s">
        <v>1132</v>
      </c>
      <c r="G920" s="241"/>
      <c r="H920" s="244">
        <v>1.656</v>
      </c>
      <c r="I920" s="245"/>
      <c r="J920" s="245"/>
      <c r="K920" s="241"/>
      <c r="L920" s="241"/>
      <c r="M920" s="246"/>
      <c r="N920" s="247"/>
      <c r="O920" s="248"/>
      <c r="P920" s="248"/>
      <c r="Q920" s="248"/>
      <c r="R920" s="248"/>
      <c r="S920" s="248"/>
      <c r="T920" s="248"/>
      <c r="U920" s="248"/>
      <c r="V920" s="248"/>
      <c r="W920" s="248"/>
      <c r="X920" s="249"/>
      <c r="AT920" s="250" t="s">
        <v>213</v>
      </c>
      <c r="AU920" s="250" t="s">
        <v>224</v>
      </c>
      <c r="AV920" s="12" t="s">
        <v>90</v>
      </c>
      <c r="AW920" s="12" t="s">
        <v>5</v>
      </c>
      <c r="AX920" s="12" t="s">
        <v>80</v>
      </c>
      <c r="AY920" s="250" t="s">
        <v>204</v>
      </c>
    </row>
    <row r="921" spans="2:51" s="11" customFormat="1" ht="12">
      <c r="B921" s="229"/>
      <c r="C921" s="230"/>
      <c r="D921" s="231" t="s">
        <v>213</v>
      </c>
      <c r="E921" s="232" t="s">
        <v>33</v>
      </c>
      <c r="F921" s="233" t="s">
        <v>698</v>
      </c>
      <c r="G921" s="230"/>
      <c r="H921" s="232" t="s">
        <v>33</v>
      </c>
      <c r="I921" s="234"/>
      <c r="J921" s="234"/>
      <c r="K921" s="230"/>
      <c r="L921" s="230"/>
      <c r="M921" s="235"/>
      <c r="N921" s="236"/>
      <c r="O921" s="237"/>
      <c r="P921" s="237"/>
      <c r="Q921" s="237"/>
      <c r="R921" s="237"/>
      <c r="S921" s="237"/>
      <c r="T921" s="237"/>
      <c r="U921" s="237"/>
      <c r="V921" s="237"/>
      <c r="W921" s="237"/>
      <c r="X921" s="238"/>
      <c r="AT921" s="239" t="s">
        <v>213</v>
      </c>
      <c r="AU921" s="239" t="s">
        <v>224</v>
      </c>
      <c r="AV921" s="11" t="s">
        <v>88</v>
      </c>
      <c r="AW921" s="11" t="s">
        <v>5</v>
      </c>
      <c r="AX921" s="11" t="s">
        <v>80</v>
      </c>
      <c r="AY921" s="239" t="s">
        <v>204</v>
      </c>
    </row>
    <row r="922" spans="2:51" s="12" customFormat="1" ht="12">
      <c r="B922" s="240"/>
      <c r="C922" s="241"/>
      <c r="D922" s="231" t="s">
        <v>213</v>
      </c>
      <c r="E922" s="242" t="s">
        <v>33</v>
      </c>
      <c r="F922" s="243" t="s">
        <v>1133</v>
      </c>
      <c r="G922" s="241"/>
      <c r="H922" s="244">
        <v>6.6</v>
      </c>
      <c r="I922" s="245"/>
      <c r="J922" s="245"/>
      <c r="K922" s="241"/>
      <c r="L922" s="241"/>
      <c r="M922" s="246"/>
      <c r="N922" s="247"/>
      <c r="O922" s="248"/>
      <c r="P922" s="248"/>
      <c r="Q922" s="248"/>
      <c r="R922" s="248"/>
      <c r="S922" s="248"/>
      <c r="T922" s="248"/>
      <c r="U922" s="248"/>
      <c r="V922" s="248"/>
      <c r="W922" s="248"/>
      <c r="X922" s="249"/>
      <c r="AT922" s="250" t="s">
        <v>213</v>
      </c>
      <c r="AU922" s="250" t="s">
        <v>224</v>
      </c>
      <c r="AV922" s="12" t="s">
        <v>90</v>
      </c>
      <c r="AW922" s="12" t="s">
        <v>5</v>
      </c>
      <c r="AX922" s="12" t="s">
        <v>80</v>
      </c>
      <c r="AY922" s="250" t="s">
        <v>204</v>
      </c>
    </row>
    <row r="923" spans="2:51" s="11" customFormat="1" ht="12">
      <c r="B923" s="229"/>
      <c r="C923" s="230"/>
      <c r="D923" s="231" t="s">
        <v>213</v>
      </c>
      <c r="E923" s="232" t="s">
        <v>33</v>
      </c>
      <c r="F923" s="233" t="s">
        <v>700</v>
      </c>
      <c r="G923" s="230"/>
      <c r="H923" s="232" t="s">
        <v>33</v>
      </c>
      <c r="I923" s="234"/>
      <c r="J923" s="234"/>
      <c r="K923" s="230"/>
      <c r="L923" s="230"/>
      <c r="M923" s="235"/>
      <c r="N923" s="236"/>
      <c r="O923" s="237"/>
      <c r="P923" s="237"/>
      <c r="Q923" s="237"/>
      <c r="R923" s="237"/>
      <c r="S923" s="237"/>
      <c r="T923" s="237"/>
      <c r="U923" s="237"/>
      <c r="V923" s="237"/>
      <c r="W923" s="237"/>
      <c r="X923" s="238"/>
      <c r="AT923" s="239" t="s">
        <v>213</v>
      </c>
      <c r="AU923" s="239" t="s">
        <v>224</v>
      </c>
      <c r="AV923" s="11" t="s">
        <v>88</v>
      </c>
      <c r="AW923" s="11" t="s">
        <v>5</v>
      </c>
      <c r="AX923" s="11" t="s">
        <v>80</v>
      </c>
      <c r="AY923" s="239" t="s">
        <v>204</v>
      </c>
    </row>
    <row r="924" spans="2:51" s="12" customFormat="1" ht="12">
      <c r="B924" s="240"/>
      <c r="C924" s="241"/>
      <c r="D924" s="231" t="s">
        <v>213</v>
      </c>
      <c r="E924" s="242" t="s">
        <v>33</v>
      </c>
      <c r="F924" s="243" t="s">
        <v>1134</v>
      </c>
      <c r="G924" s="241"/>
      <c r="H924" s="244">
        <v>19.284</v>
      </c>
      <c r="I924" s="245"/>
      <c r="J924" s="245"/>
      <c r="K924" s="241"/>
      <c r="L924" s="241"/>
      <c r="M924" s="246"/>
      <c r="N924" s="247"/>
      <c r="O924" s="248"/>
      <c r="P924" s="248"/>
      <c r="Q924" s="248"/>
      <c r="R924" s="248"/>
      <c r="S924" s="248"/>
      <c r="T924" s="248"/>
      <c r="U924" s="248"/>
      <c r="V924" s="248"/>
      <c r="W924" s="248"/>
      <c r="X924" s="249"/>
      <c r="AT924" s="250" t="s">
        <v>213</v>
      </c>
      <c r="AU924" s="250" t="s">
        <v>224</v>
      </c>
      <c r="AV924" s="12" t="s">
        <v>90</v>
      </c>
      <c r="AW924" s="12" t="s">
        <v>5</v>
      </c>
      <c r="AX924" s="12" t="s">
        <v>80</v>
      </c>
      <c r="AY924" s="250" t="s">
        <v>204</v>
      </c>
    </row>
    <row r="925" spans="2:51" s="13" customFormat="1" ht="12">
      <c r="B925" s="251"/>
      <c r="C925" s="252"/>
      <c r="D925" s="231" t="s">
        <v>213</v>
      </c>
      <c r="E925" s="253" t="s">
        <v>33</v>
      </c>
      <c r="F925" s="254" t="s">
        <v>218</v>
      </c>
      <c r="G925" s="252"/>
      <c r="H925" s="255">
        <v>42.262</v>
      </c>
      <c r="I925" s="256"/>
      <c r="J925" s="256"/>
      <c r="K925" s="252"/>
      <c r="L925" s="252"/>
      <c r="M925" s="257"/>
      <c r="N925" s="258"/>
      <c r="O925" s="259"/>
      <c r="P925" s="259"/>
      <c r="Q925" s="259"/>
      <c r="R925" s="259"/>
      <c r="S925" s="259"/>
      <c r="T925" s="259"/>
      <c r="U925" s="259"/>
      <c r="V925" s="259"/>
      <c r="W925" s="259"/>
      <c r="X925" s="260"/>
      <c r="AT925" s="261" t="s">
        <v>213</v>
      </c>
      <c r="AU925" s="261" t="s">
        <v>224</v>
      </c>
      <c r="AV925" s="13" t="s">
        <v>211</v>
      </c>
      <c r="AW925" s="13" t="s">
        <v>5</v>
      </c>
      <c r="AX925" s="13" t="s">
        <v>88</v>
      </c>
      <c r="AY925" s="261" t="s">
        <v>204</v>
      </c>
    </row>
    <row r="926" spans="2:65" s="1" customFormat="1" ht="16.5" customHeight="1">
      <c r="B926" s="39"/>
      <c r="C926" s="216" t="s">
        <v>1135</v>
      </c>
      <c r="D926" s="216" t="s">
        <v>206</v>
      </c>
      <c r="E926" s="217" t="s">
        <v>1136</v>
      </c>
      <c r="F926" s="218" t="s">
        <v>1137</v>
      </c>
      <c r="G926" s="219" t="s">
        <v>232</v>
      </c>
      <c r="H926" s="220">
        <v>79.444</v>
      </c>
      <c r="I926" s="221"/>
      <c r="J926" s="221"/>
      <c r="K926" s="222">
        <f>ROUND(P926*H926,2)</f>
        <v>0</v>
      </c>
      <c r="L926" s="218" t="s">
        <v>210</v>
      </c>
      <c r="M926" s="44"/>
      <c r="N926" s="223" t="s">
        <v>33</v>
      </c>
      <c r="O926" s="224" t="s">
        <v>49</v>
      </c>
      <c r="P926" s="225">
        <f>I926+J926</f>
        <v>0</v>
      </c>
      <c r="Q926" s="225">
        <f>ROUND(I926*H926,2)</f>
        <v>0</v>
      </c>
      <c r="R926" s="225">
        <f>ROUND(J926*H926,2)</f>
        <v>0</v>
      </c>
      <c r="S926" s="80"/>
      <c r="T926" s="226">
        <f>S926*H926</f>
        <v>0</v>
      </c>
      <c r="U926" s="226">
        <v>2.25634</v>
      </c>
      <c r="V926" s="226">
        <f>U926*H926</f>
        <v>179.25267495999998</v>
      </c>
      <c r="W926" s="226">
        <v>0</v>
      </c>
      <c r="X926" s="227">
        <f>W926*H926</f>
        <v>0</v>
      </c>
      <c r="AR926" s="17" t="s">
        <v>211</v>
      </c>
      <c r="AT926" s="17" t="s">
        <v>206</v>
      </c>
      <c r="AU926" s="17" t="s">
        <v>224</v>
      </c>
      <c r="AY926" s="17" t="s">
        <v>204</v>
      </c>
      <c r="BE926" s="228">
        <f>IF(O926="základní",K926,0)</f>
        <v>0</v>
      </c>
      <c r="BF926" s="228">
        <f>IF(O926="snížená",K926,0)</f>
        <v>0</v>
      </c>
      <c r="BG926" s="228">
        <f>IF(O926="zákl. přenesená",K926,0)</f>
        <v>0</v>
      </c>
      <c r="BH926" s="228">
        <f>IF(O926="sníž. přenesená",K926,0)</f>
        <v>0</v>
      </c>
      <c r="BI926" s="228">
        <f>IF(O926="nulová",K926,0)</f>
        <v>0</v>
      </c>
      <c r="BJ926" s="17" t="s">
        <v>88</v>
      </c>
      <c r="BK926" s="228">
        <f>ROUND(P926*H926,2)</f>
        <v>0</v>
      </c>
      <c r="BL926" s="17" t="s">
        <v>211</v>
      </c>
      <c r="BM926" s="17" t="s">
        <v>1138</v>
      </c>
    </row>
    <row r="927" spans="2:51" s="11" customFormat="1" ht="12">
      <c r="B927" s="229"/>
      <c r="C927" s="230"/>
      <c r="D927" s="231" t="s">
        <v>213</v>
      </c>
      <c r="E927" s="232" t="s">
        <v>33</v>
      </c>
      <c r="F927" s="233" t="s">
        <v>1139</v>
      </c>
      <c r="G927" s="230"/>
      <c r="H927" s="232" t="s">
        <v>33</v>
      </c>
      <c r="I927" s="234"/>
      <c r="J927" s="234"/>
      <c r="K927" s="230"/>
      <c r="L927" s="230"/>
      <c r="M927" s="235"/>
      <c r="N927" s="236"/>
      <c r="O927" s="237"/>
      <c r="P927" s="237"/>
      <c r="Q927" s="237"/>
      <c r="R927" s="237"/>
      <c r="S927" s="237"/>
      <c r="T927" s="237"/>
      <c r="U927" s="237"/>
      <c r="V927" s="237"/>
      <c r="W927" s="237"/>
      <c r="X927" s="238"/>
      <c r="AT927" s="239" t="s">
        <v>213</v>
      </c>
      <c r="AU927" s="239" t="s">
        <v>224</v>
      </c>
      <c r="AV927" s="11" t="s">
        <v>88</v>
      </c>
      <c r="AW927" s="11" t="s">
        <v>5</v>
      </c>
      <c r="AX927" s="11" t="s">
        <v>80</v>
      </c>
      <c r="AY927" s="239" t="s">
        <v>204</v>
      </c>
    </row>
    <row r="928" spans="2:51" s="12" customFormat="1" ht="12">
      <c r="B928" s="240"/>
      <c r="C928" s="241"/>
      <c r="D928" s="231" t="s">
        <v>213</v>
      </c>
      <c r="E928" s="242" t="s">
        <v>33</v>
      </c>
      <c r="F928" s="243" t="s">
        <v>1140</v>
      </c>
      <c r="G928" s="241"/>
      <c r="H928" s="244">
        <v>16.185</v>
      </c>
      <c r="I928" s="245"/>
      <c r="J928" s="245"/>
      <c r="K928" s="241"/>
      <c r="L928" s="241"/>
      <c r="M928" s="246"/>
      <c r="N928" s="247"/>
      <c r="O928" s="248"/>
      <c r="P928" s="248"/>
      <c r="Q928" s="248"/>
      <c r="R928" s="248"/>
      <c r="S928" s="248"/>
      <c r="T928" s="248"/>
      <c r="U928" s="248"/>
      <c r="V928" s="248"/>
      <c r="W928" s="248"/>
      <c r="X928" s="249"/>
      <c r="AT928" s="250" t="s">
        <v>213</v>
      </c>
      <c r="AU928" s="250" t="s">
        <v>224</v>
      </c>
      <c r="AV928" s="12" t="s">
        <v>90</v>
      </c>
      <c r="AW928" s="12" t="s">
        <v>5</v>
      </c>
      <c r="AX928" s="12" t="s">
        <v>80</v>
      </c>
      <c r="AY928" s="250" t="s">
        <v>204</v>
      </c>
    </row>
    <row r="929" spans="2:51" s="14" customFormat="1" ht="12">
      <c r="B929" s="262"/>
      <c r="C929" s="263"/>
      <c r="D929" s="231" t="s">
        <v>213</v>
      </c>
      <c r="E929" s="264" t="s">
        <v>33</v>
      </c>
      <c r="F929" s="265" t="s">
        <v>243</v>
      </c>
      <c r="G929" s="263"/>
      <c r="H929" s="266">
        <v>16.185</v>
      </c>
      <c r="I929" s="267"/>
      <c r="J929" s="267"/>
      <c r="K929" s="263"/>
      <c r="L929" s="263"/>
      <c r="M929" s="268"/>
      <c r="N929" s="269"/>
      <c r="O929" s="270"/>
      <c r="P929" s="270"/>
      <c r="Q929" s="270"/>
      <c r="R929" s="270"/>
      <c r="S929" s="270"/>
      <c r="T929" s="270"/>
      <c r="U929" s="270"/>
      <c r="V929" s="270"/>
      <c r="W929" s="270"/>
      <c r="X929" s="271"/>
      <c r="AT929" s="272" t="s">
        <v>213</v>
      </c>
      <c r="AU929" s="272" t="s">
        <v>224</v>
      </c>
      <c r="AV929" s="14" t="s">
        <v>224</v>
      </c>
      <c r="AW929" s="14" t="s">
        <v>5</v>
      </c>
      <c r="AX929" s="14" t="s">
        <v>80</v>
      </c>
      <c r="AY929" s="272" t="s">
        <v>204</v>
      </c>
    </row>
    <row r="930" spans="2:51" s="12" customFormat="1" ht="12">
      <c r="B930" s="240"/>
      <c r="C930" s="241"/>
      <c r="D930" s="231" t="s">
        <v>213</v>
      </c>
      <c r="E930" s="242" t="s">
        <v>33</v>
      </c>
      <c r="F930" s="243" t="s">
        <v>1141</v>
      </c>
      <c r="G930" s="241"/>
      <c r="H930" s="244">
        <v>18.096</v>
      </c>
      <c r="I930" s="245"/>
      <c r="J930" s="245"/>
      <c r="K930" s="241"/>
      <c r="L930" s="241"/>
      <c r="M930" s="246"/>
      <c r="N930" s="247"/>
      <c r="O930" s="248"/>
      <c r="P930" s="248"/>
      <c r="Q930" s="248"/>
      <c r="R930" s="248"/>
      <c r="S930" s="248"/>
      <c r="T930" s="248"/>
      <c r="U930" s="248"/>
      <c r="V930" s="248"/>
      <c r="W930" s="248"/>
      <c r="X930" s="249"/>
      <c r="AT930" s="250" t="s">
        <v>213</v>
      </c>
      <c r="AU930" s="250" t="s">
        <v>224</v>
      </c>
      <c r="AV930" s="12" t="s">
        <v>90</v>
      </c>
      <c r="AW930" s="12" t="s">
        <v>5</v>
      </c>
      <c r="AX930" s="12" t="s">
        <v>80</v>
      </c>
      <c r="AY930" s="250" t="s">
        <v>204</v>
      </c>
    </row>
    <row r="931" spans="2:51" s="14" customFormat="1" ht="12">
      <c r="B931" s="262"/>
      <c r="C931" s="263"/>
      <c r="D931" s="231" t="s">
        <v>213</v>
      </c>
      <c r="E931" s="264" t="s">
        <v>33</v>
      </c>
      <c r="F931" s="265" t="s">
        <v>243</v>
      </c>
      <c r="G931" s="263"/>
      <c r="H931" s="266">
        <v>18.096</v>
      </c>
      <c r="I931" s="267"/>
      <c r="J931" s="267"/>
      <c r="K931" s="263"/>
      <c r="L931" s="263"/>
      <c r="M931" s="268"/>
      <c r="N931" s="269"/>
      <c r="O931" s="270"/>
      <c r="P931" s="270"/>
      <c r="Q931" s="270"/>
      <c r="R931" s="270"/>
      <c r="S931" s="270"/>
      <c r="T931" s="270"/>
      <c r="U931" s="270"/>
      <c r="V931" s="270"/>
      <c r="W931" s="270"/>
      <c r="X931" s="271"/>
      <c r="AT931" s="272" t="s">
        <v>213</v>
      </c>
      <c r="AU931" s="272" t="s">
        <v>224</v>
      </c>
      <c r="AV931" s="14" t="s">
        <v>224</v>
      </c>
      <c r="AW931" s="14" t="s">
        <v>5</v>
      </c>
      <c r="AX931" s="14" t="s">
        <v>80</v>
      </c>
      <c r="AY931" s="272" t="s">
        <v>204</v>
      </c>
    </row>
    <row r="932" spans="2:51" s="11" customFormat="1" ht="12">
      <c r="B932" s="229"/>
      <c r="C932" s="230"/>
      <c r="D932" s="231" t="s">
        <v>213</v>
      </c>
      <c r="E932" s="232" t="s">
        <v>33</v>
      </c>
      <c r="F932" s="233" t="s">
        <v>347</v>
      </c>
      <c r="G932" s="230"/>
      <c r="H932" s="232" t="s">
        <v>33</v>
      </c>
      <c r="I932" s="234"/>
      <c r="J932" s="234"/>
      <c r="K932" s="230"/>
      <c r="L932" s="230"/>
      <c r="M932" s="235"/>
      <c r="N932" s="236"/>
      <c r="O932" s="237"/>
      <c r="P932" s="237"/>
      <c r="Q932" s="237"/>
      <c r="R932" s="237"/>
      <c r="S932" s="237"/>
      <c r="T932" s="237"/>
      <c r="U932" s="237"/>
      <c r="V932" s="237"/>
      <c r="W932" s="237"/>
      <c r="X932" s="238"/>
      <c r="AT932" s="239" t="s">
        <v>213</v>
      </c>
      <c r="AU932" s="239" t="s">
        <v>224</v>
      </c>
      <c r="AV932" s="11" t="s">
        <v>88</v>
      </c>
      <c r="AW932" s="11" t="s">
        <v>5</v>
      </c>
      <c r="AX932" s="11" t="s">
        <v>80</v>
      </c>
      <c r="AY932" s="239" t="s">
        <v>204</v>
      </c>
    </row>
    <row r="933" spans="2:51" s="12" customFormat="1" ht="12">
      <c r="B933" s="240"/>
      <c r="C933" s="241"/>
      <c r="D933" s="231" t="s">
        <v>213</v>
      </c>
      <c r="E933" s="242" t="s">
        <v>33</v>
      </c>
      <c r="F933" s="243" t="s">
        <v>1142</v>
      </c>
      <c r="G933" s="241"/>
      <c r="H933" s="244">
        <v>21.992</v>
      </c>
      <c r="I933" s="245"/>
      <c r="J933" s="245"/>
      <c r="K933" s="241"/>
      <c r="L933" s="241"/>
      <c r="M933" s="246"/>
      <c r="N933" s="247"/>
      <c r="O933" s="248"/>
      <c r="P933" s="248"/>
      <c r="Q933" s="248"/>
      <c r="R933" s="248"/>
      <c r="S933" s="248"/>
      <c r="T933" s="248"/>
      <c r="U933" s="248"/>
      <c r="V933" s="248"/>
      <c r="W933" s="248"/>
      <c r="X933" s="249"/>
      <c r="AT933" s="250" t="s">
        <v>213</v>
      </c>
      <c r="AU933" s="250" t="s">
        <v>224</v>
      </c>
      <c r="AV933" s="12" t="s">
        <v>90</v>
      </c>
      <c r="AW933" s="12" t="s">
        <v>5</v>
      </c>
      <c r="AX933" s="12" t="s">
        <v>80</v>
      </c>
      <c r="AY933" s="250" t="s">
        <v>204</v>
      </c>
    </row>
    <row r="934" spans="2:51" s="14" customFormat="1" ht="12">
      <c r="B934" s="262"/>
      <c r="C934" s="263"/>
      <c r="D934" s="231" t="s">
        <v>213</v>
      </c>
      <c r="E934" s="264" t="s">
        <v>33</v>
      </c>
      <c r="F934" s="265" t="s">
        <v>243</v>
      </c>
      <c r="G934" s="263"/>
      <c r="H934" s="266">
        <v>21.992</v>
      </c>
      <c r="I934" s="267"/>
      <c r="J934" s="267"/>
      <c r="K934" s="263"/>
      <c r="L934" s="263"/>
      <c r="M934" s="268"/>
      <c r="N934" s="269"/>
      <c r="O934" s="270"/>
      <c r="P934" s="270"/>
      <c r="Q934" s="270"/>
      <c r="R934" s="270"/>
      <c r="S934" s="270"/>
      <c r="T934" s="270"/>
      <c r="U934" s="270"/>
      <c r="V934" s="270"/>
      <c r="W934" s="270"/>
      <c r="X934" s="271"/>
      <c r="AT934" s="272" t="s">
        <v>213</v>
      </c>
      <c r="AU934" s="272" t="s">
        <v>224</v>
      </c>
      <c r="AV934" s="14" t="s">
        <v>224</v>
      </c>
      <c r="AW934" s="14" t="s">
        <v>5</v>
      </c>
      <c r="AX934" s="14" t="s">
        <v>80</v>
      </c>
      <c r="AY934" s="272" t="s">
        <v>204</v>
      </c>
    </row>
    <row r="935" spans="2:51" s="11" customFormat="1" ht="12">
      <c r="B935" s="229"/>
      <c r="C935" s="230"/>
      <c r="D935" s="231" t="s">
        <v>213</v>
      </c>
      <c r="E935" s="232" t="s">
        <v>33</v>
      </c>
      <c r="F935" s="233" t="s">
        <v>597</v>
      </c>
      <c r="G935" s="230"/>
      <c r="H935" s="232" t="s">
        <v>33</v>
      </c>
      <c r="I935" s="234"/>
      <c r="J935" s="234"/>
      <c r="K935" s="230"/>
      <c r="L935" s="230"/>
      <c r="M935" s="235"/>
      <c r="N935" s="236"/>
      <c r="O935" s="237"/>
      <c r="P935" s="237"/>
      <c r="Q935" s="237"/>
      <c r="R935" s="237"/>
      <c r="S935" s="237"/>
      <c r="T935" s="237"/>
      <c r="U935" s="237"/>
      <c r="V935" s="237"/>
      <c r="W935" s="237"/>
      <c r="X935" s="238"/>
      <c r="AT935" s="239" t="s">
        <v>213</v>
      </c>
      <c r="AU935" s="239" t="s">
        <v>224</v>
      </c>
      <c r="AV935" s="11" t="s">
        <v>88</v>
      </c>
      <c r="AW935" s="11" t="s">
        <v>5</v>
      </c>
      <c r="AX935" s="11" t="s">
        <v>80</v>
      </c>
      <c r="AY935" s="239" t="s">
        <v>204</v>
      </c>
    </row>
    <row r="936" spans="2:51" s="12" customFormat="1" ht="12">
      <c r="B936" s="240"/>
      <c r="C936" s="241"/>
      <c r="D936" s="231" t="s">
        <v>213</v>
      </c>
      <c r="E936" s="242" t="s">
        <v>33</v>
      </c>
      <c r="F936" s="243" t="s">
        <v>1143</v>
      </c>
      <c r="G936" s="241"/>
      <c r="H936" s="244">
        <v>2.131</v>
      </c>
      <c r="I936" s="245"/>
      <c r="J936" s="245"/>
      <c r="K936" s="241"/>
      <c r="L936" s="241"/>
      <c r="M936" s="246"/>
      <c r="N936" s="247"/>
      <c r="O936" s="248"/>
      <c r="P936" s="248"/>
      <c r="Q936" s="248"/>
      <c r="R936" s="248"/>
      <c r="S936" s="248"/>
      <c r="T936" s="248"/>
      <c r="U936" s="248"/>
      <c r="V936" s="248"/>
      <c r="W936" s="248"/>
      <c r="X936" s="249"/>
      <c r="AT936" s="250" t="s">
        <v>213</v>
      </c>
      <c r="AU936" s="250" t="s">
        <v>224</v>
      </c>
      <c r="AV936" s="12" t="s">
        <v>90</v>
      </c>
      <c r="AW936" s="12" t="s">
        <v>5</v>
      </c>
      <c r="AX936" s="12" t="s">
        <v>80</v>
      </c>
      <c r="AY936" s="250" t="s">
        <v>204</v>
      </c>
    </row>
    <row r="937" spans="2:51" s="11" customFormat="1" ht="12">
      <c r="B937" s="229"/>
      <c r="C937" s="230"/>
      <c r="D937" s="231" t="s">
        <v>213</v>
      </c>
      <c r="E937" s="232" t="s">
        <v>33</v>
      </c>
      <c r="F937" s="233" t="s">
        <v>600</v>
      </c>
      <c r="G937" s="230"/>
      <c r="H937" s="232" t="s">
        <v>33</v>
      </c>
      <c r="I937" s="234"/>
      <c r="J937" s="234"/>
      <c r="K937" s="230"/>
      <c r="L937" s="230"/>
      <c r="M937" s="235"/>
      <c r="N937" s="236"/>
      <c r="O937" s="237"/>
      <c r="P937" s="237"/>
      <c r="Q937" s="237"/>
      <c r="R937" s="237"/>
      <c r="S937" s="237"/>
      <c r="T937" s="237"/>
      <c r="U937" s="237"/>
      <c r="V937" s="237"/>
      <c r="W937" s="237"/>
      <c r="X937" s="238"/>
      <c r="AT937" s="239" t="s">
        <v>213</v>
      </c>
      <c r="AU937" s="239" t="s">
        <v>224</v>
      </c>
      <c r="AV937" s="11" t="s">
        <v>88</v>
      </c>
      <c r="AW937" s="11" t="s">
        <v>5</v>
      </c>
      <c r="AX937" s="11" t="s">
        <v>80</v>
      </c>
      <c r="AY937" s="239" t="s">
        <v>204</v>
      </c>
    </row>
    <row r="938" spans="2:51" s="12" customFormat="1" ht="12">
      <c r="B938" s="240"/>
      <c r="C938" s="241"/>
      <c r="D938" s="231" t="s">
        <v>213</v>
      </c>
      <c r="E938" s="242" t="s">
        <v>33</v>
      </c>
      <c r="F938" s="243" t="s">
        <v>1144</v>
      </c>
      <c r="G938" s="241"/>
      <c r="H938" s="244">
        <v>21.04</v>
      </c>
      <c r="I938" s="245"/>
      <c r="J938" s="245"/>
      <c r="K938" s="241"/>
      <c r="L938" s="241"/>
      <c r="M938" s="246"/>
      <c r="N938" s="247"/>
      <c r="O938" s="248"/>
      <c r="P938" s="248"/>
      <c r="Q938" s="248"/>
      <c r="R938" s="248"/>
      <c r="S938" s="248"/>
      <c r="T938" s="248"/>
      <c r="U938" s="248"/>
      <c r="V938" s="248"/>
      <c r="W938" s="248"/>
      <c r="X938" s="249"/>
      <c r="AT938" s="250" t="s">
        <v>213</v>
      </c>
      <c r="AU938" s="250" t="s">
        <v>224</v>
      </c>
      <c r="AV938" s="12" t="s">
        <v>90</v>
      </c>
      <c r="AW938" s="12" t="s">
        <v>5</v>
      </c>
      <c r="AX938" s="12" t="s">
        <v>80</v>
      </c>
      <c r="AY938" s="250" t="s">
        <v>204</v>
      </c>
    </row>
    <row r="939" spans="2:51" s="13" customFormat="1" ht="12">
      <c r="B939" s="251"/>
      <c r="C939" s="252"/>
      <c r="D939" s="231" t="s">
        <v>213</v>
      </c>
      <c r="E939" s="253" t="s">
        <v>33</v>
      </c>
      <c r="F939" s="254" t="s">
        <v>218</v>
      </c>
      <c r="G939" s="252"/>
      <c r="H939" s="255">
        <v>79.44399999999999</v>
      </c>
      <c r="I939" s="256"/>
      <c r="J939" s="256"/>
      <c r="K939" s="252"/>
      <c r="L939" s="252"/>
      <c r="M939" s="257"/>
      <c r="N939" s="258"/>
      <c r="O939" s="259"/>
      <c r="P939" s="259"/>
      <c r="Q939" s="259"/>
      <c r="R939" s="259"/>
      <c r="S939" s="259"/>
      <c r="T939" s="259"/>
      <c r="U939" s="259"/>
      <c r="V939" s="259"/>
      <c r="W939" s="259"/>
      <c r="X939" s="260"/>
      <c r="AT939" s="261" t="s">
        <v>213</v>
      </c>
      <c r="AU939" s="261" t="s">
        <v>224</v>
      </c>
      <c r="AV939" s="13" t="s">
        <v>211</v>
      </c>
      <c r="AW939" s="13" t="s">
        <v>5</v>
      </c>
      <c r="AX939" s="13" t="s">
        <v>88</v>
      </c>
      <c r="AY939" s="261" t="s">
        <v>204</v>
      </c>
    </row>
    <row r="940" spans="2:65" s="1" customFormat="1" ht="22.5" customHeight="1">
      <c r="B940" s="39"/>
      <c r="C940" s="216" t="s">
        <v>1145</v>
      </c>
      <c r="D940" s="216" t="s">
        <v>206</v>
      </c>
      <c r="E940" s="217" t="s">
        <v>1146</v>
      </c>
      <c r="F940" s="218" t="s">
        <v>1147</v>
      </c>
      <c r="G940" s="219" t="s">
        <v>232</v>
      </c>
      <c r="H940" s="220">
        <v>6.1</v>
      </c>
      <c r="I940" s="221"/>
      <c r="J940" s="221"/>
      <c r="K940" s="222">
        <f>ROUND(P940*H940,2)</f>
        <v>0</v>
      </c>
      <c r="L940" s="218" t="s">
        <v>239</v>
      </c>
      <c r="M940" s="44"/>
      <c r="N940" s="223" t="s">
        <v>33</v>
      </c>
      <c r="O940" s="224" t="s">
        <v>49</v>
      </c>
      <c r="P940" s="225">
        <f>I940+J940</f>
        <v>0</v>
      </c>
      <c r="Q940" s="225">
        <f>ROUND(I940*H940,2)</f>
        <v>0</v>
      </c>
      <c r="R940" s="225">
        <f>ROUND(J940*H940,2)</f>
        <v>0</v>
      </c>
      <c r="S940" s="80"/>
      <c r="T940" s="226">
        <f>S940*H940</f>
        <v>0</v>
      </c>
      <c r="U940" s="226">
        <v>2.25634</v>
      </c>
      <c r="V940" s="226">
        <f>U940*H940</f>
        <v>13.763673999999998</v>
      </c>
      <c r="W940" s="226">
        <v>0</v>
      </c>
      <c r="X940" s="227">
        <f>W940*H940</f>
        <v>0</v>
      </c>
      <c r="AR940" s="17" t="s">
        <v>211</v>
      </c>
      <c r="AT940" s="17" t="s">
        <v>206</v>
      </c>
      <c r="AU940" s="17" t="s">
        <v>224</v>
      </c>
      <c r="AY940" s="17" t="s">
        <v>204</v>
      </c>
      <c r="BE940" s="228">
        <f>IF(O940="základní",K940,0)</f>
        <v>0</v>
      </c>
      <c r="BF940" s="228">
        <f>IF(O940="snížená",K940,0)</f>
        <v>0</v>
      </c>
      <c r="BG940" s="228">
        <f>IF(O940="zákl. přenesená",K940,0)</f>
        <v>0</v>
      </c>
      <c r="BH940" s="228">
        <f>IF(O940="sníž. přenesená",K940,0)</f>
        <v>0</v>
      </c>
      <c r="BI940" s="228">
        <f>IF(O940="nulová",K940,0)</f>
        <v>0</v>
      </c>
      <c r="BJ940" s="17" t="s">
        <v>88</v>
      </c>
      <c r="BK940" s="228">
        <f>ROUND(P940*H940,2)</f>
        <v>0</v>
      </c>
      <c r="BL940" s="17" t="s">
        <v>211</v>
      </c>
      <c r="BM940" s="17" t="s">
        <v>1148</v>
      </c>
    </row>
    <row r="941" spans="2:51" s="11" customFormat="1" ht="12">
      <c r="B941" s="229"/>
      <c r="C941" s="230"/>
      <c r="D941" s="231" t="s">
        <v>213</v>
      </c>
      <c r="E941" s="232" t="s">
        <v>33</v>
      </c>
      <c r="F941" s="233" t="s">
        <v>1149</v>
      </c>
      <c r="G941" s="230"/>
      <c r="H941" s="232" t="s">
        <v>33</v>
      </c>
      <c r="I941" s="234"/>
      <c r="J941" s="234"/>
      <c r="K941" s="230"/>
      <c r="L941" s="230"/>
      <c r="M941" s="235"/>
      <c r="N941" s="236"/>
      <c r="O941" s="237"/>
      <c r="P941" s="237"/>
      <c r="Q941" s="237"/>
      <c r="R941" s="237"/>
      <c r="S941" s="237"/>
      <c r="T941" s="237"/>
      <c r="U941" s="237"/>
      <c r="V941" s="237"/>
      <c r="W941" s="237"/>
      <c r="X941" s="238"/>
      <c r="AT941" s="239" t="s">
        <v>213</v>
      </c>
      <c r="AU941" s="239" t="s">
        <v>224</v>
      </c>
      <c r="AV941" s="11" t="s">
        <v>88</v>
      </c>
      <c r="AW941" s="11" t="s">
        <v>5</v>
      </c>
      <c r="AX941" s="11" t="s">
        <v>80</v>
      </c>
      <c r="AY941" s="239" t="s">
        <v>204</v>
      </c>
    </row>
    <row r="942" spans="2:51" s="11" customFormat="1" ht="12">
      <c r="B942" s="229"/>
      <c r="C942" s="230"/>
      <c r="D942" s="231" t="s">
        <v>213</v>
      </c>
      <c r="E942" s="232" t="s">
        <v>33</v>
      </c>
      <c r="F942" s="233" t="s">
        <v>1150</v>
      </c>
      <c r="G942" s="230"/>
      <c r="H942" s="232" t="s">
        <v>33</v>
      </c>
      <c r="I942" s="234"/>
      <c r="J942" s="234"/>
      <c r="K942" s="230"/>
      <c r="L942" s="230"/>
      <c r="M942" s="235"/>
      <c r="N942" s="236"/>
      <c r="O942" s="237"/>
      <c r="P942" s="237"/>
      <c r="Q942" s="237"/>
      <c r="R942" s="237"/>
      <c r="S942" s="237"/>
      <c r="T942" s="237"/>
      <c r="U942" s="237"/>
      <c r="V942" s="237"/>
      <c r="W942" s="237"/>
      <c r="X942" s="238"/>
      <c r="AT942" s="239" t="s">
        <v>213</v>
      </c>
      <c r="AU942" s="239" t="s">
        <v>224</v>
      </c>
      <c r="AV942" s="11" t="s">
        <v>88</v>
      </c>
      <c r="AW942" s="11" t="s">
        <v>5</v>
      </c>
      <c r="AX942" s="11" t="s">
        <v>80</v>
      </c>
      <c r="AY942" s="239" t="s">
        <v>204</v>
      </c>
    </row>
    <row r="943" spans="2:51" s="12" customFormat="1" ht="12">
      <c r="B943" s="240"/>
      <c r="C943" s="241"/>
      <c r="D943" s="231" t="s">
        <v>213</v>
      </c>
      <c r="E943" s="242" t="s">
        <v>33</v>
      </c>
      <c r="F943" s="243" t="s">
        <v>1151</v>
      </c>
      <c r="G943" s="241"/>
      <c r="H943" s="244">
        <v>6.1</v>
      </c>
      <c r="I943" s="245"/>
      <c r="J943" s="245"/>
      <c r="K943" s="241"/>
      <c r="L943" s="241"/>
      <c r="M943" s="246"/>
      <c r="N943" s="247"/>
      <c r="O943" s="248"/>
      <c r="P943" s="248"/>
      <c r="Q943" s="248"/>
      <c r="R943" s="248"/>
      <c r="S943" s="248"/>
      <c r="T943" s="248"/>
      <c r="U943" s="248"/>
      <c r="V943" s="248"/>
      <c r="W943" s="248"/>
      <c r="X943" s="249"/>
      <c r="AT943" s="250" t="s">
        <v>213</v>
      </c>
      <c r="AU943" s="250" t="s">
        <v>224</v>
      </c>
      <c r="AV943" s="12" t="s">
        <v>90</v>
      </c>
      <c r="AW943" s="12" t="s">
        <v>5</v>
      </c>
      <c r="AX943" s="12" t="s">
        <v>80</v>
      </c>
      <c r="AY943" s="250" t="s">
        <v>204</v>
      </c>
    </row>
    <row r="944" spans="2:51" s="13" customFormat="1" ht="12">
      <c r="B944" s="251"/>
      <c r="C944" s="252"/>
      <c r="D944" s="231" t="s">
        <v>213</v>
      </c>
      <c r="E944" s="253" t="s">
        <v>33</v>
      </c>
      <c r="F944" s="254" t="s">
        <v>218</v>
      </c>
      <c r="G944" s="252"/>
      <c r="H944" s="255">
        <v>6.1</v>
      </c>
      <c r="I944" s="256"/>
      <c r="J944" s="256"/>
      <c r="K944" s="252"/>
      <c r="L944" s="252"/>
      <c r="M944" s="257"/>
      <c r="N944" s="258"/>
      <c r="O944" s="259"/>
      <c r="P944" s="259"/>
      <c r="Q944" s="259"/>
      <c r="R944" s="259"/>
      <c r="S944" s="259"/>
      <c r="T944" s="259"/>
      <c r="U944" s="259"/>
      <c r="V944" s="259"/>
      <c r="W944" s="259"/>
      <c r="X944" s="260"/>
      <c r="AT944" s="261" t="s">
        <v>213</v>
      </c>
      <c r="AU944" s="261" t="s">
        <v>224</v>
      </c>
      <c r="AV944" s="13" t="s">
        <v>211</v>
      </c>
      <c r="AW944" s="13" t="s">
        <v>5</v>
      </c>
      <c r="AX944" s="13" t="s">
        <v>88</v>
      </c>
      <c r="AY944" s="261" t="s">
        <v>204</v>
      </c>
    </row>
    <row r="945" spans="2:65" s="1" customFormat="1" ht="16.5" customHeight="1">
      <c r="B945" s="39"/>
      <c r="C945" s="216" t="s">
        <v>1152</v>
      </c>
      <c r="D945" s="216" t="s">
        <v>206</v>
      </c>
      <c r="E945" s="217" t="s">
        <v>1153</v>
      </c>
      <c r="F945" s="218" t="s">
        <v>1154</v>
      </c>
      <c r="G945" s="219" t="s">
        <v>209</v>
      </c>
      <c r="H945" s="220">
        <v>25</v>
      </c>
      <c r="I945" s="221"/>
      <c r="J945" s="221"/>
      <c r="K945" s="222">
        <f>ROUND(P945*H945,2)</f>
        <v>0</v>
      </c>
      <c r="L945" s="218" t="s">
        <v>239</v>
      </c>
      <c r="M945" s="44"/>
      <c r="N945" s="223" t="s">
        <v>33</v>
      </c>
      <c r="O945" s="224" t="s">
        <v>49</v>
      </c>
      <c r="P945" s="225">
        <f>I945+J945</f>
        <v>0</v>
      </c>
      <c r="Q945" s="225">
        <f>ROUND(I945*H945,2)</f>
        <v>0</v>
      </c>
      <c r="R945" s="225">
        <f>ROUND(J945*H945,2)</f>
        <v>0</v>
      </c>
      <c r="S945" s="80"/>
      <c r="T945" s="226">
        <f>S945*H945</f>
        <v>0</v>
      </c>
      <c r="U945" s="226">
        <v>0.01463</v>
      </c>
      <c r="V945" s="226">
        <f>U945*H945</f>
        <v>0.36575</v>
      </c>
      <c r="W945" s="226">
        <v>0</v>
      </c>
      <c r="X945" s="227">
        <f>W945*H945</f>
        <v>0</v>
      </c>
      <c r="AR945" s="17" t="s">
        <v>211</v>
      </c>
      <c r="AT945" s="17" t="s">
        <v>206</v>
      </c>
      <c r="AU945" s="17" t="s">
        <v>224</v>
      </c>
      <c r="AY945" s="17" t="s">
        <v>204</v>
      </c>
      <c r="BE945" s="228">
        <f>IF(O945="základní",K945,0)</f>
        <v>0</v>
      </c>
      <c r="BF945" s="228">
        <f>IF(O945="snížená",K945,0)</f>
        <v>0</v>
      </c>
      <c r="BG945" s="228">
        <f>IF(O945="zákl. přenesená",K945,0)</f>
        <v>0</v>
      </c>
      <c r="BH945" s="228">
        <f>IF(O945="sníž. přenesená",K945,0)</f>
        <v>0</v>
      </c>
      <c r="BI945" s="228">
        <f>IF(O945="nulová",K945,0)</f>
        <v>0</v>
      </c>
      <c r="BJ945" s="17" t="s">
        <v>88</v>
      </c>
      <c r="BK945" s="228">
        <f>ROUND(P945*H945,2)</f>
        <v>0</v>
      </c>
      <c r="BL945" s="17" t="s">
        <v>211</v>
      </c>
      <c r="BM945" s="17" t="s">
        <v>1155</v>
      </c>
    </row>
    <row r="946" spans="2:51" s="11" customFormat="1" ht="12">
      <c r="B946" s="229"/>
      <c r="C946" s="230"/>
      <c r="D946" s="231" t="s">
        <v>213</v>
      </c>
      <c r="E946" s="232" t="s">
        <v>33</v>
      </c>
      <c r="F946" s="233" t="s">
        <v>1156</v>
      </c>
      <c r="G946" s="230"/>
      <c r="H946" s="232" t="s">
        <v>33</v>
      </c>
      <c r="I946" s="234"/>
      <c r="J946" s="234"/>
      <c r="K946" s="230"/>
      <c r="L946" s="230"/>
      <c r="M946" s="235"/>
      <c r="N946" s="236"/>
      <c r="O946" s="237"/>
      <c r="P946" s="237"/>
      <c r="Q946" s="237"/>
      <c r="R946" s="237"/>
      <c r="S946" s="237"/>
      <c r="T946" s="237"/>
      <c r="U946" s="237"/>
      <c r="V946" s="237"/>
      <c r="W946" s="237"/>
      <c r="X946" s="238"/>
      <c r="AT946" s="239" t="s">
        <v>213</v>
      </c>
      <c r="AU946" s="239" t="s">
        <v>224</v>
      </c>
      <c r="AV946" s="11" t="s">
        <v>88</v>
      </c>
      <c r="AW946" s="11" t="s">
        <v>5</v>
      </c>
      <c r="AX946" s="11" t="s">
        <v>80</v>
      </c>
      <c r="AY946" s="239" t="s">
        <v>204</v>
      </c>
    </row>
    <row r="947" spans="2:51" s="12" customFormat="1" ht="12">
      <c r="B947" s="240"/>
      <c r="C947" s="241"/>
      <c r="D947" s="231" t="s">
        <v>213</v>
      </c>
      <c r="E947" s="242" t="s">
        <v>33</v>
      </c>
      <c r="F947" s="243" t="s">
        <v>369</v>
      </c>
      <c r="G947" s="241"/>
      <c r="H947" s="244">
        <v>25</v>
      </c>
      <c r="I947" s="245"/>
      <c r="J947" s="245"/>
      <c r="K947" s="241"/>
      <c r="L947" s="241"/>
      <c r="M947" s="246"/>
      <c r="N947" s="247"/>
      <c r="O947" s="248"/>
      <c r="P947" s="248"/>
      <c r="Q947" s="248"/>
      <c r="R947" s="248"/>
      <c r="S947" s="248"/>
      <c r="T947" s="248"/>
      <c r="U947" s="248"/>
      <c r="V947" s="248"/>
      <c r="W947" s="248"/>
      <c r="X947" s="249"/>
      <c r="AT947" s="250" t="s">
        <v>213</v>
      </c>
      <c r="AU947" s="250" t="s">
        <v>224</v>
      </c>
      <c r="AV947" s="12" t="s">
        <v>90</v>
      </c>
      <c r="AW947" s="12" t="s">
        <v>5</v>
      </c>
      <c r="AX947" s="12" t="s">
        <v>80</v>
      </c>
      <c r="AY947" s="250" t="s">
        <v>204</v>
      </c>
    </row>
    <row r="948" spans="2:51" s="13" customFormat="1" ht="12">
      <c r="B948" s="251"/>
      <c r="C948" s="252"/>
      <c r="D948" s="231" t="s">
        <v>213</v>
      </c>
      <c r="E948" s="253" t="s">
        <v>33</v>
      </c>
      <c r="F948" s="254" t="s">
        <v>218</v>
      </c>
      <c r="G948" s="252"/>
      <c r="H948" s="255">
        <v>25</v>
      </c>
      <c r="I948" s="256"/>
      <c r="J948" s="256"/>
      <c r="K948" s="252"/>
      <c r="L948" s="252"/>
      <c r="M948" s="257"/>
      <c r="N948" s="258"/>
      <c r="O948" s="259"/>
      <c r="P948" s="259"/>
      <c r="Q948" s="259"/>
      <c r="R948" s="259"/>
      <c r="S948" s="259"/>
      <c r="T948" s="259"/>
      <c r="U948" s="259"/>
      <c r="V948" s="259"/>
      <c r="W948" s="259"/>
      <c r="X948" s="260"/>
      <c r="AT948" s="261" t="s">
        <v>213</v>
      </c>
      <c r="AU948" s="261" t="s">
        <v>224</v>
      </c>
      <c r="AV948" s="13" t="s">
        <v>211</v>
      </c>
      <c r="AW948" s="13" t="s">
        <v>5</v>
      </c>
      <c r="AX948" s="13" t="s">
        <v>88</v>
      </c>
      <c r="AY948" s="261" t="s">
        <v>204</v>
      </c>
    </row>
    <row r="949" spans="2:65" s="1" customFormat="1" ht="16.5" customHeight="1">
      <c r="B949" s="39"/>
      <c r="C949" s="216" t="s">
        <v>1157</v>
      </c>
      <c r="D949" s="216" t="s">
        <v>206</v>
      </c>
      <c r="E949" s="217" t="s">
        <v>1158</v>
      </c>
      <c r="F949" s="218" t="s">
        <v>1159</v>
      </c>
      <c r="G949" s="219" t="s">
        <v>209</v>
      </c>
      <c r="H949" s="220">
        <v>25</v>
      </c>
      <c r="I949" s="221"/>
      <c r="J949" s="221"/>
      <c r="K949" s="222">
        <f>ROUND(P949*H949,2)</f>
        <v>0</v>
      </c>
      <c r="L949" s="218" t="s">
        <v>239</v>
      </c>
      <c r="M949" s="44"/>
      <c r="N949" s="223" t="s">
        <v>33</v>
      </c>
      <c r="O949" s="224" t="s">
        <v>49</v>
      </c>
      <c r="P949" s="225">
        <f>I949+J949</f>
        <v>0</v>
      </c>
      <c r="Q949" s="225">
        <f>ROUND(I949*H949,2)</f>
        <v>0</v>
      </c>
      <c r="R949" s="225">
        <f>ROUND(J949*H949,2)</f>
        <v>0</v>
      </c>
      <c r="S949" s="80"/>
      <c r="T949" s="226">
        <f>S949*H949</f>
        <v>0</v>
      </c>
      <c r="U949" s="226">
        <v>0</v>
      </c>
      <c r="V949" s="226">
        <f>U949*H949</f>
        <v>0</v>
      </c>
      <c r="W949" s="226">
        <v>0</v>
      </c>
      <c r="X949" s="227">
        <f>W949*H949</f>
        <v>0</v>
      </c>
      <c r="AR949" s="17" t="s">
        <v>211</v>
      </c>
      <c r="AT949" s="17" t="s">
        <v>206</v>
      </c>
      <c r="AU949" s="17" t="s">
        <v>224</v>
      </c>
      <c r="AY949" s="17" t="s">
        <v>204</v>
      </c>
      <c r="BE949" s="228">
        <f>IF(O949="základní",K949,0)</f>
        <v>0</v>
      </c>
      <c r="BF949" s="228">
        <f>IF(O949="snížená",K949,0)</f>
        <v>0</v>
      </c>
      <c r="BG949" s="228">
        <f>IF(O949="zákl. přenesená",K949,0)</f>
        <v>0</v>
      </c>
      <c r="BH949" s="228">
        <f>IF(O949="sníž. přenesená",K949,0)</f>
        <v>0</v>
      </c>
      <c r="BI949" s="228">
        <f>IF(O949="nulová",K949,0)</f>
        <v>0</v>
      </c>
      <c r="BJ949" s="17" t="s">
        <v>88</v>
      </c>
      <c r="BK949" s="228">
        <f>ROUND(P949*H949,2)</f>
        <v>0</v>
      </c>
      <c r="BL949" s="17" t="s">
        <v>211</v>
      </c>
      <c r="BM949" s="17" t="s">
        <v>1160</v>
      </c>
    </row>
    <row r="950" spans="2:65" s="1" customFormat="1" ht="16.5" customHeight="1">
      <c r="B950" s="39"/>
      <c r="C950" s="216" t="s">
        <v>1161</v>
      </c>
      <c r="D950" s="216" t="s">
        <v>206</v>
      </c>
      <c r="E950" s="217" t="s">
        <v>1162</v>
      </c>
      <c r="F950" s="218" t="s">
        <v>1163</v>
      </c>
      <c r="G950" s="219" t="s">
        <v>275</v>
      </c>
      <c r="H950" s="220">
        <v>4.284</v>
      </c>
      <c r="I950" s="221"/>
      <c r="J950" s="221"/>
      <c r="K950" s="222">
        <f>ROUND(P950*H950,2)</f>
        <v>0</v>
      </c>
      <c r="L950" s="218" t="s">
        <v>239</v>
      </c>
      <c r="M950" s="44"/>
      <c r="N950" s="223" t="s">
        <v>33</v>
      </c>
      <c r="O950" s="224" t="s">
        <v>49</v>
      </c>
      <c r="P950" s="225">
        <f>I950+J950</f>
        <v>0</v>
      </c>
      <c r="Q950" s="225">
        <f>ROUND(I950*H950,2)</f>
        <v>0</v>
      </c>
      <c r="R950" s="225">
        <f>ROUND(J950*H950,2)</f>
        <v>0</v>
      </c>
      <c r="S950" s="80"/>
      <c r="T950" s="226">
        <f>S950*H950</f>
        <v>0</v>
      </c>
      <c r="U950" s="226">
        <v>1.05306</v>
      </c>
      <c r="V950" s="226">
        <f>U950*H950</f>
        <v>4.51130904</v>
      </c>
      <c r="W950" s="226">
        <v>0</v>
      </c>
      <c r="X950" s="227">
        <f>W950*H950</f>
        <v>0</v>
      </c>
      <c r="AR950" s="17" t="s">
        <v>211</v>
      </c>
      <c r="AT950" s="17" t="s">
        <v>206</v>
      </c>
      <c r="AU950" s="17" t="s">
        <v>224</v>
      </c>
      <c r="AY950" s="17" t="s">
        <v>204</v>
      </c>
      <c r="BE950" s="228">
        <f>IF(O950="základní",K950,0)</f>
        <v>0</v>
      </c>
      <c r="BF950" s="228">
        <f>IF(O950="snížená",K950,0)</f>
        <v>0</v>
      </c>
      <c r="BG950" s="228">
        <f>IF(O950="zákl. přenesená",K950,0)</f>
        <v>0</v>
      </c>
      <c r="BH950" s="228">
        <f>IF(O950="sníž. přenesená",K950,0)</f>
        <v>0</v>
      </c>
      <c r="BI950" s="228">
        <f>IF(O950="nulová",K950,0)</f>
        <v>0</v>
      </c>
      <c r="BJ950" s="17" t="s">
        <v>88</v>
      </c>
      <c r="BK950" s="228">
        <f>ROUND(P950*H950,2)</f>
        <v>0</v>
      </c>
      <c r="BL950" s="17" t="s">
        <v>211</v>
      </c>
      <c r="BM950" s="17" t="s">
        <v>1164</v>
      </c>
    </row>
    <row r="951" spans="2:51" s="11" customFormat="1" ht="12">
      <c r="B951" s="229"/>
      <c r="C951" s="230"/>
      <c r="D951" s="231" t="s">
        <v>213</v>
      </c>
      <c r="E951" s="232" t="s">
        <v>33</v>
      </c>
      <c r="F951" s="233" t="s">
        <v>1165</v>
      </c>
      <c r="G951" s="230"/>
      <c r="H951" s="232" t="s">
        <v>33</v>
      </c>
      <c r="I951" s="234"/>
      <c r="J951" s="234"/>
      <c r="K951" s="230"/>
      <c r="L951" s="230"/>
      <c r="M951" s="235"/>
      <c r="N951" s="236"/>
      <c r="O951" s="237"/>
      <c r="P951" s="237"/>
      <c r="Q951" s="237"/>
      <c r="R951" s="237"/>
      <c r="S951" s="237"/>
      <c r="T951" s="237"/>
      <c r="U951" s="237"/>
      <c r="V951" s="237"/>
      <c r="W951" s="237"/>
      <c r="X951" s="238"/>
      <c r="AT951" s="239" t="s">
        <v>213</v>
      </c>
      <c r="AU951" s="239" t="s">
        <v>224</v>
      </c>
      <c r="AV951" s="11" t="s">
        <v>88</v>
      </c>
      <c r="AW951" s="11" t="s">
        <v>5</v>
      </c>
      <c r="AX951" s="11" t="s">
        <v>80</v>
      </c>
      <c r="AY951" s="239" t="s">
        <v>204</v>
      </c>
    </row>
    <row r="952" spans="2:51" s="12" customFormat="1" ht="12">
      <c r="B952" s="240"/>
      <c r="C952" s="241"/>
      <c r="D952" s="231" t="s">
        <v>213</v>
      </c>
      <c r="E952" s="242" t="s">
        <v>33</v>
      </c>
      <c r="F952" s="243" t="s">
        <v>1166</v>
      </c>
      <c r="G952" s="241"/>
      <c r="H952" s="244">
        <v>0.768</v>
      </c>
      <c r="I952" s="245"/>
      <c r="J952" s="245"/>
      <c r="K952" s="241"/>
      <c r="L952" s="241"/>
      <c r="M952" s="246"/>
      <c r="N952" s="247"/>
      <c r="O952" s="248"/>
      <c r="P952" s="248"/>
      <c r="Q952" s="248"/>
      <c r="R952" s="248"/>
      <c r="S952" s="248"/>
      <c r="T952" s="248"/>
      <c r="U952" s="248"/>
      <c r="V952" s="248"/>
      <c r="W952" s="248"/>
      <c r="X952" s="249"/>
      <c r="AT952" s="250" t="s">
        <v>213</v>
      </c>
      <c r="AU952" s="250" t="s">
        <v>224</v>
      </c>
      <c r="AV952" s="12" t="s">
        <v>90</v>
      </c>
      <c r="AW952" s="12" t="s">
        <v>5</v>
      </c>
      <c r="AX952" s="12" t="s">
        <v>80</v>
      </c>
      <c r="AY952" s="250" t="s">
        <v>204</v>
      </c>
    </row>
    <row r="953" spans="2:51" s="11" customFormat="1" ht="12">
      <c r="B953" s="229"/>
      <c r="C953" s="230"/>
      <c r="D953" s="231" t="s">
        <v>213</v>
      </c>
      <c r="E953" s="232" t="s">
        <v>33</v>
      </c>
      <c r="F953" s="233" t="s">
        <v>347</v>
      </c>
      <c r="G953" s="230"/>
      <c r="H953" s="232" t="s">
        <v>33</v>
      </c>
      <c r="I953" s="234"/>
      <c r="J953" s="234"/>
      <c r="K953" s="230"/>
      <c r="L953" s="230"/>
      <c r="M953" s="235"/>
      <c r="N953" s="236"/>
      <c r="O953" s="237"/>
      <c r="P953" s="237"/>
      <c r="Q953" s="237"/>
      <c r="R953" s="237"/>
      <c r="S953" s="237"/>
      <c r="T953" s="237"/>
      <c r="U953" s="237"/>
      <c r="V953" s="237"/>
      <c r="W953" s="237"/>
      <c r="X953" s="238"/>
      <c r="AT953" s="239" t="s">
        <v>213</v>
      </c>
      <c r="AU953" s="239" t="s">
        <v>224</v>
      </c>
      <c r="AV953" s="11" t="s">
        <v>88</v>
      </c>
      <c r="AW953" s="11" t="s">
        <v>5</v>
      </c>
      <c r="AX953" s="11" t="s">
        <v>80</v>
      </c>
      <c r="AY953" s="239" t="s">
        <v>204</v>
      </c>
    </row>
    <row r="954" spans="2:51" s="12" customFormat="1" ht="12">
      <c r="B954" s="240"/>
      <c r="C954" s="241"/>
      <c r="D954" s="231" t="s">
        <v>213</v>
      </c>
      <c r="E954" s="242" t="s">
        <v>33</v>
      </c>
      <c r="F954" s="243" t="s">
        <v>1167</v>
      </c>
      <c r="G954" s="241"/>
      <c r="H954" s="244">
        <v>0.935</v>
      </c>
      <c r="I954" s="245"/>
      <c r="J954" s="245"/>
      <c r="K954" s="241"/>
      <c r="L954" s="241"/>
      <c r="M954" s="246"/>
      <c r="N954" s="247"/>
      <c r="O954" s="248"/>
      <c r="P954" s="248"/>
      <c r="Q954" s="248"/>
      <c r="R954" s="248"/>
      <c r="S954" s="248"/>
      <c r="T954" s="248"/>
      <c r="U954" s="248"/>
      <c r="V954" s="248"/>
      <c r="W954" s="248"/>
      <c r="X954" s="249"/>
      <c r="AT954" s="250" t="s">
        <v>213</v>
      </c>
      <c r="AU954" s="250" t="s">
        <v>224</v>
      </c>
      <c r="AV954" s="12" t="s">
        <v>90</v>
      </c>
      <c r="AW954" s="12" t="s">
        <v>5</v>
      </c>
      <c r="AX954" s="12" t="s">
        <v>80</v>
      </c>
      <c r="AY954" s="250" t="s">
        <v>204</v>
      </c>
    </row>
    <row r="955" spans="2:51" s="11" customFormat="1" ht="12">
      <c r="B955" s="229"/>
      <c r="C955" s="230"/>
      <c r="D955" s="231" t="s">
        <v>213</v>
      </c>
      <c r="E955" s="232" t="s">
        <v>33</v>
      </c>
      <c r="F955" s="233" t="s">
        <v>597</v>
      </c>
      <c r="G955" s="230"/>
      <c r="H955" s="232" t="s">
        <v>33</v>
      </c>
      <c r="I955" s="234"/>
      <c r="J955" s="234"/>
      <c r="K955" s="230"/>
      <c r="L955" s="230"/>
      <c r="M955" s="235"/>
      <c r="N955" s="236"/>
      <c r="O955" s="237"/>
      <c r="P955" s="237"/>
      <c r="Q955" s="237"/>
      <c r="R955" s="237"/>
      <c r="S955" s="237"/>
      <c r="T955" s="237"/>
      <c r="U955" s="237"/>
      <c r="V955" s="237"/>
      <c r="W955" s="237"/>
      <c r="X955" s="238"/>
      <c r="AT955" s="239" t="s">
        <v>213</v>
      </c>
      <c r="AU955" s="239" t="s">
        <v>224</v>
      </c>
      <c r="AV955" s="11" t="s">
        <v>88</v>
      </c>
      <c r="AW955" s="11" t="s">
        <v>5</v>
      </c>
      <c r="AX955" s="11" t="s">
        <v>80</v>
      </c>
      <c r="AY955" s="239" t="s">
        <v>204</v>
      </c>
    </row>
    <row r="956" spans="2:51" s="12" customFormat="1" ht="12">
      <c r="B956" s="240"/>
      <c r="C956" s="241"/>
      <c r="D956" s="231" t="s">
        <v>213</v>
      </c>
      <c r="E956" s="242" t="s">
        <v>33</v>
      </c>
      <c r="F956" s="243" t="s">
        <v>1168</v>
      </c>
      <c r="G956" s="241"/>
      <c r="H956" s="244">
        <v>0.906</v>
      </c>
      <c r="I956" s="245"/>
      <c r="J956" s="245"/>
      <c r="K956" s="241"/>
      <c r="L956" s="241"/>
      <c r="M956" s="246"/>
      <c r="N956" s="247"/>
      <c r="O956" s="248"/>
      <c r="P956" s="248"/>
      <c r="Q956" s="248"/>
      <c r="R956" s="248"/>
      <c r="S956" s="248"/>
      <c r="T956" s="248"/>
      <c r="U956" s="248"/>
      <c r="V956" s="248"/>
      <c r="W956" s="248"/>
      <c r="X956" s="249"/>
      <c r="AT956" s="250" t="s">
        <v>213</v>
      </c>
      <c r="AU956" s="250" t="s">
        <v>224</v>
      </c>
      <c r="AV956" s="12" t="s">
        <v>90</v>
      </c>
      <c r="AW956" s="12" t="s">
        <v>5</v>
      </c>
      <c r="AX956" s="12" t="s">
        <v>80</v>
      </c>
      <c r="AY956" s="250" t="s">
        <v>204</v>
      </c>
    </row>
    <row r="957" spans="2:51" s="11" customFormat="1" ht="12">
      <c r="B957" s="229"/>
      <c r="C957" s="230"/>
      <c r="D957" s="231" t="s">
        <v>213</v>
      </c>
      <c r="E957" s="232" t="s">
        <v>33</v>
      </c>
      <c r="F957" s="233" t="s">
        <v>600</v>
      </c>
      <c r="G957" s="230"/>
      <c r="H957" s="232" t="s">
        <v>33</v>
      </c>
      <c r="I957" s="234"/>
      <c r="J957" s="234"/>
      <c r="K957" s="230"/>
      <c r="L957" s="230"/>
      <c r="M957" s="235"/>
      <c r="N957" s="236"/>
      <c r="O957" s="237"/>
      <c r="P957" s="237"/>
      <c r="Q957" s="237"/>
      <c r="R957" s="237"/>
      <c r="S957" s="237"/>
      <c r="T957" s="237"/>
      <c r="U957" s="237"/>
      <c r="V957" s="237"/>
      <c r="W957" s="237"/>
      <c r="X957" s="238"/>
      <c r="AT957" s="239" t="s">
        <v>213</v>
      </c>
      <c r="AU957" s="239" t="s">
        <v>224</v>
      </c>
      <c r="AV957" s="11" t="s">
        <v>88</v>
      </c>
      <c r="AW957" s="11" t="s">
        <v>5</v>
      </c>
      <c r="AX957" s="11" t="s">
        <v>80</v>
      </c>
      <c r="AY957" s="239" t="s">
        <v>204</v>
      </c>
    </row>
    <row r="958" spans="2:51" s="12" customFormat="1" ht="12">
      <c r="B958" s="240"/>
      <c r="C958" s="241"/>
      <c r="D958" s="231" t="s">
        <v>213</v>
      </c>
      <c r="E958" s="242" t="s">
        <v>33</v>
      </c>
      <c r="F958" s="243" t="s">
        <v>1169</v>
      </c>
      <c r="G958" s="241"/>
      <c r="H958" s="244">
        <v>0.916</v>
      </c>
      <c r="I958" s="245"/>
      <c r="J958" s="245"/>
      <c r="K958" s="241"/>
      <c r="L958" s="241"/>
      <c r="M958" s="246"/>
      <c r="N958" s="247"/>
      <c r="O958" s="248"/>
      <c r="P958" s="248"/>
      <c r="Q958" s="248"/>
      <c r="R958" s="248"/>
      <c r="S958" s="248"/>
      <c r="T958" s="248"/>
      <c r="U958" s="248"/>
      <c r="V958" s="248"/>
      <c r="W958" s="248"/>
      <c r="X958" s="249"/>
      <c r="AT958" s="250" t="s">
        <v>213</v>
      </c>
      <c r="AU958" s="250" t="s">
        <v>224</v>
      </c>
      <c r="AV958" s="12" t="s">
        <v>90</v>
      </c>
      <c r="AW958" s="12" t="s">
        <v>5</v>
      </c>
      <c r="AX958" s="12" t="s">
        <v>80</v>
      </c>
      <c r="AY958" s="250" t="s">
        <v>204</v>
      </c>
    </row>
    <row r="959" spans="2:51" s="11" customFormat="1" ht="12">
      <c r="B959" s="229"/>
      <c r="C959" s="230"/>
      <c r="D959" s="231" t="s">
        <v>213</v>
      </c>
      <c r="E959" s="232" t="s">
        <v>33</v>
      </c>
      <c r="F959" s="233" t="s">
        <v>602</v>
      </c>
      <c r="G959" s="230"/>
      <c r="H959" s="232" t="s">
        <v>33</v>
      </c>
      <c r="I959" s="234"/>
      <c r="J959" s="234"/>
      <c r="K959" s="230"/>
      <c r="L959" s="230"/>
      <c r="M959" s="235"/>
      <c r="N959" s="236"/>
      <c r="O959" s="237"/>
      <c r="P959" s="237"/>
      <c r="Q959" s="237"/>
      <c r="R959" s="237"/>
      <c r="S959" s="237"/>
      <c r="T959" s="237"/>
      <c r="U959" s="237"/>
      <c r="V959" s="237"/>
      <c r="W959" s="237"/>
      <c r="X959" s="238"/>
      <c r="AT959" s="239" t="s">
        <v>213</v>
      </c>
      <c r="AU959" s="239" t="s">
        <v>224</v>
      </c>
      <c r="AV959" s="11" t="s">
        <v>88</v>
      </c>
      <c r="AW959" s="11" t="s">
        <v>5</v>
      </c>
      <c r="AX959" s="11" t="s">
        <v>80</v>
      </c>
      <c r="AY959" s="239" t="s">
        <v>204</v>
      </c>
    </row>
    <row r="960" spans="2:51" s="12" customFormat="1" ht="12">
      <c r="B960" s="240"/>
      <c r="C960" s="241"/>
      <c r="D960" s="231" t="s">
        <v>213</v>
      </c>
      <c r="E960" s="242" t="s">
        <v>33</v>
      </c>
      <c r="F960" s="243" t="s">
        <v>1170</v>
      </c>
      <c r="G960" s="241"/>
      <c r="H960" s="244">
        <v>0.759</v>
      </c>
      <c r="I960" s="245"/>
      <c r="J960" s="245"/>
      <c r="K960" s="241"/>
      <c r="L960" s="241"/>
      <c r="M960" s="246"/>
      <c r="N960" s="247"/>
      <c r="O960" s="248"/>
      <c r="P960" s="248"/>
      <c r="Q960" s="248"/>
      <c r="R960" s="248"/>
      <c r="S960" s="248"/>
      <c r="T960" s="248"/>
      <c r="U960" s="248"/>
      <c r="V960" s="248"/>
      <c r="W960" s="248"/>
      <c r="X960" s="249"/>
      <c r="AT960" s="250" t="s">
        <v>213</v>
      </c>
      <c r="AU960" s="250" t="s">
        <v>224</v>
      </c>
      <c r="AV960" s="12" t="s">
        <v>90</v>
      </c>
      <c r="AW960" s="12" t="s">
        <v>5</v>
      </c>
      <c r="AX960" s="12" t="s">
        <v>80</v>
      </c>
      <c r="AY960" s="250" t="s">
        <v>204</v>
      </c>
    </row>
    <row r="961" spans="2:51" s="13" customFormat="1" ht="12">
      <c r="B961" s="251"/>
      <c r="C961" s="252"/>
      <c r="D961" s="231" t="s">
        <v>213</v>
      </c>
      <c r="E961" s="253" t="s">
        <v>33</v>
      </c>
      <c r="F961" s="254" t="s">
        <v>218</v>
      </c>
      <c r="G961" s="252"/>
      <c r="H961" s="255">
        <v>4.284</v>
      </c>
      <c r="I961" s="256"/>
      <c r="J961" s="256"/>
      <c r="K961" s="252"/>
      <c r="L961" s="252"/>
      <c r="M961" s="257"/>
      <c r="N961" s="258"/>
      <c r="O961" s="259"/>
      <c r="P961" s="259"/>
      <c r="Q961" s="259"/>
      <c r="R961" s="259"/>
      <c r="S961" s="259"/>
      <c r="T961" s="259"/>
      <c r="U961" s="259"/>
      <c r="V961" s="259"/>
      <c r="W961" s="259"/>
      <c r="X961" s="260"/>
      <c r="AT961" s="261" t="s">
        <v>213</v>
      </c>
      <c r="AU961" s="261" t="s">
        <v>224</v>
      </c>
      <c r="AV961" s="13" t="s">
        <v>211</v>
      </c>
      <c r="AW961" s="13" t="s">
        <v>5</v>
      </c>
      <c r="AX961" s="13" t="s">
        <v>88</v>
      </c>
      <c r="AY961" s="261" t="s">
        <v>204</v>
      </c>
    </row>
    <row r="962" spans="2:65" s="1" customFormat="1" ht="16.5" customHeight="1">
      <c r="B962" s="39"/>
      <c r="C962" s="216" t="s">
        <v>1171</v>
      </c>
      <c r="D962" s="216" t="s">
        <v>206</v>
      </c>
      <c r="E962" s="217" t="s">
        <v>1172</v>
      </c>
      <c r="F962" s="218" t="s">
        <v>1173</v>
      </c>
      <c r="G962" s="219" t="s">
        <v>209</v>
      </c>
      <c r="H962" s="220">
        <v>1381.21</v>
      </c>
      <c r="I962" s="221"/>
      <c r="J962" s="221"/>
      <c r="K962" s="222">
        <f>ROUND(P962*H962,2)</f>
        <v>0</v>
      </c>
      <c r="L962" s="218" t="s">
        <v>239</v>
      </c>
      <c r="M962" s="44"/>
      <c r="N962" s="223" t="s">
        <v>33</v>
      </c>
      <c r="O962" s="224" t="s">
        <v>49</v>
      </c>
      <c r="P962" s="225">
        <f>I962+J962</f>
        <v>0</v>
      </c>
      <c r="Q962" s="225">
        <f>ROUND(I962*H962,2)</f>
        <v>0</v>
      </c>
      <c r="R962" s="225">
        <f>ROUND(J962*H962,2)</f>
        <v>0</v>
      </c>
      <c r="S962" s="80"/>
      <c r="T962" s="226">
        <f>S962*H962</f>
        <v>0</v>
      </c>
      <c r="U962" s="226">
        <v>0.00012</v>
      </c>
      <c r="V962" s="226">
        <f>U962*H962</f>
        <v>0.1657452</v>
      </c>
      <c r="W962" s="226">
        <v>0</v>
      </c>
      <c r="X962" s="227">
        <f>W962*H962</f>
        <v>0</v>
      </c>
      <c r="AR962" s="17" t="s">
        <v>211</v>
      </c>
      <c r="AT962" s="17" t="s">
        <v>206</v>
      </c>
      <c r="AU962" s="17" t="s">
        <v>224</v>
      </c>
      <c r="AY962" s="17" t="s">
        <v>204</v>
      </c>
      <c r="BE962" s="228">
        <f>IF(O962="základní",K962,0)</f>
        <v>0</v>
      </c>
      <c r="BF962" s="228">
        <f>IF(O962="snížená",K962,0)</f>
        <v>0</v>
      </c>
      <c r="BG962" s="228">
        <f>IF(O962="zákl. přenesená",K962,0)</f>
        <v>0</v>
      </c>
      <c r="BH962" s="228">
        <f>IF(O962="sníž. přenesená",K962,0)</f>
        <v>0</v>
      </c>
      <c r="BI962" s="228">
        <f>IF(O962="nulová",K962,0)</f>
        <v>0</v>
      </c>
      <c r="BJ962" s="17" t="s">
        <v>88</v>
      </c>
      <c r="BK962" s="228">
        <f>ROUND(P962*H962,2)</f>
        <v>0</v>
      </c>
      <c r="BL962" s="17" t="s">
        <v>211</v>
      </c>
      <c r="BM962" s="17" t="s">
        <v>1174</v>
      </c>
    </row>
    <row r="963" spans="2:51" s="11" customFormat="1" ht="12">
      <c r="B963" s="229"/>
      <c r="C963" s="230"/>
      <c r="D963" s="231" t="s">
        <v>213</v>
      </c>
      <c r="E963" s="232" t="s">
        <v>33</v>
      </c>
      <c r="F963" s="233" t="s">
        <v>590</v>
      </c>
      <c r="G963" s="230"/>
      <c r="H963" s="232" t="s">
        <v>33</v>
      </c>
      <c r="I963" s="234"/>
      <c r="J963" s="234"/>
      <c r="K963" s="230"/>
      <c r="L963" s="230"/>
      <c r="M963" s="235"/>
      <c r="N963" s="236"/>
      <c r="O963" s="237"/>
      <c r="P963" s="237"/>
      <c r="Q963" s="237"/>
      <c r="R963" s="237"/>
      <c r="S963" s="237"/>
      <c r="T963" s="237"/>
      <c r="U963" s="237"/>
      <c r="V963" s="237"/>
      <c r="W963" s="237"/>
      <c r="X963" s="238"/>
      <c r="AT963" s="239" t="s">
        <v>213</v>
      </c>
      <c r="AU963" s="239" t="s">
        <v>224</v>
      </c>
      <c r="AV963" s="11" t="s">
        <v>88</v>
      </c>
      <c r="AW963" s="11" t="s">
        <v>5</v>
      </c>
      <c r="AX963" s="11" t="s">
        <v>80</v>
      </c>
      <c r="AY963" s="239" t="s">
        <v>204</v>
      </c>
    </row>
    <row r="964" spans="2:51" s="12" customFormat="1" ht="12">
      <c r="B964" s="240"/>
      <c r="C964" s="241"/>
      <c r="D964" s="231" t="s">
        <v>213</v>
      </c>
      <c r="E964" s="242" t="s">
        <v>33</v>
      </c>
      <c r="F964" s="243" t="s">
        <v>1175</v>
      </c>
      <c r="G964" s="241"/>
      <c r="H964" s="244">
        <v>234.21</v>
      </c>
      <c r="I964" s="245"/>
      <c r="J964" s="245"/>
      <c r="K964" s="241"/>
      <c r="L964" s="241"/>
      <c r="M964" s="246"/>
      <c r="N964" s="247"/>
      <c r="O964" s="248"/>
      <c r="P964" s="248"/>
      <c r="Q964" s="248"/>
      <c r="R964" s="248"/>
      <c r="S964" s="248"/>
      <c r="T964" s="248"/>
      <c r="U964" s="248"/>
      <c r="V964" s="248"/>
      <c r="W964" s="248"/>
      <c r="X964" s="249"/>
      <c r="AT964" s="250" t="s">
        <v>213</v>
      </c>
      <c r="AU964" s="250" t="s">
        <v>224</v>
      </c>
      <c r="AV964" s="12" t="s">
        <v>90</v>
      </c>
      <c r="AW964" s="12" t="s">
        <v>5</v>
      </c>
      <c r="AX964" s="12" t="s">
        <v>80</v>
      </c>
      <c r="AY964" s="250" t="s">
        <v>204</v>
      </c>
    </row>
    <row r="965" spans="2:51" s="14" customFormat="1" ht="12">
      <c r="B965" s="262"/>
      <c r="C965" s="263"/>
      <c r="D965" s="231" t="s">
        <v>213</v>
      </c>
      <c r="E965" s="264" t="s">
        <v>33</v>
      </c>
      <c r="F965" s="265" t="s">
        <v>243</v>
      </c>
      <c r="G965" s="263"/>
      <c r="H965" s="266">
        <v>234.21</v>
      </c>
      <c r="I965" s="267"/>
      <c r="J965" s="267"/>
      <c r="K965" s="263"/>
      <c r="L965" s="263"/>
      <c r="M965" s="268"/>
      <c r="N965" s="269"/>
      <c r="O965" s="270"/>
      <c r="P965" s="270"/>
      <c r="Q965" s="270"/>
      <c r="R965" s="270"/>
      <c r="S965" s="270"/>
      <c r="T965" s="270"/>
      <c r="U965" s="270"/>
      <c r="V965" s="270"/>
      <c r="W965" s="270"/>
      <c r="X965" s="271"/>
      <c r="AT965" s="272" t="s">
        <v>213</v>
      </c>
      <c r="AU965" s="272" t="s">
        <v>224</v>
      </c>
      <c r="AV965" s="14" t="s">
        <v>224</v>
      </c>
      <c r="AW965" s="14" t="s">
        <v>5</v>
      </c>
      <c r="AX965" s="14" t="s">
        <v>80</v>
      </c>
      <c r="AY965" s="272" t="s">
        <v>204</v>
      </c>
    </row>
    <row r="966" spans="2:51" s="11" customFormat="1" ht="12">
      <c r="B966" s="229"/>
      <c r="C966" s="230"/>
      <c r="D966" s="231" t="s">
        <v>213</v>
      </c>
      <c r="E966" s="232" t="s">
        <v>33</v>
      </c>
      <c r="F966" s="233" t="s">
        <v>396</v>
      </c>
      <c r="G966" s="230"/>
      <c r="H966" s="232" t="s">
        <v>33</v>
      </c>
      <c r="I966" s="234"/>
      <c r="J966" s="234"/>
      <c r="K966" s="230"/>
      <c r="L966" s="230"/>
      <c r="M966" s="235"/>
      <c r="N966" s="236"/>
      <c r="O966" s="237"/>
      <c r="P966" s="237"/>
      <c r="Q966" s="237"/>
      <c r="R966" s="237"/>
      <c r="S966" s="237"/>
      <c r="T966" s="237"/>
      <c r="U966" s="237"/>
      <c r="V966" s="237"/>
      <c r="W966" s="237"/>
      <c r="X966" s="238"/>
      <c r="AT966" s="239" t="s">
        <v>213</v>
      </c>
      <c r="AU966" s="239" t="s">
        <v>224</v>
      </c>
      <c r="AV966" s="11" t="s">
        <v>88</v>
      </c>
      <c r="AW966" s="11" t="s">
        <v>5</v>
      </c>
      <c r="AX966" s="11" t="s">
        <v>80</v>
      </c>
      <c r="AY966" s="239" t="s">
        <v>204</v>
      </c>
    </row>
    <row r="967" spans="2:51" s="12" customFormat="1" ht="12">
      <c r="B967" s="240"/>
      <c r="C967" s="241"/>
      <c r="D967" s="231" t="s">
        <v>213</v>
      </c>
      <c r="E967" s="242" t="s">
        <v>33</v>
      </c>
      <c r="F967" s="243" t="s">
        <v>1176</v>
      </c>
      <c r="G967" s="241"/>
      <c r="H967" s="244">
        <v>205.2</v>
      </c>
      <c r="I967" s="245"/>
      <c r="J967" s="245"/>
      <c r="K967" s="241"/>
      <c r="L967" s="241"/>
      <c r="M967" s="246"/>
      <c r="N967" s="247"/>
      <c r="O967" s="248"/>
      <c r="P967" s="248"/>
      <c r="Q967" s="248"/>
      <c r="R967" s="248"/>
      <c r="S967" s="248"/>
      <c r="T967" s="248"/>
      <c r="U967" s="248"/>
      <c r="V967" s="248"/>
      <c r="W967" s="248"/>
      <c r="X967" s="249"/>
      <c r="AT967" s="250" t="s">
        <v>213</v>
      </c>
      <c r="AU967" s="250" t="s">
        <v>224</v>
      </c>
      <c r="AV967" s="12" t="s">
        <v>90</v>
      </c>
      <c r="AW967" s="12" t="s">
        <v>5</v>
      </c>
      <c r="AX967" s="12" t="s">
        <v>80</v>
      </c>
      <c r="AY967" s="250" t="s">
        <v>204</v>
      </c>
    </row>
    <row r="968" spans="2:51" s="14" customFormat="1" ht="12">
      <c r="B968" s="262"/>
      <c r="C968" s="263"/>
      <c r="D968" s="231" t="s">
        <v>213</v>
      </c>
      <c r="E968" s="264" t="s">
        <v>33</v>
      </c>
      <c r="F968" s="265" t="s">
        <v>243</v>
      </c>
      <c r="G968" s="263"/>
      <c r="H968" s="266">
        <v>205.2</v>
      </c>
      <c r="I968" s="267"/>
      <c r="J968" s="267"/>
      <c r="K968" s="263"/>
      <c r="L968" s="263"/>
      <c r="M968" s="268"/>
      <c r="N968" s="269"/>
      <c r="O968" s="270"/>
      <c r="P968" s="270"/>
      <c r="Q968" s="270"/>
      <c r="R968" s="270"/>
      <c r="S968" s="270"/>
      <c r="T968" s="270"/>
      <c r="U968" s="270"/>
      <c r="V968" s="270"/>
      <c r="W968" s="270"/>
      <c r="X968" s="271"/>
      <c r="AT968" s="272" t="s">
        <v>213</v>
      </c>
      <c r="AU968" s="272" t="s">
        <v>224</v>
      </c>
      <c r="AV968" s="14" t="s">
        <v>224</v>
      </c>
      <c r="AW968" s="14" t="s">
        <v>5</v>
      </c>
      <c r="AX968" s="14" t="s">
        <v>80</v>
      </c>
      <c r="AY968" s="272" t="s">
        <v>204</v>
      </c>
    </row>
    <row r="969" spans="2:51" s="11" customFormat="1" ht="12">
      <c r="B969" s="229"/>
      <c r="C969" s="230"/>
      <c r="D969" s="231" t="s">
        <v>213</v>
      </c>
      <c r="E969" s="232" t="s">
        <v>33</v>
      </c>
      <c r="F969" s="233" t="s">
        <v>347</v>
      </c>
      <c r="G969" s="230"/>
      <c r="H969" s="232" t="s">
        <v>33</v>
      </c>
      <c r="I969" s="234"/>
      <c r="J969" s="234"/>
      <c r="K969" s="230"/>
      <c r="L969" s="230"/>
      <c r="M969" s="235"/>
      <c r="N969" s="236"/>
      <c r="O969" s="237"/>
      <c r="P969" s="237"/>
      <c r="Q969" s="237"/>
      <c r="R969" s="237"/>
      <c r="S969" s="237"/>
      <c r="T969" s="237"/>
      <c r="U969" s="237"/>
      <c r="V969" s="237"/>
      <c r="W969" s="237"/>
      <c r="X969" s="238"/>
      <c r="AT969" s="239" t="s">
        <v>213</v>
      </c>
      <c r="AU969" s="239" t="s">
        <v>224</v>
      </c>
      <c r="AV969" s="11" t="s">
        <v>88</v>
      </c>
      <c r="AW969" s="11" t="s">
        <v>5</v>
      </c>
      <c r="AX969" s="11" t="s">
        <v>80</v>
      </c>
      <c r="AY969" s="239" t="s">
        <v>204</v>
      </c>
    </row>
    <row r="970" spans="2:51" s="12" customFormat="1" ht="12">
      <c r="B970" s="240"/>
      <c r="C970" s="241"/>
      <c r="D970" s="231" t="s">
        <v>213</v>
      </c>
      <c r="E970" s="242" t="s">
        <v>33</v>
      </c>
      <c r="F970" s="243" t="s">
        <v>1177</v>
      </c>
      <c r="G970" s="241"/>
      <c r="H970" s="244">
        <v>253.9</v>
      </c>
      <c r="I970" s="245"/>
      <c r="J970" s="245"/>
      <c r="K970" s="241"/>
      <c r="L970" s="241"/>
      <c r="M970" s="246"/>
      <c r="N970" s="247"/>
      <c r="O970" s="248"/>
      <c r="P970" s="248"/>
      <c r="Q970" s="248"/>
      <c r="R970" s="248"/>
      <c r="S970" s="248"/>
      <c r="T970" s="248"/>
      <c r="U970" s="248"/>
      <c r="V970" s="248"/>
      <c r="W970" s="248"/>
      <c r="X970" s="249"/>
      <c r="AT970" s="250" t="s">
        <v>213</v>
      </c>
      <c r="AU970" s="250" t="s">
        <v>224</v>
      </c>
      <c r="AV970" s="12" t="s">
        <v>90</v>
      </c>
      <c r="AW970" s="12" t="s">
        <v>5</v>
      </c>
      <c r="AX970" s="12" t="s">
        <v>80</v>
      </c>
      <c r="AY970" s="250" t="s">
        <v>204</v>
      </c>
    </row>
    <row r="971" spans="2:51" s="11" customFormat="1" ht="12">
      <c r="B971" s="229"/>
      <c r="C971" s="230"/>
      <c r="D971" s="231" t="s">
        <v>213</v>
      </c>
      <c r="E971" s="232" t="s">
        <v>33</v>
      </c>
      <c r="F971" s="233" t="s">
        <v>597</v>
      </c>
      <c r="G971" s="230"/>
      <c r="H971" s="232" t="s">
        <v>33</v>
      </c>
      <c r="I971" s="234"/>
      <c r="J971" s="234"/>
      <c r="K971" s="230"/>
      <c r="L971" s="230"/>
      <c r="M971" s="235"/>
      <c r="N971" s="236"/>
      <c r="O971" s="237"/>
      <c r="P971" s="237"/>
      <c r="Q971" s="237"/>
      <c r="R971" s="237"/>
      <c r="S971" s="237"/>
      <c r="T971" s="237"/>
      <c r="U971" s="237"/>
      <c r="V971" s="237"/>
      <c r="W971" s="237"/>
      <c r="X971" s="238"/>
      <c r="AT971" s="239" t="s">
        <v>213</v>
      </c>
      <c r="AU971" s="239" t="s">
        <v>224</v>
      </c>
      <c r="AV971" s="11" t="s">
        <v>88</v>
      </c>
      <c r="AW971" s="11" t="s">
        <v>5</v>
      </c>
      <c r="AX971" s="11" t="s">
        <v>80</v>
      </c>
      <c r="AY971" s="239" t="s">
        <v>204</v>
      </c>
    </row>
    <row r="972" spans="2:51" s="12" customFormat="1" ht="12">
      <c r="B972" s="240"/>
      <c r="C972" s="241"/>
      <c r="D972" s="231" t="s">
        <v>213</v>
      </c>
      <c r="E972" s="242" t="s">
        <v>33</v>
      </c>
      <c r="F972" s="243" t="s">
        <v>1178</v>
      </c>
      <c r="G972" s="241"/>
      <c r="H972" s="244">
        <v>244.9</v>
      </c>
      <c r="I972" s="245"/>
      <c r="J972" s="245"/>
      <c r="K972" s="241"/>
      <c r="L972" s="241"/>
      <c r="M972" s="246"/>
      <c r="N972" s="247"/>
      <c r="O972" s="248"/>
      <c r="P972" s="248"/>
      <c r="Q972" s="248"/>
      <c r="R972" s="248"/>
      <c r="S972" s="248"/>
      <c r="T972" s="248"/>
      <c r="U972" s="248"/>
      <c r="V972" s="248"/>
      <c r="W972" s="248"/>
      <c r="X972" s="249"/>
      <c r="AT972" s="250" t="s">
        <v>213</v>
      </c>
      <c r="AU972" s="250" t="s">
        <v>224</v>
      </c>
      <c r="AV972" s="12" t="s">
        <v>90</v>
      </c>
      <c r="AW972" s="12" t="s">
        <v>5</v>
      </c>
      <c r="AX972" s="12" t="s">
        <v>80</v>
      </c>
      <c r="AY972" s="250" t="s">
        <v>204</v>
      </c>
    </row>
    <row r="973" spans="2:51" s="11" customFormat="1" ht="12">
      <c r="B973" s="229"/>
      <c r="C973" s="230"/>
      <c r="D973" s="231" t="s">
        <v>213</v>
      </c>
      <c r="E973" s="232" t="s">
        <v>33</v>
      </c>
      <c r="F973" s="233" t="s">
        <v>600</v>
      </c>
      <c r="G973" s="230"/>
      <c r="H973" s="232" t="s">
        <v>33</v>
      </c>
      <c r="I973" s="234"/>
      <c r="J973" s="234"/>
      <c r="K973" s="230"/>
      <c r="L973" s="230"/>
      <c r="M973" s="235"/>
      <c r="N973" s="236"/>
      <c r="O973" s="237"/>
      <c r="P973" s="237"/>
      <c r="Q973" s="237"/>
      <c r="R973" s="237"/>
      <c r="S973" s="237"/>
      <c r="T973" s="237"/>
      <c r="U973" s="237"/>
      <c r="V973" s="237"/>
      <c r="W973" s="237"/>
      <c r="X973" s="238"/>
      <c r="AT973" s="239" t="s">
        <v>213</v>
      </c>
      <c r="AU973" s="239" t="s">
        <v>224</v>
      </c>
      <c r="AV973" s="11" t="s">
        <v>88</v>
      </c>
      <c r="AW973" s="11" t="s">
        <v>5</v>
      </c>
      <c r="AX973" s="11" t="s">
        <v>80</v>
      </c>
      <c r="AY973" s="239" t="s">
        <v>204</v>
      </c>
    </row>
    <row r="974" spans="2:51" s="12" customFormat="1" ht="12">
      <c r="B974" s="240"/>
      <c r="C974" s="241"/>
      <c r="D974" s="231" t="s">
        <v>213</v>
      </c>
      <c r="E974" s="242" t="s">
        <v>33</v>
      </c>
      <c r="F974" s="243" t="s">
        <v>1179</v>
      </c>
      <c r="G974" s="241"/>
      <c r="H974" s="244">
        <v>241.5</v>
      </c>
      <c r="I974" s="245"/>
      <c r="J974" s="245"/>
      <c r="K974" s="241"/>
      <c r="L974" s="241"/>
      <c r="M974" s="246"/>
      <c r="N974" s="247"/>
      <c r="O974" s="248"/>
      <c r="P974" s="248"/>
      <c r="Q974" s="248"/>
      <c r="R974" s="248"/>
      <c r="S974" s="248"/>
      <c r="T974" s="248"/>
      <c r="U974" s="248"/>
      <c r="V974" s="248"/>
      <c r="W974" s="248"/>
      <c r="X974" s="249"/>
      <c r="AT974" s="250" t="s">
        <v>213</v>
      </c>
      <c r="AU974" s="250" t="s">
        <v>224</v>
      </c>
      <c r="AV974" s="12" t="s">
        <v>90</v>
      </c>
      <c r="AW974" s="12" t="s">
        <v>5</v>
      </c>
      <c r="AX974" s="12" t="s">
        <v>80</v>
      </c>
      <c r="AY974" s="250" t="s">
        <v>204</v>
      </c>
    </row>
    <row r="975" spans="2:51" s="11" customFormat="1" ht="12">
      <c r="B975" s="229"/>
      <c r="C975" s="230"/>
      <c r="D975" s="231" t="s">
        <v>213</v>
      </c>
      <c r="E975" s="232" t="s">
        <v>33</v>
      </c>
      <c r="F975" s="233" t="s">
        <v>602</v>
      </c>
      <c r="G975" s="230"/>
      <c r="H975" s="232" t="s">
        <v>33</v>
      </c>
      <c r="I975" s="234"/>
      <c r="J975" s="234"/>
      <c r="K975" s="230"/>
      <c r="L975" s="230"/>
      <c r="M975" s="235"/>
      <c r="N975" s="236"/>
      <c r="O975" s="237"/>
      <c r="P975" s="237"/>
      <c r="Q975" s="237"/>
      <c r="R975" s="237"/>
      <c r="S975" s="237"/>
      <c r="T975" s="237"/>
      <c r="U975" s="237"/>
      <c r="V975" s="237"/>
      <c r="W975" s="237"/>
      <c r="X975" s="238"/>
      <c r="AT975" s="239" t="s">
        <v>213</v>
      </c>
      <c r="AU975" s="239" t="s">
        <v>224</v>
      </c>
      <c r="AV975" s="11" t="s">
        <v>88</v>
      </c>
      <c r="AW975" s="11" t="s">
        <v>5</v>
      </c>
      <c r="AX975" s="11" t="s">
        <v>80</v>
      </c>
      <c r="AY975" s="239" t="s">
        <v>204</v>
      </c>
    </row>
    <row r="976" spans="2:51" s="12" customFormat="1" ht="12">
      <c r="B976" s="240"/>
      <c r="C976" s="241"/>
      <c r="D976" s="231" t="s">
        <v>213</v>
      </c>
      <c r="E976" s="242" t="s">
        <v>33</v>
      </c>
      <c r="F976" s="243" t="s">
        <v>1180</v>
      </c>
      <c r="G976" s="241"/>
      <c r="H976" s="244">
        <v>201.5</v>
      </c>
      <c r="I976" s="245"/>
      <c r="J976" s="245"/>
      <c r="K976" s="241"/>
      <c r="L976" s="241"/>
      <c r="M976" s="246"/>
      <c r="N976" s="247"/>
      <c r="O976" s="248"/>
      <c r="P976" s="248"/>
      <c r="Q976" s="248"/>
      <c r="R976" s="248"/>
      <c r="S976" s="248"/>
      <c r="T976" s="248"/>
      <c r="U976" s="248"/>
      <c r="V976" s="248"/>
      <c r="W976" s="248"/>
      <c r="X976" s="249"/>
      <c r="AT976" s="250" t="s">
        <v>213</v>
      </c>
      <c r="AU976" s="250" t="s">
        <v>224</v>
      </c>
      <c r="AV976" s="12" t="s">
        <v>90</v>
      </c>
      <c r="AW976" s="12" t="s">
        <v>5</v>
      </c>
      <c r="AX976" s="12" t="s">
        <v>80</v>
      </c>
      <c r="AY976" s="250" t="s">
        <v>204</v>
      </c>
    </row>
    <row r="977" spans="2:51" s="13" customFormat="1" ht="12">
      <c r="B977" s="251"/>
      <c r="C977" s="252"/>
      <c r="D977" s="231" t="s">
        <v>213</v>
      </c>
      <c r="E977" s="253" t="s">
        <v>33</v>
      </c>
      <c r="F977" s="254" t="s">
        <v>218</v>
      </c>
      <c r="G977" s="252"/>
      <c r="H977" s="255">
        <v>1381.21</v>
      </c>
      <c r="I977" s="256"/>
      <c r="J977" s="256"/>
      <c r="K977" s="252"/>
      <c r="L977" s="252"/>
      <c r="M977" s="257"/>
      <c r="N977" s="258"/>
      <c r="O977" s="259"/>
      <c r="P977" s="259"/>
      <c r="Q977" s="259"/>
      <c r="R977" s="259"/>
      <c r="S977" s="259"/>
      <c r="T977" s="259"/>
      <c r="U977" s="259"/>
      <c r="V977" s="259"/>
      <c r="W977" s="259"/>
      <c r="X977" s="260"/>
      <c r="AT977" s="261" t="s">
        <v>213</v>
      </c>
      <c r="AU977" s="261" t="s">
        <v>224</v>
      </c>
      <c r="AV977" s="13" t="s">
        <v>211</v>
      </c>
      <c r="AW977" s="13" t="s">
        <v>5</v>
      </c>
      <c r="AX977" s="13" t="s">
        <v>88</v>
      </c>
      <c r="AY977" s="261" t="s">
        <v>204</v>
      </c>
    </row>
    <row r="978" spans="2:65" s="1" customFormat="1" ht="16.5" customHeight="1">
      <c r="B978" s="39"/>
      <c r="C978" s="216" t="s">
        <v>1181</v>
      </c>
      <c r="D978" s="216" t="s">
        <v>206</v>
      </c>
      <c r="E978" s="217" t="s">
        <v>1182</v>
      </c>
      <c r="F978" s="218" t="s">
        <v>1183</v>
      </c>
      <c r="G978" s="219" t="s">
        <v>296</v>
      </c>
      <c r="H978" s="220">
        <v>1824.36</v>
      </c>
      <c r="I978" s="221"/>
      <c r="J978" s="221"/>
      <c r="K978" s="222">
        <f>ROUND(P978*H978,2)</f>
        <v>0</v>
      </c>
      <c r="L978" s="218" t="s">
        <v>239</v>
      </c>
      <c r="M978" s="44"/>
      <c r="N978" s="223" t="s">
        <v>33</v>
      </c>
      <c r="O978" s="224" t="s">
        <v>49</v>
      </c>
      <c r="P978" s="225">
        <f>I978+J978</f>
        <v>0</v>
      </c>
      <c r="Q978" s="225">
        <f>ROUND(I978*H978,2)</f>
        <v>0</v>
      </c>
      <c r="R978" s="225">
        <f>ROUND(J978*H978,2)</f>
        <v>0</v>
      </c>
      <c r="S978" s="80"/>
      <c r="T978" s="226">
        <f>S978*H978</f>
        <v>0</v>
      </c>
      <c r="U978" s="226">
        <v>9E-05</v>
      </c>
      <c r="V978" s="226">
        <f>U978*H978</f>
        <v>0.1641924</v>
      </c>
      <c r="W978" s="226">
        <v>0</v>
      </c>
      <c r="X978" s="227">
        <f>W978*H978</f>
        <v>0</v>
      </c>
      <c r="AR978" s="17" t="s">
        <v>211</v>
      </c>
      <c r="AT978" s="17" t="s">
        <v>206</v>
      </c>
      <c r="AU978" s="17" t="s">
        <v>224</v>
      </c>
      <c r="AY978" s="17" t="s">
        <v>204</v>
      </c>
      <c r="BE978" s="228">
        <f>IF(O978="základní",K978,0)</f>
        <v>0</v>
      </c>
      <c r="BF978" s="228">
        <f>IF(O978="snížená",K978,0)</f>
        <v>0</v>
      </c>
      <c r="BG978" s="228">
        <f>IF(O978="zákl. přenesená",K978,0)</f>
        <v>0</v>
      </c>
      <c r="BH978" s="228">
        <f>IF(O978="sníž. přenesená",K978,0)</f>
        <v>0</v>
      </c>
      <c r="BI978" s="228">
        <f>IF(O978="nulová",K978,0)</f>
        <v>0</v>
      </c>
      <c r="BJ978" s="17" t="s">
        <v>88</v>
      </c>
      <c r="BK978" s="228">
        <f>ROUND(P978*H978,2)</f>
        <v>0</v>
      </c>
      <c r="BL978" s="17" t="s">
        <v>211</v>
      </c>
      <c r="BM978" s="17" t="s">
        <v>1184</v>
      </c>
    </row>
    <row r="979" spans="2:51" s="11" customFormat="1" ht="12">
      <c r="B979" s="229"/>
      <c r="C979" s="230"/>
      <c r="D979" s="231" t="s">
        <v>213</v>
      </c>
      <c r="E979" s="232" t="s">
        <v>33</v>
      </c>
      <c r="F979" s="233" t="s">
        <v>1185</v>
      </c>
      <c r="G979" s="230"/>
      <c r="H979" s="232" t="s">
        <v>33</v>
      </c>
      <c r="I979" s="234"/>
      <c r="J979" s="234"/>
      <c r="K979" s="230"/>
      <c r="L979" s="230"/>
      <c r="M979" s="235"/>
      <c r="N979" s="236"/>
      <c r="O979" s="237"/>
      <c r="P979" s="237"/>
      <c r="Q979" s="237"/>
      <c r="R979" s="237"/>
      <c r="S979" s="237"/>
      <c r="T979" s="237"/>
      <c r="U979" s="237"/>
      <c r="V979" s="237"/>
      <c r="W979" s="237"/>
      <c r="X979" s="238"/>
      <c r="AT979" s="239" t="s">
        <v>213</v>
      </c>
      <c r="AU979" s="239" t="s">
        <v>224</v>
      </c>
      <c r="AV979" s="11" t="s">
        <v>88</v>
      </c>
      <c r="AW979" s="11" t="s">
        <v>5</v>
      </c>
      <c r="AX979" s="11" t="s">
        <v>80</v>
      </c>
      <c r="AY979" s="239" t="s">
        <v>204</v>
      </c>
    </row>
    <row r="980" spans="2:51" s="11" customFormat="1" ht="12">
      <c r="B980" s="229"/>
      <c r="C980" s="230"/>
      <c r="D980" s="231" t="s">
        <v>213</v>
      </c>
      <c r="E980" s="232" t="s">
        <v>33</v>
      </c>
      <c r="F980" s="233" t="s">
        <v>1186</v>
      </c>
      <c r="G980" s="230"/>
      <c r="H980" s="232" t="s">
        <v>33</v>
      </c>
      <c r="I980" s="234"/>
      <c r="J980" s="234"/>
      <c r="K980" s="230"/>
      <c r="L980" s="230"/>
      <c r="M980" s="235"/>
      <c r="N980" s="236"/>
      <c r="O980" s="237"/>
      <c r="P980" s="237"/>
      <c r="Q980" s="237"/>
      <c r="R980" s="237"/>
      <c r="S980" s="237"/>
      <c r="T980" s="237"/>
      <c r="U980" s="237"/>
      <c r="V980" s="237"/>
      <c r="W980" s="237"/>
      <c r="X980" s="238"/>
      <c r="AT980" s="239" t="s">
        <v>213</v>
      </c>
      <c r="AU980" s="239" t="s">
        <v>224</v>
      </c>
      <c r="AV980" s="11" t="s">
        <v>88</v>
      </c>
      <c r="AW980" s="11" t="s">
        <v>5</v>
      </c>
      <c r="AX980" s="11" t="s">
        <v>80</v>
      </c>
      <c r="AY980" s="239" t="s">
        <v>204</v>
      </c>
    </row>
    <row r="981" spans="2:51" s="11" customFormat="1" ht="12">
      <c r="B981" s="229"/>
      <c r="C981" s="230"/>
      <c r="D981" s="231" t="s">
        <v>213</v>
      </c>
      <c r="E981" s="232" t="s">
        <v>33</v>
      </c>
      <c r="F981" s="233" t="s">
        <v>1187</v>
      </c>
      <c r="G981" s="230"/>
      <c r="H981" s="232" t="s">
        <v>33</v>
      </c>
      <c r="I981" s="234"/>
      <c r="J981" s="234"/>
      <c r="K981" s="230"/>
      <c r="L981" s="230"/>
      <c r="M981" s="235"/>
      <c r="N981" s="236"/>
      <c r="O981" s="237"/>
      <c r="P981" s="237"/>
      <c r="Q981" s="237"/>
      <c r="R981" s="237"/>
      <c r="S981" s="237"/>
      <c r="T981" s="237"/>
      <c r="U981" s="237"/>
      <c r="V981" s="237"/>
      <c r="W981" s="237"/>
      <c r="X981" s="238"/>
      <c r="AT981" s="239" t="s">
        <v>213</v>
      </c>
      <c r="AU981" s="239" t="s">
        <v>224</v>
      </c>
      <c r="AV981" s="11" t="s">
        <v>88</v>
      </c>
      <c r="AW981" s="11" t="s">
        <v>5</v>
      </c>
      <c r="AX981" s="11" t="s">
        <v>80</v>
      </c>
      <c r="AY981" s="239" t="s">
        <v>204</v>
      </c>
    </row>
    <row r="982" spans="2:51" s="11" customFormat="1" ht="12">
      <c r="B982" s="229"/>
      <c r="C982" s="230"/>
      <c r="D982" s="231" t="s">
        <v>213</v>
      </c>
      <c r="E982" s="232" t="s">
        <v>33</v>
      </c>
      <c r="F982" s="233" t="s">
        <v>1188</v>
      </c>
      <c r="G982" s="230"/>
      <c r="H982" s="232" t="s">
        <v>33</v>
      </c>
      <c r="I982" s="234"/>
      <c r="J982" s="234"/>
      <c r="K982" s="230"/>
      <c r="L982" s="230"/>
      <c r="M982" s="235"/>
      <c r="N982" s="236"/>
      <c r="O982" s="237"/>
      <c r="P982" s="237"/>
      <c r="Q982" s="237"/>
      <c r="R982" s="237"/>
      <c r="S982" s="237"/>
      <c r="T982" s="237"/>
      <c r="U982" s="237"/>
      <c r="V982" s="237"/>
      <c r="W982" s="237"/>
      <c r="X982" s="238"/>
      <c r="AT982" s="239" t="s">
        <v>213</v>
      </c>
      <c r="AU982" s="239" t="s">
        <v>224</v>
      </c>
      <c r="AV982" s="11" t="s">
        <v>88</v>
      </c>
      <c r="AW982" s="11" t="s">
        <v>5</v>
      </c>
      <c r="AX982" s="11" t="s">
        <v>80</v>
      </c>
      <c r="AY982" s="239" t="s">
        <v>204</v>
      </c>
    </row>
    <row r="983" spans="2:51" s="12" customFormat="1" ht="12">
      <c r="B983" s="240"/>
      <c r="C983" s="241"/>
      <c r="D983" s="231" t="s">
        <v>213</v>
      </c>
      <c r="E983" s="242" t="s">
        <v>33</v>
      </c>
      <c r="F983" s="243" t="s">
        <v>1189</v>
      </c>
      <c r="G983" s="241"/>
      <c r="H983" s="244">
        <v>1824.36</v>
      </c>
      <c r="I983" s="245"/>
      <c r="J983" s="245"/>
      <c r="K983" s="241"/>
      <c r="L983" s="241"/>
      <c r="M983" s="246"/>
      <c r="N983" s="247"/>
      <c r="O983" s="248"/>
      <c r="P983" s="248"/>
      <c r="Q983" s="248"/>
      <c r="R983" s="248"/>
      <c r="S983" s="248"/>
      <c r="T983" s="248"/>
      <c r="U983" s="248"/>
      <c r="V983" s="248"/>
      <c r="W983" s="248"/>
      <c r="X983" s="249"/>
      <c r="AT983" s="250" t="s">
        <v>213</v>
      </c>
      <c r="AU983" s="250" t="s">
        <v>224</v>
      </c>
      <c r="AV983" s="12" t="s">
        <v>90</v>
      </c>
      <c r="AW983" s="12" t="s">
        <v>5</v>
      </c>
      <c r="AX983" s="12" t="s">
        <v>80</v>
      </c>
      <c r="AY983" s="250" t="s">
        <v>204</v>
      </c>
    </row>
    <row r="984" spans="2:51" s="13" customFormat="1" ht="12">
      <c r="B984" s="251"/>
      <c r="C984" s="252"/>
      <c r="D984" s="231" t="s">
        <v>213</v>
      </c>
      <c r="E984" s="253" t="s">
        <v>33</v>
      </c>
      <c r="F984" s="254" t="s">
        <v>218</v>
      </c>
      <c r="G984" s="252"/>
      <c r="H984" s="255">
        <v>1824.36</v>
      </c>
      <c r="I984" s="256"/>
      <c r="J984" s="256"/>
      <c r="K984" s="252"/>
      <c r="L984" s="252"/>
      <c r="M984" s="257"/>
      <c r="N984" s="258"/>
      <c r="O984" s="259"/>
      <c r="P984" s="259"/>
      <c r="Q984" s="259"/>
      <c r="R984" s="259"/>
      <c r="S984" s="259"/>
      <c r="T984" s="259"/>
      <c r="U984" s="259"/>
      <c r="V984" s="259"/>
      <c r="W984" s="259"/>
      <c r="X984" s="260"/>
      <c r="AT984" s="261" t="s">
        <v>213</v>
      </c>
      <c r="AU984" s="261" t="s">
        <v>224</v>
      </c>
      <c r="AV984" s="13" t="s">
        <v>211</v>
      </c>
      <c r="AW984" s="13" t="s">
        <v>5</v>
      </c>
      <c r="AX984" s="13" t="s">
        <v>88</v>
      </c>
      <c r="AY984" s="261" t="s">
        <v>204</v>
      </c>
    </row>
    <row r="985" spans="2:65" s="1" customFormat="1" ht="16.5" customHeight="1">
      <c r="B985" s="39"/>
      <c r="C985" s="216" t="s">
        <v>1190</v>
      </c>
      <c r="D985" s="216" t="s">
        <v>206</v>
      </c>
      <c r="E985" s="217" t="s">
        <v>1191</v>
      </c>
      <c r="F985" s="218" t="s">
        <v>1192</v>
      </c>
      <c r="G985" s="219" t="s">
        <v>232</v>
      </c>
      <c r="H985" s="220">
        <v>45.21</v>
      </c>
      <c r="I985" s="221"/>
      <c r="J985" s="221"/>
      <c r="K985" s="222">
        <f>ROUND(P985*H985,2)</f>
        <v>0</v>
      </c>
      <c r="L985" s="218" t="s">
        <v>239</v>
      </c>
      <c r="M985" s="44"/>
      <c r="N985" s="223" t="s">
        <v>33</v>
      </c>
      <c r="O985" s="224" t="s">
        <v>49</v>
      </c>
      <c r="P985" s="225">
        <f>I985+J985</f>
        <v>0</v>
      </c>
      <c r="Q985" s="225">
        <f>ROUND(I985*H985,2)</f>
        <v>0</v>
      </c>
      <c r="R985" s="225">
        <f>ROUND(J985*H985,2)</f>
        <v>0</v>
      </c>
      <c r="S985" s="80"/>
      <c r="T985" s="226">
        <f>S985*H985</f>
        <v>0</v>
      </c>
      <c r="U985" s="226">
        <v>1.98</v>
      </c>
      <c r="V985" s="226">
        <f>U985*H985</f>
        <v>89.5158</v>
      </c>
      <c r="W985" s="226">
        <v>0</v>
      </c>
      <c r="X985" s="227">
        <f>W985*H985</f>
        <v>0</v>
      </c>
      <c r="AR985" s="17" t="s">
        <v>211</v>
      </c>
      <c r="AT985" s="17" t="s">
        <v>206</v>
      </c>
      <c r="AU985" s="17" t="s">
        <v>224</v>
      </c>
      <c r="AY985" s="17" t="s">
        <v>204</v>
      </c>
      <c r="BE985" s="228">
        <f>IF(O985="základní",K985,0)</f>
        <v>0</v>
      </c>
      <c r="BF985" s="228">
        <f>IF(O985="snížená",K985,0)</f>
        <v>0</v>
      </c>
      <c r="BG985" s="228">
        <f>IF(O985="zákl. přenesená",K985,0)</f>
        <v>0</v>
      </c>
      <c r="BH985" s="228">
        <f>IF(O985="sníž. přenesená",K985,0)</f>
        <v>0</v>
      </c>
      <c r="BI985" s="228">
        <f>IF(O985="nulová",K985,0)</f>
        <v>0</v>
      </c>
      <c r="BJ985" s="17" t="s">
        <v>88</v>
      </c>
      <c r="BK985" s="228">
        <f>ROUND(P985*H985,2)</f>
        <v>0</v>
      </c>
      <c r="BL985" s="17" t="s">
        <v>211</v>
      </c>
      <c r="BM985" s="17" t="s">
        <v>1193</v>
      </c>
    </row>
    <row r="986" spans="2:51" s="11" customFormat="1" ht="12">
      <c r="B986" s="229"/>
      <c r="C986" s="230"/>
      <c r="D986" s="231" t="s">
        <v>213</v>
      </c>
      <c r="E986" s="232" t="s">
        <v>33</v>
      </c>
      <c r="F986" s="233" t="s">
        <v>1194</v>
      </c>
      <c r="G986" s="230"/>
      <c r="H986" s="232" t="s">
        <v>33</v>
      </c>
      <c r="I986" s="234"/>
      <c r="J986" s="234"/>
      <c r="K986" s="230"/>
      <c r="L986" s="230"/>
      <c r="M986" s="235"/>
      <c r="N986" s="236"/>
      <c r="O986" s="237"/>
      <c r="P986" s="237"/>
      <c r="Q986" s="237"/>
      <c r="R986" s="237"/>
      <c r="S986" s="237"/>
      <c r="T986" s="237"/>
      <c r="U986" s="237"/>
      <c r="V986" s="237"/>
      <c r="W986" s="237"/>
      <c r="X986" s="238"/>
      <c r="AT986" s="239" t="s">
        <v>213</v>
      </c>
      <c r="AU986" s="239" t="s">
        <v>224</v>
      </c>
      <c r="AV986" s="11" t="s">
        <v>88</v>
      </c>
      <c r="AW986" s="11" t="s">
        <v>5</v>
      </c>
      <c r="AX986" s="11" t="s">
        <v>80</v>
      </c>
      <c r="AY986" s="239" t="s">
        <v>204</v>
      </c>
    </row>
    <row r="987" spans="2:51" s="12" customFormat="1" ht="12">
      <c r="B987" s="240"/>
      <c r="C987" s="241"/>
      <c r="D987" s="231" t="s">
        <v>213</v>
      </c>
      <c r="E987" s="242" t="s">
        <v>33</v>
      </c>
      <c r="F987" s="243" t="s">
        <v>1195</v>
      </c>
      <c r="G987" s="241"/>
      <c r="H987" s="244">
        <v>22.62</v>
      </c>
      <c r="I987" s="245"/>
      <c r="J987" s="245"/>
      <c r="K987" s="241"/>
      <c r="L987" s="241"/>
      <c r="M987" s="246"/>
      <c r="N987" s="247"/>
      <c r="O987" s="248"/>
      <c r="P987" s="248"/>
      <c r="Q987" s="248"/>
      <c r="R987" s="248"/>
      <c r="S987" s="248"/>
      <c r="T987" s="248"/>
      <c r="U987" s="248"/>
      <c r="V987" s="248"/>
      <c r="W987" s="248"/>
      <c r="X987" s="249"/>
      <c r="AT987" s="250" t="s">
        <v>213</v>
      </c>
      <c r="AU987" s="250" t="s">
        <v>224</v>
      </c>
      <c r="AV987" s="12" t="s">
        <v>90</v>
      </c>
      <c r="AW987" s="12" t="s">
        <v>5</v>
      </c>
      <c r="AX987" s="12" t="s">
        <v>80</v>
      </c>
      <c r="AY987" s="250" t="s">
        <v>204</v>
      </c>
    </row>
    <row r="988" spans="2:51" s="14" customFormat="1" ht="12">
      <c r="B988" s="262"/>
      <c r="C988" s="263"/>
      <c r="D988" s="231" t="s">
        <v>213</v>
      </c>
      <c r="E988" s="264" t="s">
        <v>33</v>
      </c>
      <c r="F988" s="265" t="s">
        <v>243</v>
      </c>
      <c r="G988" s="263"/>
      <c r="H988" s="266">
        <v>22.62</v>
      </c>
      <c r="I988" s="267"/>
      <c r="J988" s="267"/>
      <c r="K988" s="263"/>
      <c r="L988" s="263"/>
      <c r="M988" s="268"/>
      <c r="N988" s="269"/>
      <c r="O988" s="270"/>
      <c r="P988" s="270"/>
      <c r="Q988" s="270"/>
      <c r="R988" s="270"/>
      <c r="S988" s="270"/>
      <c r="T988" s="270"/>
      <c r="U988" s="270"/>
      <c r="V988" s="270"/>
      <c r="W988" s="270"/>
      <c r="X988" s="271"/>
      <c r="AT988" s="272" t="s">
        <v>213</v>
      </c>
      <c r="AU988" s="272" t="s">
        <v>224</v>
      </c>
      <c r="AV988" s="14" t="s">
        <v>224</v>
      </c>
      <c r="AW988" s="14" t="s">
        <v>5</v>
      </c>
      <c r="AX988" s="14" t="s">
        <v>80</v>
      </c>
      <c r="AY988" s="272" t="s">
        <v>204</v>
      </c>
    </row>
    <row r="989" spans="2:51" s="12" customFormat="1" ht="12">
      <c r="B989" s="240"/>
      <c r="C989" s="241"/>
      <c r="D989" s="231" t="s">
        <v>213</v>
      </c>
      <c r="E989" s="242" t="s">
        <v>33</v>
      </c>
      <c r="F989" s="243" t="s">
        <v>1196</v>
      </c>
      <c r="G989" s="241"/>
      <c r="H989" s="244">
        <v>6.87</v>
      </c>
      <c r="I989" s="245"/>
      <c r="J989" s="245"/>
      <c r="K989" s="241"/>
      <c r="L989" s="241"/>
      <c r="M989" s="246"/>
      <c r="N989" s="247"/>
      <c r="O989" s="248"/>
      <c r="P989" s="248"/>
      <c r="Q989" s="248"/>
      <c r="R989" s="248"/>
      <c r="S989" s="248"/>
      <c r="T989" s="248"/>
      <c r="U989" s="248"/>
      <c r="V989" s="248"/>
      <c r="W989" s="248"/>
      <c r="X989" s="249"/>
      <c r="AT989" s="250" t="s">
        <v>213</v>
      </c>
      <c r="AU989" s="250" t="s">
        <v>224</v>
      </c>
      <c r="AV989" s="12" t="s">
        <v>90</v>
      </c>
      <c r="AW989" s="12" t="s">
        <v>5</v>
      </c>
      <c r="AX989" s="12" t="s">
        <v>80</v>
      </c>
      <c r="AY989" s="250" t="s">
        <v>204</v>
      </c>
    </row>
    <row r="990" spans="2:51" s="12" customFormat="1" ht="12">
      <c r="B990" s="240"/>
      <c r="C990" s="241"/>
      <c r="D990" s="231" t="s">
        <v>213</v>
      </c>
      <c r="E990" s="242" t="s">
        <v>33</v>
      </c>
      <c r="F990" s="243" t="s">
        <v>1197</v>
      </c>
      <c r="G990" s="241"/>
      <c r="H990" s="244">
        <v>6.6</v>
      </c>
      <c r="I990" s="245"/>
      <c r="J990" s="245"/>
      <c r="K990" s="241"/>
      <c r="L990" s="241"/>
      <c r="M990" s="246"/>
      <c r="N990" s="247"/>
      <c r="O990" s="248"/>
      <c r="P990" s="248"/>
      <c r="Q990" s="248"/>
      <c r="R990" s="248"/>
      <c r="S990" s="248"/>
      <c r="T990" s="248"/>
      <c r="U990" s="248"/>
      <c r="V990" s="248"/>
      <c r="W990" s="248"/>
      <c r="X990" s="249"/>
      <c r="AT990" s="250" t="s">
        <v>213</v>
      </c>
      <c r="AU990" s="250" t="s">
        <v>224</v>
      </c>
      <c r="AV990" s="12" t="s">
        <v>90</v>
      </c>
      <c r="AW990" s="12" t="s">
        <v>5</v>
      </c>
      <c r="AX990" s="12" t="s">
        <v>80</v>
      </c>
      <c r="AY990" s="250" t="s">
        <v>204</v>
      </c>
    </row>
    <row r="991" spans="2:51" s="12" customFormat="1" ht="12">
      <c r="B991" s="240"/>
      <c r="C991" s="241"/>
      <c r="D991" s="231" t="s">
        <v>213</v>
      </c>
      <c r="E991" s="242" t="s">
        <v>33</v>
      </c>
      <c r="F991" s="243" t="s">
        <v>1198</v>
      </c>
      <c r="G991" s="241"/>
      <c r="H991" s="244">
        <v>6.6</v>
      </c>
      <c r="I991" s="245"/>
      <c r="J991" s="245"/>
      <c r="K991" s="241"/>
      <c r="L991" s="241"/>
      <c r="M991" s="246"/>
      <c r="N991" s="247"/>
      <c r="O991" s="248"/>
      <c r="P991" s="248"/>
      <c r="Q991" s="248"/>
      <c r="R991" s="248"/>
      <c r="S991" s="248"/>
      <c r="T991" s="248"/>
      <c r="U991" s="248"/>
      <c r="V991" s="248"/>
      <c r="W991" s="248"/>
      <c r="X991" s="249"/>
      <c r="AT991" s="250" t="s">
        <v>213</v>
      </c>
      <c r="AU991" s="250" t="s">
        <v>224</v>
      </c>
      <c r="AV991" s="12" t="s">
        <v>90</v>
      </c>
      <c r="AW991" s="12" t="s">
        <v>5</v>
      </c>
      <c r="AX991" s="12" t="s">
        <v>80</v>
      </c>
      <c r="AY991" s="250" t="s">
        <v>204</v>
      </c>
    </row>
    <row r="992" spans="2:51" s="12" customFormat="1" ht="12">
      <c r="B992" s="240"/>
      <c r="C992" s="241"/>
      <c r="D992" s="231" t="s">
        <v>213</v>
      </c>
      <c r="E992" s="242" t="s">
        <v>33</v>
      </c>
      <c r="F992" s="243" t="s">
        <v>1199</v>
      </c>
      <c r="G992" s="241"/>
      <c r="H992" s="244">
        <v>2.52</v>
      </c>
      <c r="I992" s="245"/>
      <c r="J992" s="245"/>
      <c r="K992" s="241"/>
      <c r="L992" s="241"/>
      <c r="M992" s="246"/>
      <c r="N992" s="247"/>
      <c r="O992" s="248"/>
      <c r="P992" s="248"/>
      <c r="Q992" s="248"/>
      <c r="R992" s="248"/>
      <c r="S992" s="248"/>
      <c r="T992" s="248"/>
      <c r="U992" s="248"/>
      <c r="V992" s="248"/>
      <c r="W992" s="248"/>
      <c r="X992" s="249"/>
      <c r="AT992" s="250" t="s">
        <v>213</v>
      </c>
      <c r="AU992" s="250" t="s">
        <v>224</v>
      </c>
      <c r="AV992" s="12" t="s">
        <v>90</v>
      </c>
      <c r="AW992" s="12" t="s">
        <v>5</v>
      </c>
      <c r="AX992" s="12" t="s">
        <v>80</v>
      </c>
      <c r="AY992" s="250" t="s">
        <v>204</v>
      </c>
    </row>
    <row r="993" spans="2:51" s="13" customFormat="1" ht="12">
      <c r="B993" s="251"/>
      <c r="C993" s="252"/>
      <c r="D993" s="231" t="s">
        <v>213</v>
      </c>
      <c r="E993" s="253" t="s">
        <v>33</v>
      </c>
      <c r="F993" s="254" t="s">
        <v>218</v>
      </c>
      <c r="G993" s="252"/>
      <c r="H993" s="255">
        <v>45.21000000000001</v>
      </c>
      <c r="I993" s="256"/>
      <c r="J993" s="256"/>
      <c r="K993" s="252"/>
      <c r="L993" s="252"/>
      <c r="M993" s="257"/>
      <c r="N993" s="258"/>
      <c r="O993" s="259"/>
      <c r="P993" s="259"/>
      <c r="Q993" s="259"/>
      <c r="R993" s="259"/>
      <c r="S993" s="259"/>
      <c r="T993" s="259"/>
      <c r="U993" s="259"/>
      <c r="V993" s="259"/>
      <c r="W993" s="259"/>
      <c r="X993" s="260"/>
      <c r="AT993" s="261" t="s">
        <v>213</v>
      </c>
      <c r="AU993" s="261" t="s">
        <v>224</v>
      </c>
      <c r="AV993" s="13" t="s">
        <v>211</v>
      </c>
      <c r="AW993" s="13" t="s">
        <v>5</v>
      </c>
      <c r="AX993" s="13" t="s">
        <v>88</v>
      </c>
      <c r="AY993" s="261" t="s">
        <v>204</v>
      </c>
    </row>
    <row r="994" spans="2:63" s="10" customFormat="1" ht="22.8" customHeight="1">
      <c r="B994" s="199"/>
      <c r="C994" s="200"/>
      <c r="D994" s="201" t="s">
        <v>79</v>
      </c>
      <c r="E994" s="214" t="s">
        <v>1038</v>
      </c>
      <c r="F994" s="214" t="s">
        <v>1200</v>
      </c>
      <c r="G994" s="200"/>
      <c r="H994" s="200"/>
      <c r="I994" s="203"/>
      <c r="J994" s="203"/>
      <c r="K994" s="215">
        <f>BK994</f>
        <v>0</v>
      </c>
      <c r="L994" s="200"/>
      <c r="M994" s="205"/>
      <c r="N994" s="206"/>
      <c r="O994" s="207"/>
      <c r="P994" s="207"/>
      <c r="Q994" s="208">
        <f>SUM(Q995:Q1022)</f>
        <v>0</v>
      </c>
      <c r="R994" s="208">
        <f>SUM(R995:R1022)</f>
        <v>0</v>
      </c>
      <c r="S994" s="207"/>
      <c r="T994" s="209">
        <f>SUM(T995:T1022)</f>
        <v>0</v>
      </c>
      <c r="U994" s="207"/>
      <c r="V994" s="209">
        <f>SUM(V995:V1022)</f>
        <v>0.27615</v>
      </c>
      <c r="W994" s="207"/>
      <c r="X994" s="210">
        <f>SUM(X995:X1022)</f>
        <v>0</v>
      </c>
      <c r="AR994" s="211" t="s">
        <v>88</v>
      </c>
      <c r="AT994" s="212" t="s">
        <v>79</v>
      </c>
      <c r="AU994" s="212" t="s">
        <v>88</v>
      </c>
      <c r="AY994" s="211" t="s">
        <v>204</v>
      </c>
      <c r="BK994" s="213">
        <f>SUM(BK995:BK1022)</f>
        <v>0</v>
      </c>
    </row>
    <row r="995" spans="2:65" s="1" customFormat="1" ht="16.5" customHeight="1">
      <c r="B995" s="39"/>
      <c r="C995" s="216" t="s">
        <v>1201</v>
      </c>
      <c r="D995" s="216" t="s">
        <v>206</v>
      </c>
      <c r="E995" s="217" t="s">
        <v>1202</v>
      </c>
      <c r="F995" s="218" t="s">
        <v>1203</v>
      </c>
      <c r="G995" s="219" t="s">
        <v>209</v>
      </c>
      <c r="H995" s="220">
        <v>1016.205</v>
      </c>
      <c r="I995" s="221"/>
      <c r="J995" s="221"/>
      <c r="K995" s="222">
        <f>ROUND(P995*H995,2)</f>
        <v>0</v>
      </c>
      <c r="L995" s="218" t="s">
        <v>239</v>
      </c>
      <c r="M995" s="44"/>
      <c r="N995" s="223" t="s">
        <v>33</v>
      </c>
      <c r="O995" s="224" t="s">
        <v>49</v>
      </c>
      <c r="P995" s="225">
        <f>I995+J995</f>
        <v>0</v>
      </c>
      <c r="Q995" s="225">
        <f>ROUND(I995*H995,2)</f>
        <v>0</v>
      </c>
      <c r="R995" s="225">
        <f>ROUND(J995*H995,2)</f>
        <v>0</v>
      </c>
      <c r="S995" s="80"/>
      <c r="T995" s="226">
        <f>S995*H995</f>
        <v>0</v>
      </c>
      <c r="U995" s="226">
        <v>0</v>
      </c>
      <c r="V995" s="226">
        <f>U995*H995</f>
        <v>0</v>
      </c>
      <c r="W995" s="226">
        <v>0</v>
      </c>
      <c r="X995" s="227">
        <f>W995*H995</f>
        <v>0</v>
      </c>
      <c r="AR995" s="17" t="s">
        <v>211</v>
      </c>
      <c r="AT995" s="17" t="s">
        <v>206</v>
      </c>
      <c r="AU995" s="17" t="s">
        <v>90</v>
      </c>
      <c r="AY995" s="17" t="s">
        <v>204</v>
      </c>
      <c r="BE995" s="228">
        <f>IF(O995="základní",K995,0)</f>
        <v>0</v>
      </c>
      <c r="BF995" s="228">
        <f>IF(O995="snížená",K995,0)</f>
        <v>0</v>
      </c>
      <c r="BG995" s="228">
        <f>IF(O995="zákl. přenesená",K995,0)</f>
        <v>0</v>
      </c>
      <c r="BH995" s="228">
        <f>IF(O995="sníž. přenesená",K995,0)</f>
        <v>0</v>
      </c>
      <c r="BI995" s="228">
        <f>IF(O995="nulová",K995,0)</f>
        <v>0</v>
      </c>
      <c r="BJ995" s="17" t="s">
        <v>88</v>
      </c>
      <c r="BK995" s="228">
        <f>ROUND(P995*H995,2)</f>
        <v>0</v>
      </c>
      <c r="BL995" s="17" t="s">
        <v>211</v>
      </c>
      <c r="BM995" s="17" t="s">
        <v>1204</v>
      </c>
    </row>
    <row r="996" spans="2:51" s="11" customFormat="1" ht="12">
      <c r="B996" s="229"/>
      <c r="C996" s="230"/>
      <c r="D996" s="231" t="s">
        <v>213</v>
      </c>
      <c r="E996" s="232" t="s">
        <v>33</v>
      </c>
      <c r="F996" s="233" t="s">
        <v>1205</v>
      </c>
      <c r="G996" s="230"/>
      <c r="H996" s="232" t="s">
        <v>33</v>
      </c>
      <c r="I996" s="234"/>
      <c r="J996" s="234"/>
      <c r="K996" s="230"/>
      <c r="L996" s="230"/>
      <c r="M996" s="235"/>
      <c r="N996" s="236"/>
      <c r="O996" s="237"/>
      <c r="P996" s="237"/>
      <c r="Q996" s="237"/>
      <c r="R996" s="237"/>
      <c r="S996" s="237"/>
      <c r="T996" s="237"/>
      <c r="U996" s="237"/>
      <c r="V996" s="237"/>
      <c r="W996" s="237"/>
      <c r="X996" s="238"/>
      <c r="AT996" s="239" t="s">
        <v>213</v>
      </c>
      <c r="AU996" s="239" t="s">
        <v>90</v>
      </c>
      <c r="AV996" s="11" t="s">
        <v>88</v>
      </c>
      <c r="AW996" s="11" t="s">
        <v>5</v>
      </c>
      <c r="AX996" s="11" t="s">
        <v>80</v>
      </c>
      <c r="AY996" s="239" t="s">
        <v>204</v>
      </c>
    </row>
    <row r="997" spans="2:51" s="11" customFormat="1" ht="12">
      <c r="B997" s="229"/>
      <c r="C997" s="230"/>
      <c r="D997" s="231" t="s">
        <v>213</v>
      </c>
      <c r="E997" s="232" t="s">
        <v>33</v>
      </c>
      <c r="F997" s="233" t="s">
        <v>1206</v>
      </c>
      <c r="G997" s="230"/>
      <c r="H997" s="232" t="s">
        <v>33</v>
      </c>
      <c r="I997" s="234"/>
      <c r="J997" s="234"/>
      <c r="K997" s="230"/>
      <c r="L997" s="230"/>
      <c r="M997" s="235"/>
      <c r="N997" s="236"/>
      <c r="O997" s="237"/>
      <c r="P997" s="237"/>
      <c r="Q997" s="237"/>
      <c r="R997" s="237"/>
      <c r="S997" s="237"/>
      <c r="T997" s="237"/>
      <c r="U997" s="237"/>
      <c r="V997" s="237"/>
      <c r="W997" s="237"/>
      <c r="X997" s="238"/>
      <c r="AT997" s="239" t="s">
        <v>213</v>
      </c>
      <c r="AU997" s="239" t="s">
        <v>90</v>
      </c>
      <c r="AV997" s="11" t="s">
        <v>88</v>
      </c>
      <c r="AW997" s="11" t="s">
        <v>5</v>
      </c>
      <c r="AX997" s="11" t="s">
        <v>80</v>
      </c>
      <c r="AY997" s="239" t="s">
        <v>204</v>
      </c>
    </row>
    <row r="998" spans="2:51" s="12" customFormat="1" ht="12">
      <c r="B998" s="240"/>
      <c r="C998" s="241"/>
      <c r="D998" s="231" t="s">
        <v>213</v>
      </c>
      <c r="E998" s="242" t="s">
        <v>33</v>
      </c>
      <c r="F998" s="243" t="s">
        <v>1207</v>
      </c>
      <c r="G998" s="241"/>
      <c r="H998" s="244">
        <v>762.755</v>
      </c>
      <c r="I998" s="245"/>
      <c r="J998" s="245"/>
      <c r="K998" s="241"/>
      <c r="L998" s="241"/>
      <c r="M998" s="246"/>
      <c r="N998" s="247"/>
      <c r="O998" s="248"/>
      <c r="P998" s="248"/>
      <c r="Q998" s="248"/>
      <c r="R998" s="248"/>
      <c r="S998" s="248"/>
      <c r="T998" s="248"/>
      <c r="U998" s="248"/>
      <c r="V998" s="248"/>
      <c r="W998" s="248"/>
      <c r="X998" s="249"/>
      <c r="AT998" s="250" t="s">
        <v>213</v>
      </c>
      <c r="AU998" s="250" t="s">
        <v>90</v>
      </c>
      <c r="AV998" s="12" t="s">
        <v>90</v>
      </c>
      <c r="AW998" s="12" t="s">
        <v>5</v>
      </c>
      <c r="AX998" s="12" t="s">
        <v>80</v>
      </c>
      <c r="AY998" s="250" t="s">
        <v>204</v>
      </c>
    </row>
    <row r="999" spans="2:51" s="11" customFormat="1" ht="12">
      <c r="B999" s="229"/>
      <c r="C999" s="230"/>
      <c r="D999" s="231" t="s">
        <v>213</v>
      </c>
      <c r="E999" s="232" t="s">
        <v>33</v>
      </c>
      <c r="F999" s="233" t="s">
        <v>1208</v>
      </c>
      <c r="G999" s="230"/>
      <c r="H999" s="232" t="s">
        <v>33</v>
      </c>
      <c r="I999" s="234"/>
      <c r="J999" s="234"/>
      <c r="K999" s="230"/>
      <c r="L999" s="230"/>
      <c r="M999" s="235"/>
      <c r="N999" s="236"/>
      <c r="O999" s="237"/>
      <c r="P999" s="237"/>
      <c r="Q999" s="237"/>
      <c r="R999" s="237"/>
      <c r="S999" s="237"/>
      <c r="T999" s="237"/>
      <c r="U999" s="237"/>
      <c r="V999" s="237"/>
      <c r="W999" s="237"/>
      <c r="X999" s="238"/>
      <c r="AT999" s="239" t="s">
        <v>213</v>
      </c>
      <c r="AU999" s="239" t="s">
        <v>90</v>
      </c>
      <c r="AV999" s="11" t="s">
        <v>88</v>
      </c>
      <c r="AW999" s="11" t="s">
        <v>5</v>
      </c>
      <c r="AX999" s="11" t="s">
        <v>80</v>
      </c>
      <c r="AY999" s="239" t="s">
        <v>204</v>
      </c>
    </row>
    <row r="1000" spans="2:51" s="12" customFormat="1" ht="12">
      <c r="B1000" s="240"/>
      <c r="C1000" s="241"/>
      <c r="D1000" s="231" t="s">
        <v>213</v>
      </c>
      <c r="E1000" s="242" t="s">
        <v>33</v>
      </c>
      <c r="F1000" s="243" t="s">
        <v>1209</v>
      </c>
      <c r="G1000" s="241"/>
      <c r="H1000" s="244">
        <v>253.45</v>
      </c>
      <c r="I1000" s="245"/>
      <c r="J1000" s="245"/>
      <c r="K1000" s="241"/>
      <c r="L1000" s="241"/>
      <c r="M1000" s="246"/>
      <c r="N1000" s="247"/>
      <c r="O1000" s="248"/>
      <c r="P1000" s="248"/>
      <c r="Q1000" s="248"/>
      <c r="R1000" s="248"/>
      <c r="S1000" s="248"/>
      <c r="T1000" s="248"/>
      <c r="U1000" s="248"/>
      <c r="V1000" s="248"/>
      <c r="W1000" s="248"/>
      <c r="X1000" s="249"/>
      <c r="AT1000" s="250" t="s">
        <v>213</v>
      </c>
      <c r="AU1000" s="250" t="s">
        <v>90</v>
      </c>
      <c r="AV1000" s="12" t="s">
        <v>90</v>
      </c>
      <c r="AW1000" s="12" t="s">
        <v>5</v>
      </c>
      <c r="AX1000" s="12" t="s">
        <v>80</v>
      </c>
      <c r="AY1000" s="250" t="s">
        <v>204</v>
      </c>
    </row>
    <row r="1001" spans="2:51" s="13" customFormat="1" ht="12">
      <c r="B1001" s="251"/>
      <c r="C1001" s="252"/>
      <c r="D1001" s="231" t="s">
        <v>213</v>
      </c>
      <c r="E1001" s="253" t="s">
        <v>33</v>
      </c>
      <c r="F1001" s="254" t="s">
        <v>218</v>
      </c>
      <c r="G1001" s="252"/>
      <c r="H1001" s="255">
        <v>1016.2049999999999</v>
      </c>
      <c r="I1001" s="256"/>
      <c r="J1001" s="256"/>
      <c r="K1001" s="252"/>
      <c r="L1001" s="252"/>
      <c r="M1001" s="257"/>
      <c r="N1001" s="258"/>
      <c r="O1001" s="259"/>
      <c r="P1001" s="259"/>
      <c r="Q1001" s="259"/>
      <c r="R1001" s="259"/>
      <c r="S1001" s="259"/>
      <c r="T1001" s="259"/>
      <c r="U1001" s="259"/>
      <c r="V1001" s="259"/>
      <c r="W1001" s="259"/>
      <c r="X1001" s="260"/>
      <c r="AT1001" s="261" t="s">
        <v>213</v>
      </c>
      <c r="AU1001" s="261" t="s">
        <v>90</v>
      </c>
      <c r="AV1001" s="13" t="s">
        <v>211</v>
      </c>
      <c r="AW1001" s="13" t="s">
        <v>5</v>
      </c>
      <c r="AX1001" s="13" t="s">
        <v>88</v>
      </c>
      <c r="AY1001" s="261" t="s">
        <v>204</v>
      </c>
    </row>
    <row r="1002" spans="2:65" s="1" customFormat="1" ht="16.5" customHeight="1">
      <c r="B1002" s="39"/>
      <c r="C1002" s="216" t="s">
        <v>1210</v>
      </c>
      <c r="D1002" s="216" t="s">
        <v>206</v>
      </c>
      <c r="E1002" s="217" t="s">
        <v>1211</v>
      </c>
      <c r="F1002" s="218" t="s">
        <v>1212</v>
      </c>
      <c r="G1002" s="219" t="s">
        <v>209</v>
      </c>
      <c r="H1002" s="220">
        <v>121944</v>
      </c>
      <c r="I1002" s="221"/>
      <c r="J1002" s="221"/>
      <c r="K1002" s="222">
        <f>ROUND(P1002*H1002,2)</f>
        <v>0</v>
      </c>
      <c r="L1002" s="218" t="s">
        <v>239</v>
      </c>
      <c r="M1002" s="44"/>
      <c r="N1002" s="223" t="s">
        <v>33</v>
      </c>
      <c r="O1002" s="224" t="s">
        <v>49</v>
      </c>
      <c r="P1002" s="225">
        <f>I1002+J1002</f>
        <v>0</v>
      </c>
      <c r="Q1002" s="225">
        <f>ROUND(I1002*H1002,2)</f>
        <v>0</v>
      </c>
      <c r="R1002" s="225">
        <f>ROUND(J1002*H1002,2)</f>
        <v>0</v>
      </c>
      <c r="S1002" s="80"/>
      <c r="T1002" s="226">
        <f>S1002*H1002</f>
        <v>0</v>
      </c>
      <c r="U1002" s="226">
        <v>0</v>
      </c>
      <c r="V1002" s="226">
        <f>U1002*H1002</f>
        <v>0</v>
      </c>
      <c r="W1002" s="226">
        <v>0</v>
      </c>
      <c r="X1002" s="227">
        <f>W1002*H1002</f>
        <v>0</v>
      </c>
      <c r="AR1002" s="17" t="s">
        <v>211</v>
      </c>
      <c r="AT1002" s="17" t="s">
        <v>206</v>
      </c>
      <c r="AU1002" s="17" t="s">
        <v>90</v>
      </c>
      <c r="AY1002" s="17" t="s">
        <v>204</v>
      </c>
      <c r="BE1002" s="228">
        <f>IF(O1002="základní",K1002,0)</f>
        <v>0</v>
      </c>
      <c r="BF1002" s="228">
        <f>IF(O1002="snížená",K1002,0)</f>
        <v>0</v>
      </c>
      <c r="BG1002" s="228">
        <f>IF(O1002="zákl. přenesená",K1002,0)</f>
        <v>0</v>
      </c>
      <c r="BH1002" s="228">
        <f>IF(O1002="sníž. přenesená",K1002,0)</f>
        <v>0</v>
      </c>
      <c r="BI1002" s="228">
        <f>IF(O1002="nulová",K1002,0)</f>
        <v>0</v>
      </c>
      <c r="BJ1002" s="17" t="s">
        <v>88</v>
      </c>
      <c r="BK1002" s="228">
        <f>ROUND(P1002*H1002,2)</f>
        <v>0</v>
      </c>
      <c r="BL1002" s="17" t="s">
        <v>211</v>
      </c>
      <c r="BM1002" s="17" t="s">
        <v>1213</v>
      </c>
    </row>
    <row r="1003" spans="2:51" s="11" customFormat="1" ht="12">
      <c r="B1003" s="229"/>
      <c r="C1003" s="230"/>
      <c r="D1003" s="231" t="s">
        <v>213</v>
      </c>
      <c r="E1003" s="232" t="s">
        <v>33</v>
      </c>
      <c r="F1003" s="233" t="s">
        <v>1214</v>
      </c>
      <c r="G1003" s="230"/>
      <c r="H1003" s="232" t="s">
        <v>33</v>
      </c>
      <c r="I1003" s="234"/>
      <c r="J1003" s="234"/>
      <c r="K1003" s="230"/>
      <c r="L1003" s="230"/>
      <c r="M1003" s="235"/>
      <c r="N1003" s="236"/>
      <c r="O1003" s="237"/>
      <c r="P1003" s="237"/>
      <c r="Q1003" s="237"/>
      <c r="R1003" s="237"/>
      <c r="S1003" s="237"/>
      <c r="T1003" s="237"/>
      <c r="U1003" s="237"/>
      <c r="V1003" s="237"/>
      <c r="W1003" s="237"/>
      <c r="X1003" s="238"/>
      <c r="AT1003" s="239" t="s">
        <v>213</v>
      </c>
      <c r="AU1003" s="239" t="s">
        <v>90</v>
      </c>
      <c r="AV1003" s="11" t="s">
        <v>88</v>
      </c>
      <c r="AW1003" s="11" t="s">
        <v>5</v>
      </c>
      <c r="AX1003" s="11" t="s">
        <v>80</v>
      </c>
      <c r="AY1003" s="239" t="s">
        <v>204</v>
      </c>
    </row>
    <row r="1004" spans="2:51" s="12" customFormat="1" ht="12">
      <c r="B1004" s="240"/>
      <c r="C1004" s="241"/>
      <c r="D1004" s="231" t="s">
        <v>213</v>
      </c>
      <c r="E1004" s="242" t="s">
        <v>33</v>
      </c>
      <c r="F1004" s="243" t="s">
        <v>1215</v>
      </c>
      <c r="G1004" s="241"/>
      <c r="H1004" s="244">
        <v>121944</v>
      </c>
      <c r="I1004" s="245"/>
      <c r="J1004" s="245"/>
      <c r="K1004" s="241"/>
      <c r="L1004" s="241"/>
      <c r="M1004" s="246"/>
      <c r="N1004" s="247"/>
      <c r="O1004" s="248"/>
      <c r="P1004" s="248"/>
      <c r="Q1004" s="248"/>
      <c r="R1004" s="248"/>
      <c r="S1004" s="248"/>
      <c r="T1004" s="248"/>
      <c r="U1004" s="248"/>
      <c r="V1004" s="248"/>
      <c r="W1004" s="248"/>
      <c r="X1004" s="249"/>
      <c r="AT1004" s="250" t="s">
        <v>213</v>
      </c>
      <c r="AU1004" s="250" t="s">
        <v>90</v>
      </c>
      <c r="AV1004" s="12" t="s">
        <v>90</v>
      </c>
      <c r="AW1004" s="12" t="s">
        <v>5</v>
      </c>
      <c r="AX1004" s="12" t="s">
        <v>80</v>
      </c>
      <c r="AY1004" s="250" t="s">
        <v>204</v>
      </c>
    </row>
    <row r="1005" spans="2:51" s="14" customFormat="1" ht="12">
      <c r="B1005" s="262"/>
      <c r="C1005" s="263"/>
      <c r="D1005" s="231" t="s">
        <v>213</v>
      </c>
      <c r="E1005" s="264" t="s">
        <v>33</v>
      </c>
      <c r="F1005" s="265" t="s">
        <v>243</v>
      </c>
      <c r="G1005" s="263"/>
      <c r="H1005" s="266">
        <v>121944</v>
      </c>
      <c r="I1005" s="267"/>
      <c r="J1005" s="267"/>
      <c r="K1005" s="263"/>
      <c r="L1005" s="263"/>
      <c r="M1005" s="268"/>
      <c r="N1005" s="269"/>
      <c r="O1005" s="270"/>
      <c r="P1005" s="270"/>
      <c r="Q1005" s="270"/>
      <c r="R1005" s="270"/>
      <c r="S1005" s="270"/>
      <c r="T1005" s="270"/>
      <c r="U1005" s="270"/>
      <c r="V1005" s="270"/>
      <c r="W1005" s="270"/>
      <c r="X1005" s="271"/>
      <c r="AT1005" s="272" t="s">
        <v>213</v>
      </c>
      <c r="AU1005" s="272" t="s">
        <v>90</v>
      </c>
      <c r="AV1005" s="14" t="s">
        <v>224</v>
      </c>
      <c r="AW1005" s="14" t="s">
        <v>5</v>
      </c>
      <c r="AX1005" s="14" t="s">
        <v>80</v>
      </c>
      <c r="AY1005" s="272" t="s">
        <v>204</v>
      </c>
    </row>
    <row r="1006" spans="2:51" s="13" customFormat="1" ht="12">
      <c r="B1006" s="251"/>
      <c r="C1006" s="252"/>
      <c r="D1006" s="231" t="s">
        <v>213</v>
      </c>
      <c r="E1006" s="253" t="s">
        <v>33</v>
      </c>
      <c r="F1006" s="254" t="s">
        <v>218</v>
      </c>
      <c r="G1006" s="252"/>
      <c r="H1006" s="255">
        <v>121944</v>
      </c>
      <c r="I1006" s="256"/>
      <c r="J1006" s="256"/>
      <c r="K1006" s="252"/>
      <c r="L1006" s="252"/>
      <c r="M1006" s="257"/>
      <c r="N1006" s="258"/>
      <c r="O1006" s="259"/>
      <c r="P1006" s="259"/>
      <c r="Q1006" s="259"/>
      <c r="R1006" s="259"/>
      <c r="S1006" s="259"/>
      <c r="T1006" s="259"/>
      <c r="U1006" s="259"/>
      <c r="V1006" s="259"/>
      <c r="W1006" s="259"/>
      <c r="X1006" s="260"/>
      <c r="AT1006" s="261" t="s">
        <v>213</v>
      </c>
      <c r="AU1006" s="261" t="s">
        <v>90</v>
      </c>
      <c r="AV1006" s="13" t="s">
        <v>211</v>
      </c>
      <c r="AW1006" s="13" t="s">
        <v>5</v>
      </c>
      <c r="AX1006" s="13" t="s">
        <v>88</v>
      </c>
      <c r="AY1006" s="261" t="s">
        <v>204</v>
      </c>
    </row>
    <row r="1007" spans="2:65" s="1" customFormat="1" ht="16.5" customHeight="1">
      <c r="B1007" s="39"/>
      <c r="C1007" s="216" t="s">
        <v>1216</v>
      </c>
      <c r="D1007" s="216" t="s">
        <v>206</v>
      </c>
      <c r="E1007" s="217" t="s">
        <v>1217</v>
      </c>
      <c r="F1007" s="218" t="s">
        <v>1218</v>
      </c>
      <c r="G1007" s="219" t="s">
        <v>209</v>
      </c>
      <c r="H1007" s="220">
        <v>1016.205</v>
      </c>
      <c r="I1007" s="221"/>
      <c r="J1007" s="221"/>
      <c r="K1007" s="222">
        <f>ROUND(P1007*H1007,2)</f>
        <v>0</v>
      </c>
      <c r="L1007" s="218" t="s">
        <v>239</v>
      </c>
      <c r="M1007" s="44"/>
      <c r="N1007" s="223" t="s">
        <v>33</v>
      </c>
      <c r="O1007" s="224" t="s">
        <v>49</v>
      </c>
      <c r="P1007" s="225">
        <f>I1007+J1007</f>
        <v>0</v>
      </c>
      <c r="Q1007" s="225">
        <f>ROUND(I1007*H1007,2)</f>
        <v>0</v>
      </c>
      <c r="R1007" s="225">
        <f>ROUND(J1007*H1007,2)</f>
        <v>0</v>
      </c>
      <c r="S1007" s="80"/>
      <c r="T1007" s="226">
        <f>S1007*H1007</f>
        <v>0</v>
      </c>
      <c r="U1007" s="226">
        <v>0</v>
      </c>
      <c r="V1007" s="226">
        <f>U1007*H1007</f>
        <v>0</v>
      </c>
      <c r="W1007" s="226">
        <v>0</v>
      </c>
      <c r="X1007" s="227">
        <f>W1007*H1007</f>
        <v>0</v>
      </c>
      <c r="AR1007" s="17" t="s">
        <v>211</v>
      </c>
      <c r="AT1007" s="17" t="s">
        <v>206</v>
      </c>
      <c r="AU1007" s="17" t="s">
        <v>90</v>
      </c>
      <c r="AY1007" s="17" t="s">
        <v>204</v>
      </c>
      <c r="BE1007" s="228">
        <f>IF(O1007="základní",K1007,0)</f>
        <v>0</v>
      </c>
      <c r="BF1007" s="228">
        <f>IF(O1007="snížená",K1007,0)</f>
        <v>0</v>
      </c>
      <c r="BG1007" s="228">
        <f>IF(O1007="zákl. přenesená",K1007,0)</f>
        <v>0</v>
      </c>
      <c r="BH1007" s="228">
        <f>IF(O1007="sníž. přenesená",K1007,0)</f>
        <v>0</v>
      </c>
      <c r="BI1007" s="228">
        <f>IF(O1007="nulová",K1007,0)</f>
        <v>0</v>
      </c>
      <c r="BJ1007" s="17" t="s">
        <v>88</v>
      </c>
      <c r="BK1007" s="228">
        <f>ROUND(P1007*H1007,2)</f>
        <v>0</v>
      </c>
      <c r="BL1007" s="17" t="s">
        <v>211</v>
      </c>
      <c r="BM1007" s="17" t="s">
        <v>1219</v>
      </c>
    </row>
    <row r="1008" spans="2:51" s="11" customFormat="1" ht="12">
      <c r="B1008" s="229"/>
      <c r="C1008" s="230"/>
      <c r="D1008" s="231" t="s">
        <v>213</v>
      </c>
      <c r="E1008" s="232" t="s">
        <v>33</v>
      </c>
      <c r="F1008" s="233" t="s">
        <v>1220</v>
      </c>
      <c r="G1008" s="230"/>
      <c r="H1008" s="232" t="s">
        <v>33</v>
      </c>
      <c r="I1008" s="234"/>
      <c r="J1008" s="234"/>
      <c r="K1008" s="230"/>
      <c r="L1008" s="230"/>
      <c r="M1008" s="235"/>
      <c r="N1008" s="236"/>
      <c r="O1008" s="237"/>
      <c r="P1008" s="237"/>
      <c r="Q1008" s="237"/>
      <c r="R1008" s="237"/>
      <c r="S1008" s="237"/>
      <c r="T1008" s="237"/>
      <c r="U1008" s="237"/>
      <c r="V1008" s="237"/>
      <c r="W1008" s="237"/>
      <c r="X1008" s="238"/>
      <c r="AT1008" s="239" t="s">
        <v>213</v>
      </c>
      <c r="AU1008" s="239" t="s">
        <v>90</v>
      </c>
      <c r="AV1008" s="11" t="s">
        <v>88</v>
      </c>
      <c r="AW1008" s="11" t="s">
        <v>5</v>
      </c>
      <c r="AX1008" s="11" t="s">
        <v>80</v>
      </c>
      <c r="AY1008" s="239" t="s">
        <v>204</v>
      </c>
    </row>
    <row r="1009" spans="2:51" s="11" customFormat="1" ht="12">
      <c r="B1009" s="229"/>
      <c r="C1009" s="230"/>
      <c r="D1009" s="231" t="s">
        <v>213</v>
      </c>
      <c r="E1009" s="232" t="s">
        <v>33</v>
      </c>
      <c r="F1009" s="233" t="s">
        <v>1221</v>
      </c>
      <c r="G1009" s="230"/>
      <c r="H1009" s="232" t="s">
        <v>33</v>
      </c>
      <c r="I1009" s="234"/>
      <c r="J1009" s="234"/>
      <c r="K1009" s="230"/>
      <c r="L1009" s="230"/>
      <c r="M1009" s="235"/>
      <c r="N1009" s="236"/>
      <c r="O1009" s="237"/>
      <c r="P1009" s="237"/>
      <c r="Q1009" s="237"/>
      <c r="R1009" s="237"/>
      <c r="S1009" s="237"/>
      <c r="T1009" s="237"/>
      <c r="U1009" s="237"/>
      <c r="V1009" s="237"/>
      <c r="W1009" s="237"/>
      <c r="X1009" s="238"/>
      <c r="AT1009" s="239" t="s">
        <v>213</v>
      </c>
      <c r="AU1009" s="239" t="s">
        <v>90</v>
      </c>
      <c r="AV1009" s="11" t="s">
        <v>88</v>
      </c>
      <c r="AW1009" s="11" t="s">
        <v>5</v>
      </c>
      <c r="AX1009" s="11" t="s">
        <v>80</v>
      </c>
      <c r="AY1009" s="239" t="s">
        <v>204</v>
      </c>
    </row>
    <row r="1010" spans="2:51" s="12" customFormat="1" ht="12">
      <c r="B1010" s="240"/>
      <c r="C1010" s="241"/>
      <c r="D1010" s="231" t="s">
        <v>213</v>
      </c>
      <c r="E1010" s="242" t="s">
        <v>33</v>
      </c>
      <c r="F1010" s="243" t="s">
        <v>1222</v>
      </c>
      <c r="G1010" s="241"/>
      <c r="H1010" s="244">
        <v>1016.205</v>
      </c>
      <c r="I1010" s="245"/>
      <c r="J1010" s="245"/>
      <c r="K1010" s="241"/>
      <c r="L1010" s="241"/>
      <c r="M1010" s="246"/>
      <c r="N1010" s="247"/>
      <c r="O1010" s="248"/>
      <c r="P1010" s="248"/>
      <c r="Q1010" s="248"/>
      <c r="R1010" s="248"/>
      <c r="S1010" s="248"/>
      <c r="T1010" s="248"/>
      <c r="U1010" s="248"/>
      <c r="V1010" s="248"/>
      <c r="W1010" s="248"/>
      <c r="X1010" s="249"/>
      <c r="AT1010" s="250" t="s">
        <v>213</v>
      </c>
      <c r="AU1010" s="250" t="s">
        <v>90</v>
      </c>
      <c r="AV1010" s="12" t="s">
        <v>90</v>
      </c>
      <c r="AW1010" s="12" t="s">
        <v>5</v>
      </c>
      <c r="AX1010" s="12" t="s">
        <v>80</v>
      </c>
      <c r="AY1010" s="250" t="s">
        <v>204</v>
      </c>
    </row>
    <row r="1011" spans="2:51" s="14" customFormat="1" ht="12">
      <c r="B1011" s="262"/>
      <c r="C1011" s="263"/>
      <c r="D1011" s="231" t="s">
        <v>213</v>
      </c>
      <c r="E1011" s="264" t="s">
        <v>33</v>
      </c>
      <c r="F1011" s="265" t="s">
        <v>243</v>
      </c>
      <c r="G1011" s="263"/>
      <c r="H1011" s="266">
        <v>1016.205</v>
      </c>
      <c r="I1011" s="267"/>
      <c r="J1011" s="267"/>
      <c r="K1011" s="263"/>
      <c r="L1011" s="263"/>
      <c r="M1011" s="268"/>
      <c r="N1011" s="269"/>
      <c r="O1011" s="270"/>
      <c r="P1011" s="270"/>
      <c r="Q1011" s="270"/>
      <c r="R1011" s="270"/>
      <c r="S1011" s="270"/>
      <c r="T1011" s="270"/>
      <c r="U1011" s="270"/>
      <c r="V1011" s="270"/>
      <c r="W1011" s="270"/>
      <c r="X1011" s="271"/>
      <c r="AT1011" s="272" t="s">
        <v>213</v>
      </c>
      <c r="AU1011" s="272" t="s">
        <v>90</v>
      </c>
      <c r="AV1011" s="14" t="s">
        <v>224</v>
      </c>
      <c r="AW1011" s="14" t="s">
        <v>5</v>
      </c>
      <c r="AX1011" s="14" t="s">
        <v>80</v>
      </c>
      <c r="AY1011" s="272" t="s">
        <v>204</v>
      </c>
    </row>
    <row r="1012" spans="2:51" s="13" customFormat="1" ht="12">
      <c r="B1012" s="251"/>
      <c r="C1012" s="252"/>
      <c r="D1012" s="231" t="s">
        <v>213</v>
      </c>
      <c r="E1012" s="253" t="s">
        <v>33</v>
      </c>
      <c r="F1012" s="254" t="s">
        <v>218</v>
      </c>
      <c r="G1012" s="252"/>
      <c r="H1012" s="255">
        <v>1016.205</v>
      </c>
      <c r="I1012" s="256"/>
      <c r="J1012" s="256"/>
      <c r="K1012" s="252"/>
      <c r="L1012" s="252"/>
      <c r="M1012" s="257"/>
      <c r="N1012" s="258"/>
      <c r="O1012" s="259"/>
      <c r="P1012" s="259"/>
      <c r="Q1012" s="259"/>
      <c r="R1012" s="259"/>
      <c r="S1012" s="259"/>
      <c r="T1012" s="259"/>
      <c r="U1012" s="259"/>
      <c r="V1012" s="259"/>
      <c r="W1012" s="259"/>
      <c r="X1012" s="260"/>
      <c r="AT1012" s="261" t="s">
        <v>213</v>
      </c>
      <c r="AU1012" s="261" t="s">
        <v>90</v>
      </c>
      <c r="AV1012" s="13" t="s">
        <v>211</v>
      </c>
      <c r="AW1012" s="13" t="s">
        <v>5</v>
      </c>
      <c r="AX1012" s="13" t="s">
        <v>88</v>
      </c>
      <c r="AY1012" s="261" t="s">
        <v>204</v>
      </c>
    </row>
    <row r="1013" spans="2:65" s="1" customFormat="1" ht="16.5" customHeight="1">
      <c r="B1013" s="39"/>
      <c r="C1013" s="216" t="s">
        <v>1223</v>
      </c>
      <c r="D1013" s="216" t="s">
        <v>206</v>
      </c>
      <c r="E1013" s="217" t="s">
        <v>1224</v>
      </c>
      <c r="F1013" s="218" t="s">
        <v>1225</v>
      </c>
      <c r="G1013" s="219" t="s">
        <v>209</v>
      </c>
      <c r="H1013" s="220">
        <v>1016.205</v>
      </c>
      <c r="I1013" s="221"/>
      <c r="J1013" s="221"/>
      <c r="K1013" s="222">
        <f>ROUND(P1013*H1013,2)</f>
        <v>0</v>
      </c>
      <c r="L1013" s="218" t="s">
        <v>210</v>
      </c>
      <c r="M1013" s="44"/>
      <c r="N1013" s="223" t="s">
        <v>33</v>
      </c>
      <c r="O1013" s="224" t="s">
        <v>49</v>
      </c>
      <c r="P1013" s="225">
        <f>I1013+J1013</f>
        <v>0</v>
      </c>
      <c r="Q1013" s="225">
        <f>ROUND(I1013*H1013,2)</f>
        <v>0</v>
      </c>
      <c r="R1013" s="225">
        <f>ROUND(J1013*H1013,2)</f>
        <v>0</v>
      </c>
      <c r="S1013" s="80"/>
      <c r="T1013" s="226">
        <f>S1013*H1013</f>
        <v>0</v>
      </c>
      <c r="U1013" s="226">
        <v>0</v>
      </c>
      <c r="V1013" s="226">
        <f>U1013*H1013</f>
        <v>0</v>
      </c>
      <c r="W1013" s="226">
        <v>0</v>
      </c>
      <c r="X1013" s="227">
        <f>W1013*H1013</f>
        <v>0</v>
      </c>
      <c r="AR1013" s="17" t="s">
        <v>211</v>
      </c>
      <c r="AT1013" s="17" t="s">
        <v>206</v>
      </c>
      <c r="AU1013" s="17" t="s">
        <v>90</v>
      </c>
      <c r="AY1013" s="17" t="s">
        <v>204</v>
      </c>
      <c r="BE1013" s="228">
        <f>IF(O1013="základní",K1013,0)</f>
        <v>0</v>
      </c>
      <c r="BF1013" s="228">
        <f>IF(O1013="snížená",K1013,0)</f>
        <v>0</v>
      </c>
      <c r="BG1013" s="228">
        <f>IF(O1013="zákl. přenesená",K1013,0)</f>
        <v>0</v>
      </c>
      <c r="BH1013" s="228">
        <f>IF(O1013="sníž. přenesená",K1013,0)</f>
        <v>0</v>
      </c>
      <c r="BI1013" s="228">
        <f>IF(O1013="nulová",K1013,0)</f>
        <v>0</v>
      </c>
      <c r="BJ1013" s="17" t="s">
        <v>88</v>
      </c>
      <c r="BK1013" s="228">
        <f>ROUND(P1013*H1013,2)</f>
        <v>0</v>
      </c>
      <c r="BL1013" s="17" t="s">
        <v>211</v>
      </c>
      <c r="BM1013" s="17" t="s">
        <v>1226</v>
      </c>
    </row>
    <row r="1014" spans="2:65" s="1" customFormat="1" ht="16.5" customHeight="1">
      <c r="B1014" s="39"/>
      <c r="C1014" s="216" t="s">
        <v>1227</v>
      </c>
      <c r="D1014" s="216" t="s">
        <v>206</v>
      </c>
      <c r="E1014" s="217" t="s">
        <v>1228</v>
      </c>
      <c r="F1014" s="218" t="s">
        <v>1229</v>
      </c>
      <c r="G1014" s="219" t="s">
        <v>209</v>
      </c>
      <c r="H1014" s="220">
        <v>1315</v>
      </c>
      <c r="I1014" s="221"/>
      <c r="J1014" s="221"/>
      <c r="K1014" s="222">
        <f>ROUND(P1014*H1014,2)</f>
        <v>0</v>
      </c>
      <c r="L1014" s="218" t="s">
        <v>239</v>
      </c>
      <c r="M1014" s="44"/>
      <c r="N1014" s="223" t="s">
        <v>33</v>
      </c>
      <c r="O1014" s="224" t="s">
        <v>49</v>
      </c>
      <c r="P1014" s="225">
        <f>I1014+J1014</f>
        <v>0</v>
      </c>
      <c r="Q1014" s="225">
        <f>ROUND(I1014*H1014,2)</f>
        <v>0</v>
      </c>
      <c r="R1014" s="225">
        <f>ROUND(J1014*H1014,2)</f>
        <v>0</v>
      </c>
      <c r="S1014" s="80"/>
      <c r="T1014" s="226">
        <f>S1014*H1014</f>
        <v>0</v>
      </c>
      <c r="U1014" s="226">
        <v>0.00021</v>
      </c>
      <c r="V1014" s="226">
        <f>U1014*H1014</f>
        <v>0.27615</v>
      </c>
      <c r="W1014" s="226">
        <v>0</v>
      </c>
      <c r="X1014" s="227">
        <f>W1014*H1014</f>
        <v>0</v>
      </c>
      <c r="AR1014" s="17" t="s">
        <v>211</v>
      </c>
      <c r="AT1014" s="17" t="s">
        <v>206</v>
      </c>
      <c r="AU1014" s="17" t="s">
        <v>90</v>
      </c>
      <c r="AY1014" s="17" t="s">
        <v>204</v>
      </c>
      <c r="BE1014" s="228">
        <f>IF(O1014="základní",K1014,0)</f>
        <v>0</v>
      </c>
      <c r="BF1014" s="228">
        <f>IF(O1014="snížená",K1014,0)</f>
        <v>0</v>
      </c>
      <c r="BG1014" s="228">
        <f>IF(O1014="zákl. přenesená",K1014,0)</f>
        <v>0</v>
      </c>
      <c r="BH1014" s="228">
        <f>IF(O1014="sníž. přenesená",K1014,0)</f>
        <v>0</v>
      </c>
      <c r="BI1014" s="228">
        <f>IF(O1014="nulová",K1014,0)</f>
        <v>0</v>
      </c>
      <c r="BJ1014" s="17" t="s">
        <v>88</v>
      </c>
      <c r="BK1014" s="228">
        <f>ROUND(P1014*H1014,2)</f>
        <v>0</v>
      </c>
      <c r="BL1014" s="17" t="s">
        <v>211</v>
      </c>
      <c r="BM1014" s="17" t="s">
        <v>1230</v>
      </c>
    </row>
    <row r="1015" spans="2:51" s="11" customFormat="1" ht="12">
      <c r="B1015" s="229"/>
      <c r="C1015" s="230"/>
      <c r="D1015" s="231" t="s">
        <v>213</v>
      </c>
      <c r="E1015" s="232" t="s">
        <v>33</v>
      </c>
      <c r="F1015" s="233" t="s">
        <v>1231</v>
      </c>
      <c r="G1015" s="230"/>
      <c r="H1015" s="232" t="s">
        <v>33</v>
      </c>
      <c r="I1015" s="234"/>
      <c r="J1015" s="234"/>
      <c r="K1015" s="230"/>
      <c r="L1015" s="230"/>
      <c r="M1015" s="235"/>
      <c r="N1015" s="236"/>
      <c r="O1015" s="237"/>
      <c r="P1015" s="237"/>
      <c r="Q1015" s="237"/>
      <c r="R1015" s="237"/>
      <c r="S1015" s="237"/>
      <c r="T1015" s="237"/>
      <c r="U1015" s="237"/>
      <c r="V1015" s="237"/>
      <c r="W1015" s="237"/>
      <c r="X1015" s="238"/>
      <c r="AT1015" s="239" t="s">
        <v>213</v>
      </c>
      <c r="AU1015" s="239" t="s">
        <v>90</v>
      </c>
      <c r="AV1015" s="11" t="s">
        <v>88</v>
      </c>
      <c r="AW1015" s="11" t="s">
        <v>5</v>
      </c>
      <c r="AX1015" s="11" t="s">
        <v>80</v>
      </c>
      <c r="AY1015" s="239" t="s">
        <v>204</v>
      </c>
    </row>
    <row r="1016" spans="2:51" s="12" customFormat="1" ht="12">
      <c r="B1016" s="240"/>
      <c r="C1016" s="241"/>
      <c r="D1016" s="231" t="s">
        <v>213</v>
      </c>
      <c r="E1016" s="242" t="s">
        <v>33</v>
      </c>
      <c r="F1016" s="243" t="s">
        <v>1232</v>
      </c>
      <c r="G1016" s="241"/>
      <c r="H1016" s="244">
        <v>1315</v>
      </c>
      <c r="I1016" s="245"/>
      <c r="J1016" s="245"/>
      <c r="K1016" s="241"/>
      <c r="L1016" s="241"/>
      <c r="M1016" s="246"/>
      <c r="N1016" s="247"/>
      <c r="O1016" s="248"/>
      <c r="P1016" s="248"/>
      <c r="Q1016" s="248"/>
      <c r="R1016" s="248"/>
      <c r="S1016" s="248"/>
      <c r="T1016" s="248"/>
      <c r="U1016" s="248"/>
      <c r="V1016" s="248"/>
      <c r="W1016" s="248"/>
      <c r="X1016" s="249"/>
      <c r="AT1016" s="250" t="s">
        <v>213</v>
      </c>
      <c r="AU1016" s="250" t="s">
        <v>90</v>
      </c>
      <c r="AV1016" s="12" t="s">
        <v>90</v>
      </c>
      <c r="AW1016" s="12" t="s">
        <v>5</v>
      </c>
      <c r="AX1016" s="12" t="s">
        <v>80</v>
      </c>
      <c r="AY1016" s="250" t="s">
        <v>204</v>
      </c>
    </row>
    <row r="1017" spans="2:51" s="13" customFormat="1" ht="12">
      <c r="B1017" s="251"/>
      <c r="C1017" s="252"/>
      <c r="D1017" s="231" t="s">
        <v>213</v>
      </c>
      <c r="E1017" s="253" t="s">
        <v>33</v>
      </c>
      <c r="F1017" s="254" t="s">
        <v>218</v>
      </c>
      <c r="G1017" s="252"/>
      <c r="H1017" s="255">
        <v>1315</v>
      </c>
      <c r="I1017" s="256"/>
      <c r="J1017" s="256"/>
      <c r="K1017" s="252"/>
      <c r="L1017" s="252"/>
      <c r="M1017" s="257"/>
      <c r="N1017" s="258"/>
      <c r="O1017" s="259"/>
      <c r="P1017" s="259"/>
      <c r="Q1017" s="259"/>
      <c r="R1017" s="259"/>
      <c r="S1017" s="259"/>
      <c r="T1017" s="259"/>
      <c r="U1017" s="259"/>
      <c r="V1017" s="259"/>
      <c r="W1017" s="259"/>
      <c r="X1017" s="260"/>
      <c r="AT1017" s="261" t="s">
        <v>213</v>
      </c>
      <c r="AU1017" s="261" t="s">
        <v>90</v>
      </c>
      <c r="AV1017" s="13" t="s">
        <v>211</v>
      </c>
      <c r="AW1017" s="13" t="s">
        <v>5</v>
      </c>
      <c r="AX1017" s="13" t="s">
        <v>88</v>
      </c>
      <c r="AY1017" s="261" t="s">
        <v>204</v>
      </c>
    </row>
    <row r="1018" spans="2:65" s="1" customFormat="1" ht="16.5" customHeight="1">
      <c r="B1018" s="39"/>
      <c r="C1018" s="216" t="s">
        <v>217</v>
      </c>
      <c r="D1018" s="216" t="s">
        <v>206</v>
      </c>
      <c r="E1018" s="217" t="s">
        <v>1233</v>
      </c>
      <c r="F1018" s="218" t="s">
        <v>1234</v>
      </c>
      <c r="G1018" s="219" t="s">
        <v>296</v>
      </c>
      <c r="H1018" s="220">
        <v>15.5</v>
      </c>
      <c r="I1018" s="221"/>
      <c r="J1018" s="221"/>
      <c r="K1018" s="222">
        <f>ROUND(P1018*H1018,2)</f>
        <v>0</v>
      </c>
      <c r="L1018" s="218" t="s">
        <v>210</v>
      </c>
      <c r="M1018" s="44"/>
      <c r="N1018" s="223" t="s">
        <v>33</v>
      </c>
      <c r="O1018" s="224" t="s">
        <v>49</v>
      </c>
      <c r="P1018" s="225">
        <f>I1018+J1018</f>
        <v>0</v>
      </c>
      <c r="Q1018" s="225">
        <f>ROUND(I1018*H1018,2)</f>
        <v>0</v>
      </c>
      <c r="R1018" s="225">
        <f>ROUND(J1018*H1018,2)</f>
        <v>0</v>
      </c>
      <c r="S1018" s="80"/>
      <c r="T1018" s="226">
        <f>S1018*H1018</f>
        <v>0</v>
      </c>
      <c r="U1018" s="226">
        <v>0</v>
      </c>
      <c r="V1018" s="226">
        <f>U1018*H1018</f>
        <v>0</v>
      </c>
      <c r="W1018" s="226">
        <v>0</v>
      </c>
      <c r="X1018" s="227">
        <f>W1018*H1018</f>
        <v>0</v>
      </c>
      <c r="AR1018" s="17" t="s">
        <v>211</v>
      </c>
      <c r="AT1018" s="17" t="s">
        <v>206</v>
      </c>
      <c r="AU1018" s="17" t="s">
        <v>90</v>
      </c>
      <c r="AY1018" s="17" t="s">
        <v>204</v>
      </c>
      <c r="BE1018" s="228">
        <f>IF(O1018="základní",K1018,0)</f>
        <v>0</v>
      </c>
      <c r="BF1018" s="228">
        <f>IF(O1018="snížená",K1018,0)</f>
        <v>0</v>
      </c>
      <c r="BG1018" s="228">
        <f>IF(O1018="zákl. přenesená",K1018,0)</f>
        <v>0</v>
      </c>
      <c r="BH1018" s="228">
        <f>IF(O1018="sníž. přenesená",K1018,0)</f>
        <v>0</v>
      </c>
      <c r="BI1018" s="228">
        <f>IF(O1018="nulová",K1018,0)</f>
        <v>0</v>
      </c>
      <c r="BJ1018" s="17" t="s">
        <v>88</v>
      </c>
      <c r="BK1018" s="228">
        <f>ROUND(P1018*H1018,2)</f>
        <v>0</v>
      </c>
      <c r="BL1018" s="17" t="s">
        <v>211</v>
      </c>
      <c r="BM1018" s="17" t="s">
        <v>1235</v>
      </c>
    </row>
    <row r="1019" spans="2:65" s="1" customFormat="1" ht="22.5" customHeight="1">
      <c r="B1019" s="39"/>
      <c r="C1019" s="216" t="s">
        <v>1236</v>
      </c>
      <c r="D1019" s="216" t="s">
        <v>206</v>
      </c>
      <c r="E1019" s="217" t="s">
        <v>1237</v>
      </c>
      <c r="F1019" s="218" t="s">
        <v>1238</v>
      </c>
      <c r="G1019" s="219" t="s">
        <v>296</v>
      </c>
      <c r="H1019" s="220">
        <v>465</v>
      </c>
      <c r="I1019" s="221"/>
      <c r="J1019" s="221"/>
      <c r="K1019" s="222">
        <f>ROUND(P1019*H1019,2)</f>
        <v>0</v>
      </c>
      <c r="L1019" s="218" t="s">
        <v>210</v>
      </c>
      <c r="M1019" s="44"/>
      <c r="N1019" s="223" t="s">
        <v>33</v>
      </c>
      <c r="O1019" s="224" t="s">
        <v>49</v>
      </c>
      <c r="P1019" s="225">
        <f>I1019+J1019</f>
        <v>0</v>
      </c>
      <c r="Q1019" s="225">
        <f>ROUND(I1019*H1019,2)</f>
        <v>0</v>
      </c>
      <c r="R1019" s="225">
        <f>ROUND(J1019*H1019,2)</f>
        <v>0</v>
      </c>
      <c r="S1019" s="80"/>
      <c r="T1019" s="226">
        <f>S1019*H1019</f>
        <v>0</v>
      </c>
      <c r="U1019" s="226">
        <v>0</v>
      </c>
      <c r="V1019" s="226">
        <f>U1019*H1019</f>
        <v>0</v>
      </c>
      <c r="W1019" s="226">
        <v>0</v>
      </c>
      <c r="X1019" s="227">
        <f>W1019*H1019</f>
        <v>0</v>
      </c>
      <c r="AR1019" s="17" t="s">
        <v>211</v>
      </c>
      <c r="AT1019" s="17" t="s">
        <v>206</v>
      </c>
      <c r="AU1019" s="17" t="s">
        <v>90</v>
      </c>
      <c r="AY1019" s="17" t="s">
        <v>204</v>
      </c>
      <c r="BE1019" s="228">
        <f>IF(O1019="základní",K1019,0)</f>
        <v>0</v>
      </c>
      <c r="BF1019" s="228">
        <f>IF(O1019="snížená",K1019,0)</f>
        <v>0</v>
      </c>
      <c r="BG1019" s="228">
        <f>IF(O1019="zákl. přenesená",K1019,0)</f>
        <v>0</v>
      </c>
      <c r="BH1019" s="228">
        <f>IF(O1019="sníž. přenesená",K1019,0)</f>
        <v>0</v>
      </c>
      <c r="BI1019" s="228">
        <f>IF(O1019="nulová",K1019,0)</f>
        <v>0</v>
      </c>
      <c r="BJ1019" s="17" t="s">
        <v>88</v>
      </c>
      <c r="BK1019" s="228">
        <f>ROUND(P1019*H1019,2)</f>
        <v>0</v>
      </c>
      <c r="BL1019" s="17" t="s">
        <v>211</v>
      </c>
      <c r="BM1019" s="17" t="s">
        <v>1239</v>
      </c>
    </row>
    <row r="1020" spans="2:51" s="12" customFormat="1" ht="12">
      <c r="B1020" s="240"/>
      <c r="C1020" s="241"/>
      <c r="D1020" s="231" t="s">
        <v>213</v>
      </c>
      <c r="E1020" s="242" t="s">
        <v>33</v>
      </c>
      <c r="F1020" s="243" t="s">
        <v>1240</v>
      </c>
      <c r="G1020" s="241"/>
      <c r="H1020" s="244">
        <v>465</v>
      </c>
      <c r="I1020" s="245"/>
      <c r="J1020" s="245"/>
      <c r="K1020" s="241"/>
      <c r="L1020" s="241"/>
      <c r="M1020" s="246"/>
      <c r="N1020" s="247"/>
      <c r="O1020" s="248"/>
      <c r="P1020" s="248"/>
      <c r="Q1020" s="248"/>
      <c r="R1020" s="248"/>
      <c r="S1020" s="248"/>
      <c r="T1020" s="248"/>
      <c r="U1020" s="248"/>
      <c r="V1020" s="248"/>
      <c r="W1020" s="248"/>
      <c r="X1020" s="249"/>
      <c r="AT1020" s="250" t="s">
        <v>213</v>
      </c>
      <c r="AU1020" s="250" t="s">
        <v>90</v>
      </c>
      <c r="AV1020" s="12" t="s">
        <v>90</v>
      </c>
      <c r="AW1020" s="12" t="s">
        <v>5</v>
      </c>
      <c r="AX1020" s="12" t="s">
        <v>80</v>
      </c>
      <c r="AY1020" s="250" t="s">
        <v>204</v>
      </c>
    </row>
    <row r="1021" spans="2:51" s="13" customFormat="1" ht="12">
      <c r="B1021" s="251"/>
      <c r="C1021" s="252"/>
      <c r="D1021" s="231" t="s">
        <v>213</v>
      </c>
      <c r="E1021" s="253" t="s">
        <v>33</v>
      </c>
      <c r="F1021" s="254" t="s">
        <v>218</v>
      </c>
      <c r="G1021" s="252"/>
      <c r="H1021" s="255">
        <v>465</v>
      </c>
      <c r="I1021" s="256"/>
      <c r="J1021" s="256"/>
      <c r="K1021" s="252"/>
      <c r="L1021" s="252"/>
      <c r="M1021" s="257"/>
      <c r="N1021" s="258"/>
      <c r="O1021" s="259"/>
      <c r="P1021" s="259"/>
      <c r="Q1021" s="259"/>
      <c r="R1021" s="259"/>
      <c r="S1021" s="259"/>
      <c r="T1021" s="259"/>
      <c r="U1021" s="259"/>
      <c r="V1021" s="259"/>
      <c r="W1021" s="259"/>
      <c r="X1021" s="260"/>
      <c r="AT1021" s="261" t="s">
        <v>213</v>
      </c>
      <c r="AU1021" s="261" t="s">
        <v>90</v>
      </c>
      <c r="AV1021" s="13" t="s">
        <v>211</v>
      </c>
      <c r="AW1021" s="13" t="s">
        <v>5</v>
      </c>
      <c r="AX1021" s="13" t="s">
        <v>88</v>
      </c>
      <c r="AY1021" s="261" t="s">
        <v>204</v>
      </c>
    </row>
    <row r="1022" spans="2:65" s="1" customFormat="1" ht="16.5" customHeight="1">
      <c r="B1022" s="39"/>
      <c r="C1022" s="216" t="s">
        <v>1241</v>
      </c>
      <c r="D1022" s="216" t="s">
        <v>206</v>
      </c>
      <c r="E1022" s="217" t="s">
        <v>1242</v>
      </c>
      <c r="F1022" s="218" t="s">
        <v>1243</v>
      </c>
      <c r="G1022" s="219" t="s">
        <v>296</v>
      </c>
      <c r="H1022" s="220">
        <v>15.5</v>
      </c>
      <c r="I1022" s="221"/>
      <c r="J1022" s="221"/>
      <c r="K1022" s="222">
        <f>ROUND(P1022*H1022,2)</f>
        <v>0</v>
      </c>
      <c r="L1022" s="218" t="s">
        <v>210</v>
      </c>
      <c r="M1022" s="44"/>
      <c r="N1022" s="223" t="s">
        <v>33</v>
      </c>
      <c r="O1022" s="224" t="s">
        <v>49</v>
      </c>
      <c r="P1022" s="225">
        <f>I1022+J1022</f>
        <v>0</v>
      </c>
      <c r="Q1022" s="225">
        <f>ROUND(I1022*H1022,2)</f>
        <v>0</v>
      </c>
      <c r="R1022" s="225">
        <f>ROUND(J1022*H1022,2)</f>
        <v>0</v>
      </c>
      <c r="S1022" s="80"/>
      <c r="T1022" s="226">
        <f>S1022*H1022</f>
        <v>0</v>
      </c>
      <c r="U1022" s="226">
        <v>0</v>
      </c>
      <c r="V1022" s="226">
        <f>U1022*H1022</f>
        <v>0</v>
      </c>
      <c r="W1022" s="226">
        <v>0</v>
      </c>
      <c r="X1022" s="227">
        <f>W1022*H1022</f>
        <v>0</v>
      </c>
      <c r="AR1022" s="17" t="s">
        <v>211</v>
      </c>
      <c r="AT1022" s="17" t="s">
        <v>206</v>
      </c>
      <c r="AU1022" s="17" t="s">
        <v>90</v>
      </c>
      <c r="AY1022" s="17" t="s">
        <v>204</v>
      </c>
      <c r="BE1022" s="228">
        <f>IF(O1022="základní",K1022,0)</f>
        <v>0</v>
      </c>
      <c r="BF1022" s="228">
        <f>IF(O1022="snížená",K1022,0)</f>
        <v>0</v>
      </c>
      <c r="BG1022" s="228">
        <f>IF(O1022="zákl. přenesená",K1022,0)</f>
        <v>0</v>
      </c>
      <c r="BH1022" s="228">
        <f>IF(O1022="sníž. přenesená",K1022,0)</f>
        <v>0</v>
      </c>
      <c r="BI1022" s="228">
        <f>IF(O1022="nulová",K1022,0)</f>
        <v>0</v>
      </c>
      <c r="BJ1022" s="17" t="s">
        <v>88</v>
      </c>
      <c r="BK1022" s="228">
        <f>ROUND(P1022*H1022,2)</f>
        <v>0</v>
      </c>
      <c r="BL1022" s="17" t="s">
        <v>211</v>
      </c>
      <c r="BM1022" s="17" t="s">
        <v>1244</v>
      </c>
    </row>
    <row r="1023" spans="2:63" s="10" customFormat="1" ht="22.8" customHeight="1">
      <c r="B1023" s="199"/>
      <c r="C1023" s="200"/>
      <c r="D1023" s="201" t="s">
        <v>79</v>
      </c>
      <c r="E1023" s="214" t="s">
        <v>1047</v>
      </c>
      <c r="F1023" s="214" t="s">
        <v>1245</v>
      </c>
      <c r="G1023" s="200"/>
      <c r="H1023" s="200"/>
      <c r="I1023" s="203"/>
      <c r="J1023" s="203"/>
      <c r="K1023" s="215">
        <f>BK1023</f>
        <v>0</v>
      </c>
      <c r="L1023" s="200"/>
      <c r="M1023" s="205"/>
      <c r="N1023" s="206"/>
      <c r="O1023" s="207"/>
      <c r="P1023" s="207"/>
      <c r="Q1023" s="208">
        <f>SUM(Q1024:Q1080)</f>
        <v>0</v>
      </c>
      <c r="R1023" s="208">
        <f>SUM(R1024:R1080)</f>
        <v>0</v>
      </c>
      <c r="S1023" s="207"/>
      <c r="T1023" s="209">
        <f>SUM(T1024:T1080)</f>
        <v>0</v>
      </c>
      <c r="U1023" s="207"/>
      <c r="V1023" s="209">
        <f>SUM(V1024:V1080)</f>
        <v>0.2791874</v>
      </c>
      <c r="W1023" s="207"/>
      <c r="X1023" s="210">
        <f>SUM(X1024:X1080)</f>
        <v>0.13932</v>
      </c>
      <c r="AR1023" s="211" t="s">
        <v>88</v>
      </c>
      <c r="AT1023" s="212" t="s">
        <v>79</v>
      </c>
      <c r="AU1023" s="212" t="s">
        <v>88</v>
      </c>
      <c r="AY1023" s="211" t="s">
        <v>204</v>
      </c>
      <c r="BK1023" s="213">
        <f>SUM(BK1024:BK1080)</f>
        <v>0</v>
      </c>
    </row>
    <row r="1024" spans="2:65" s="1" customFormat="1" ht="16.5" customHeight="1">
      <c r="B1024" s="39"/>
      <c r="C1024" s="216" t="s">
        <v>1246</v>
      </c>
      <c r="D1024" s="216" t="s">
        <v>206</v>
      </c>
      <c r="E1024" s="217" t="s">
        <v>1247</v>
      </c>
      <c r="F1024" s="218" t="s">
        <v>1248</v>
      </c>
      <c r="G1024" s="219" t="s">
        <v>319</v>
      </c>
      <c r="H1024" s="220">
        <v>1</v>
      </c>
      <c r="I1024" s="221"/>
      <c r="J1024" s="221"/>
      <c r="K1024" s="222">
        <f>ROUND(P1024*H1024,2)</f>
        <v>0</v>
      </c>
      <c r="L1024" s="218" t="s">
        <v>1071</v>
      </c>
      <c r="M1024" s="44"/>
      <c r="N1024" s="223" t="s">
        <v>33</v>
      </c>
      <c r="O1024" s="224" t="s">
        <v>49</v>
      </c>
      <c r="P1024" s="225">
        <f>I1024+J1024</f>
        <v>0</v>
      </c>
      <c r="Q1024" s="225">
        <f>ROUND(I1024*H1024,2)</f>
        <v>0</v>
      </c>
      <c r="R1024" s="225">
        <f>ROUND(J1024*H1024,2)</f>
        <v>0</v>
      </c>
      <c r="S1024" s="80"/>
      <c r="T1024" s="226">
        <f>S1024*H1024</f>
        <v>0</v>
      </c>
      <c r="U1024" s="226">
        <v>0</v>
      </c>
      <c r="V1024" s="226">
        <f>U1024*H1024</f>
        <v>0</v>
      </c>
      <c r="W1024" s="226">
        <v>0</v>
      </c>
      <c r="X1024" s="227">
        <f>W1024*H1024</f>
        <v>0</v>
      </c>
      <c r="AR1024" s="17" t="s">
        <v>211</v>
      </c>
      <c r="AT1024" s="17" t="s">
        <v>206</v>
      </c>
      <c r="AU1024" s="17" t="s">
        <v>90</v>
      </c>
      <c r="AY1024" s="17" t="s">
        <v>204</v>
      </c>
      <c r="BE1024" s="228">
        <f>IF(O1024="základní",K1024,0)</f>
        <v>0</v>
      </c>
      <c r="BF1024" s="228">
        <f>IF(O1024="snížená",K1024,0)</f>
        <v>0</v>
      </c>
      <c r="BG1024" s="228">
        <f>IF(O1024="zákl. přenesená",K1024,0)</f>
        <v>0</v>
      </c>
      <c r="BH1024" s="228">
        <f>IF(O1024="sníž. přenesená",K1024,0)</f>
        <v>0</v>
      </c>
      <c r="BI1024" s="228">
        <f>IF(O1024="nulová",K1024,0)</f>
        <v>0</v>
      </c>
      <c r="BJ1024" s="17" t="s">
        <v>88</v>
      </c>
      <c r="BK1024" s="228">
        <f>ROUND(P1024*H1024,2)</f>
        <v>0</v>
      </c>
      <c r="BL1024" s="17" t="s">
        <v>211</v>
      </c>
      <c r="BM1024" s="17" t="s">
        <v>1249</v>
      </c>
    </row>
    <row r="1025" spans="2:51" s="11" customFormat="1" ht="12">
      <c r="B1025" s="229"/>
      <c r="C1025" s="230"/>
      <c r="D1025" s="231" t="s">
        <v>213</v>
      </c>
      <c r="E1025" s="232" t="s">
        <v>33</v>
      </c>
      <c r="F1025" s="233" t="s">
        <v>1250</v>
      </c>
      <c r="G1025" s="230"/>
      <c r="H1025" s="232" t="s">
        <v>33</v>
      </c>
      <c r="I1025" s="234"/>
      <c r="J1025" s="234"/>
      <c r="K1025" s="230"/>
      <c r="L1025" s="230"/>
      <c r="M1025" s="235"/>
      <c r="N1025" s="236"/>
      <c r="O1025" s="237"/>
      <c r="P1025" s="237"/>
      <c r="Q1025" s="237"/>
      <c r="R1025" s="237"/>
      <c r="S1025" s="237"/>
      <c r="T1025" s="237"/>
      <c r="U1025" s="237"/>
      <c r="V1025" s="237"/>
      <c r="W1025" s="237"/>
      <c r="X1025" s="238"/>
      <c r="AT1025" s="239" t="s">
        <v>213</v>
      </c>
      <c r="AU1025" s="239" t="s">
        <v>90</v>
      </c>
      <c r="AV1025" s="11" t="s">
        <v>88</v>
      </c>
      <c r="AW1025" s="11" t="s">
        <v>5</v>
      </c>
      <c r="AX1025" s="11" t="s">
        <v>80</v>
      </c>
      <c r="AY1025" s="239" t="s">
        <v>204</v>
      </c>
    </row>
    <row r="1026" spans="2:51" s="11" customFormat="1" ht="12">
      <c r="B1026" s="229"/>
      <c r="C1026" s="230"/>
      <c r="D1026" s="231" t="s">
        <v>213</v>
      </c>
      <c r="E1026" s="232" t="s">
        <v>33</v>
      </c>
      <c r="F1026" s="233" t="s">
        <v>1251</v>
      </c>
      <c r="G1026" s="230"/>
      <c r="H1026" s="232" t="s">
        <v>33</v>
      </c>
      <c r="I1026" s="234"/>
      <c r="J1026" s="234"/>
      <c r="K1026" s="230"/>
      <c r="L1026" s="230"/>
      <c r="M1026" s="235"/>
      <c r="N1026" s="236"/>
      <c r="O1026" s="237"/>
      <c r="P1026" s="237"/>
      <c r="Q1026" s="237"/>
      <c r="R1026" s="237"/>
      <c r="S1026" s="237"/>
      <c r="T1026" s="237"/>
      <c r="U1026" s="237"/>
      <c r="V1026" s="237"/>
      <c r="W1026" s="237"/>
      <c r="X1026" s="238"/>
      <c r="AT1026" s="239" t="s">
        <v>213</v>
      </c>
      <c r="AU1026" s="239" t="s">
        <v>90</v>
      </c>
      <c r="AV1026" s="11" t="s">
        <v>88</v>
      </c>
      <c r="AW1026" s="11" t="s">
        <v>5</v>
      </c>
      <c r="AX1026" s="11" t="s">
        <v>80</v>
      </c>
      <c r="AY1026" s="239" t="s">
        <v>204</v>
      </c>
    </row>
    <row r="1027" spans="2:51" s="12" customFormat="1" ht="12">
      <c r="B1027" s="240"/>
      <c r="C1027" s="241"/>
      <c r="D1027" s="231" t="s">
        <v>213</v>
      </c>
      <c r="E1027" s="242" t="s">
        <v>33</v>
      </c>
      <c r="F1027" s="243" t="s">
        <v>88</v>
      </c>
      <c r="G1027" s="241"/>
      <c r="H1027" s="244">
        <v>1</v>
      </c>
      <c r="I1027" s="245"/>
      <c r="J1027" s="245"/>
      <c r="K1027" s="241"/>
      <c r="L1027" s="241"/>
      <c r="M1027" s="246"/>
      <c r="N1027" s="247"/>
      <c r="O1027" s="248"/>
      <c r="P1027" s="248"/>
      <c r="Q1027" s="248"/>
      <c r="R1027" s="248"/>
      <c r="S1027" s="248"/>
      <c r="T1027" s="248"/>
      <c r="U1027" s="248"/>
      <c r="V1027" s="248"/>
      <c r="W1027" s="248"/>
      <c r="X1027" s="249"/>
      <c r="AT1027" s="250" t="s">
        <v>213</v>
      </c>
      <c r="AU1027" s="250" t="s">
        <v>90</v>
      </c>
      <c r="AV1027" s="12" t="s">
        <v>90</v>
      </c>
      <c r="AW1027" s="12" t="s">
        <v>5</v>
      </c>
      <c r="AX1027" s="12" t="s">
        <v>80</v>
      </c>
      <c r="AY1027" s="250" t="s">
        <v>204</v>
      </c>
    </row>
    <row r="1028" spans="2:51" s="13" customFormat="1" ht="12">
      <c r="B1028" s="251"/>
      <c r="C1028" s="252"/>
      <c r="D1028" s="231" t="s">
        <v>213</v>
      </c>
      <c r="E1028" s="253" t="s">
        <v>33</v>
      </c>
      <c r="F1028" s="254" t="s">
        <v>218</v>
      </c>
      <c r="G1028" s="252"/>
      <c r="H1028" s="255">
        <v>1</v>
      </c>
      <c r="I1028" s="256"/>
      <c r="J1028" s="256"/>
      <c r="K1028" s="252"/>
      <c r="L1028" s="252"/>
      <c r="M1028" s="257"/>
      <c r="N1028" s="258"/>
      <c r="O1028" s="259"/>
      <c r="P1028" s="259"/>
      <c r="Q1028" s="259"/>
      <c r="R1028" s="259"/>
      <c r="S1028" s="259"/>
      <c r="T1028" s="259"/>
      <c r="U1028" s="259"/>
      <c r="V1028" s="259"/>
      <c r="W1028" s="259"/>
      <c r="X1028" s="260"/>
      <c r="AT1028" s="261" t="s">
        <v>213</v>
      </c>
      <c r="AU1028" s="261" t="s">
        <v>90</v>
      </c>
      <c r="AV1028" s="13" t="s">
        <v>211</v>
      </c>
      <c r="AW1028" s="13" t="s">
        <v>5</v>
      </c>
      <c r="AX1028" s="13" t="s">
        <v>88</v>
      </c>
      <c r="AY1028" s="261" t="s">
        <v>204</v>
      </c>
    </row>
    <row r="1029" spans="2:65" s="1" customFormat="1" ht="16.5" customHeight="1">
      <c r="B1029" s="39"/>
      <c r="C1029" s="216" t="s">
        <v>1252</v>
      </c>
      <c r="D1029" s="216" t="s">
        <v>206</v>
      </c>
      <c r="E1029" s="217" t="s">
        <v>1253</v>
      </c>
      <c r="F1029" s="218" t="s">
        <v>1254</v>
      </c>
      <c r="G1029" s="219" t="s">
        <v>209</v>
      </c>
      <c r="H1029" s="220">
        <v>1555.3</v>
      </c>
      <c r="I1029" s="221"/>
      <c r="J1029" s="221"/>
      <c r="K1029" s="222">
        <f>ROUND(P1029*H1029,2)</f>
        <v>0</v>
      </c>
      <c r="L1029" s="218" t="s">
        <v>239</v>
      </c>
      <c r="M1029" s="44"/>
      <c r="N1029" s="223" t="s">
        <v>33</v>
      </c>
      <c r="O1029" s="224" t="s">
        <v>49</v>
      </c>
      <c r="P1029" s="225">
        <f>I1029+J1029</f>
        <v>0</v>
      </c>
      <c r="Q1029" s="225">
        <f>ROUND(I1029*H1029,2)</f>
        <v>0</v>
      </c>
      <c r="R1029" s="225">
        <f>ROUND(J1029*H1029,2)</f>
        <v>0</v>
      </c>
      <c r="S1029" s="80"/>
      <c r="T1029" s="226">
        <f>S1029*H1029</f>
        <v>0</v>
      </c>
      <c r="U1029" s="226">
        <v>4E-05</v>
      </c>
      <c r="V1029" s="226">
        <f>U1029*H1029</f>
        <v>0.062212</v>
      </c>
      <c r="W1029" s="226">
        <v>0</v>
      </c>
      <c r="X1029" s="227">
        <f>W1029*H1029</f>
        <v>0</v>
      </c>
      <c r="AR1029" s="17" t="s">
        <v>211</v>
      </c>
      <c r="AT1029" s="17" t="s">
        <v>206</v>
      </c>
      <c r="AU1029" s="17" t="s">
        <v>90</v>
      </c>
      <c r="AY1029" s="17" t="s">
        <v>204</v>
      </c>
      <c r="BE1029" s="228">
        <f>IF(O1029="základní",K1029,0)</f>
        <v>0</v>
      </c>
      <c r="BF1029" s="228">
        <f>IF(O1029="snížená",K1029,0)</f>
        <v>0</v>
      </c>
      <c r="BG1029" s="228">
        <f>IF(O1029="zákl. přenesená",K1029,0)</f>
        <v>0</v>
      </c>
      <c r="BH1029" s="228">
        <f>IF(O1029="sníž. přenesená",K1029,0)</f>
        <v>0</v>
      </c>
      <c r="BI1029" s="228">
        <f>IF(O1029="nulová",K1029,0)</f>
        <v>0</v>
      </c>
      <c r="BJ1029" s="17" t="s">
        <v>88</v>
      </c>
      <c r="BK1029" s="228">
        <f>ROUND(P1029*H1029,2)</f>
        <v>0</v>
      </c>
      <c r="BL1029" s="17" t="s">
        <v>211</v>
      </c>
      <c r="BM1029" s="17" t="s">
        <v>1255</v>
      </c>
    </row>
    <row r="1030" spans="2:51" s="11" customFormat="1" ht="12">
      <c r="B1030" s="229"/>
      <c r="C1030" s="230"/>
      <c r="D1030" s="231" t="s">
        <v>213</v>
      </c>
      <c r="E1030" s="232" t="s">
        <v>33</v>
      </c>
      <c r="F1030" s="233" t="s">
        <v>1256</v>
      </c>
      <c r="G1030" s="230"/>
      <c r="H1030" s="232" t="s">
        <v>33</v>
      </c>
      <c r="I1030" s="234"/>
      <c r="J1030" s="234"/>
      <c r="K1030" s="230"/>
      <c r="L1030" s="230"/>
      <c r="M1030" s="235"/>
      <c r="N1030" s="236"/>
      <c r="O1030" s="237"/>
      <c r="P1030" s="237"/>
      <c r="Q1030" s="237"/>
      <c r="R1030" s="237"/>
      <c r="S1030" s="237"/>
      <c r="T1030" s="237"/>
      <c r="U1030" s="237"/>
      <c r="V1030" s="237"/>
      <c r="W1030" s="237"/>
      <c r="X1030" s="238"/>
      <c r="AT1030" s="239" t="s">
        <v>213</v>
      </c>
      <c r="AU1030" s="239" t="s">
        <v>90</v>
      </c>
      <c r="AV1030" s="11" t="s">
        <v>88</v>
      </c>
      <c r="AW1030" s="11" t="s">
        <v>5</v>
      </c>
      <c r="AX1030" s="11" t="s">
        <v>80</v>
      </c>
      <c r="AY1030" s="239" t="s">
        <v>204</v>
      </c>
    </row>
    <row r="1031" spans="2:51" s="12" customFormat="1" ht="12">
      <c r="B1031" s="240"/>
      <c r="C1031" s="241"/>
      <c r="D1031" s="231" t="s">
        <v>213</v>
      </c>
      <c r="E1031" s="242" t="s">
        <v>33</v>
      </c>
      <c r="F1031" s="243" t="s">
        <v>1257</v>
      </c>
      <c r="G1031" s="241"/>
      <c r="H1031" s="244">
        <v>265</v>
      </c>
      <c r="I1031" s="245"/>
      <c r="J1031" s="245"/>
      <c r="K1031" s="241"/>
      <c r="L1031" s="241"/>
      <c r="M1031" s="246"/>
      <c r="N1031" s="247"/>
      <c r="O1031" s="248"/>
      <c r="P1031" s="248"/>
      <c r="Q1031" s="248"/>
      <c r="R1031" s="248"/>
      <c r="S1031" s="248"/>
      <c r="T1031" s="248"/>
      <c r="U1031" s="248"/>
      <c r="V1031" s="248"/>
      <c r="W1031" s="248"/>
      <c r="X1031" s="249"/>
      <c r="AT1031" s="250" t="s">
        <v>213</v>
      </c>
      <c r="AU1031" s="250" t="s">
        <v>90</v>
      </c>
      <c r="AV1031" s="12" t="s">
        <v>90</v>
      </c>
      <c r="AW1031" s="12" t="s">
        <v>5</v>
      </c>
      <c r="AX1031" s="12" t="s">
        <v>80</v>
      </c>
      <c r="AY1031" s="250" t="s">
        <v>204</v>
      </c>
    </row>
    <row r="1032" spans="2:51" s="12" customFormat="1" ht="12">
      <c r="B1032" s="240"/>
      <c r="C1032" s="241"/>
      <c r="D1032" s="231" t="s">
        <v>213</v>
      </c>
      <c r="E1032" s="242" t="s">
        <v>33</v>
      </c>
      <c r="F1032" s="243" t="s">
        <v>1258</v>
      </c>
      <c r="G1032" s="241"/>
      <c r="H1032" s="244">
        <v>226</v>
      </c>
      <c r="I1032" s="245"/>
      <c r="J1032" s="245"/>
      <c r="K1032" s="241"/>
      <c r="L1032" s="241"/>
      <c r="M1032" s="246"/>
      <c r="N1032" s="247"/>
      <c r="O1032" s="248"/>
      <c r="P1032" s="248"/>
      <c r="Q1032" s="248"/>
      <c r="R1032" s="248"/>
      <c r="S1032" s="248"/>
      <c r="T1032" s="248"/>
      <c r="U1032" s="248"/>
      <c r="V1032" s="248"/>
      <c r="W1032" s="248"/>
      <c r="X1032" s="249"/>
      <c r="AT1032" s="250" t="s">
        <v>213</v>
      </c>
      <c r="AU1032" s="250" t="s">
        <v>90</v>
      </c>
      <c r="AV1032" s="12" t="s">
        <v>90</v>
      </c>
      <c r="AW1032" s="12" t="s">
        <v>5</v>
      </c>
      <c r="AX1032" s="12" t="s">
        <v>80</v>
      </c>
      <c r="AY1032" s="250" t="s">
        <v>204</v>
      </c>
    </row>
    <row r="1033" spans="2:51" s="12" customFormat="1" ht="12">
      <c r="B1033" s="240"/>
      <c r="C1033" s="241"/>
      <c r="D1033" s="231" t="s">
        <v>213</v>
      </c>
      <c r="E1033" s="242" t="s">
        <v>33</v>
      </c>
      <c r="F1033" s="243" t="s">
        <v>1259</v>
      </c>
      <c r="G1033" s="241"/>
      <c r="H1033" s="244">
        <v>274.9</v>
      </c>
      <c r="I1033" s="245"/>
      <c r="J1033" s="245"/>
      <c r="K1033" s="241"/>
      <c r="L1033" s="241"/>
      <c r="M1033" s="246"/>
      <c r="N1033" s="247"/>
      <c r="O1033" s="248"/>
      <c r="P1033" s="248"/>
      <c r="Q1033" s="248"/>
      <c r="R1033" s="248"/>
      <c r="S1033" s="248"/>
      <c r="T1033" s="248"/>
      <c r="U1033" s="248"/>
      <c r="V1033" s="248"/>
      <c r="W1033" s="248"/>
      <c r="X1033" s="249"/>
      <c r="AT1033" s="250" t="s">
        <v>213</v>
      </c>
      <c r="AU1033" s="250" t="s">
        <v>90</v>
      </c>
      <c r="AV1033" s="12" t="s">
        <v>90</v>
      </c>
      <c r="AW1033" s="12" t="s">
        <v>5</v>
      </c>
      <c r="AX1033" s="12" t="s">
        <v>80</v>
      </c>
      <c r="AY1033" s="250" t="s">
        <v>204</v>
      </c>
    </row>
    <row r="1034" spans="2:51" s="12" customFormat="1" ht="12">
      <c r="B1034" s="240"/>
      <c r="C1034" s="241"/>
      <c r="D1034" s="231" t="s">
        <v>213</v>
      </c>
      <c r="E1034" s="242" t="s">
        <v>33</v>
      </c>
      <c r="F1034" s="243" t="s">
        <v>1260</v>
      </c>
      <c r="G1034" s="241"/>
      <c r="H1034" s="244">
        <v>266.4</v>
      </c>
      <c r="I1034" s="245"/>
      <c r="J1034" s="245"/>
      <c r="K1034" s="241"/>
      <c r="L1034" s="241"/>
      <c r="M1034" s="246"/>
      <c r="N1034" s="247"/>
      <c r="O1034" s="248"/>
      <c r="P1034" s="248"/>
      <c r="Q1034" s="248"/>
      <c r="R1034" s="248"/>
      <c r="S1034" s="248"/>
      <c r="T1034" s="248"/>
      <c r="U1034" s="248"/>
      <c r="V1034" s="248"/>
      <c r="W1034" s="248"/>
      <c r="X1034" s="249"/>
      <c r="AT1034" s="250" t="s">
        <v>213</v>
      </c>
      <c r="AU1034" s="250" t="s">
        <v>90</v>
      </c>
      <c r="AV1034" s="12" t="s">
        <v>90</v>
      </c>
      <c r="AW1034" s="12" t="s">
        <v>5</v>
      </c>
      <c r="AX1034" s="12" t="s">
        <v>80</v>
      </c>
      <c r="AY1034" s="250" t="s">
        <v>204</v>
      </c>
    </row>
    <row r="1035" spans="2:51" s="12" customFormat="1" ht="12">
      <c r="B1035" s="240"/>
      <c r="C1035" s="241"/>
      <c r="D1035" s="231" t="s">
        <v>213</v>
      </c>
      <c r="E1035" s="242" t="s">
        <v>33</v>
      </c>
      <c r="F1035" s="243" t="s">
        <v>1261</v>
      </c>
      <c r="G1035" s="241"/>
      <c r="H1035" s="244">
        <v>263</v>
      </c>
      <c r="I1035" s="245"/>
      <c r="J1035" s="245"/>
      <c r="K1035" s="241"/>
      <c r="L1035" s="241"/>
      <c r="M1035" s="246"/>
      <c r="N1035" s="247"/>
      <c r="O1035" s="248"/>
      <c r="P1035" s="248"/>
      <c r="Q1035" s="248"/>
      <c r="R1035" s="248"/>
      <c r="S1035" s="248"/>
      <c r="T1035" s="248"/>
      <c r="U1035" s="248"/>
      <c r="V1035" s="248"/>
      <c r="W1035" s="248"/>
      <c r="X1035" s="249"/>
      <c r="AT1035" s="250" t="s">
        <v>213</v>
      </c>
      <c r="AU1035" s="250" t="s">
        <v>90</v>
      </c>
      <c r="AV1035" s="12" t="s">
        <v>90</v>
      </c>
      <c r="AW1035" s="12" t="s">
        <v>5</v>
      </c>
      <c r="AX1035" s="12" t="s">
        <v>80</v>
      </c>
      <c r="AY1035" s="250" t="s">
        <v>204</v>
      </c>
    </row>
    <row r="1036" spans="2:51" s="11" customFormat="1" ht="12">
      <c r="B1036" s="229"/>
      <c r="C1036" s="230"/>
      <c r="D1036" s="231" t="s">
        <v>213</v>
      </c>
      <c r="E1036" s="232" t="s">
        <v>33</v>
      </c>
      <c r="F1036" s="233" t="s">
        <v>1262</v>
      </c>
      <c r="G1036" s="230"/>
      <c r="H1036" s="232" t="s">
        <v>33</v>
      </c>
      <c r="I1036" s="234"/>
      <c r="J1036" s="234"/>
      <c r="K1036" s="230"/>
      <c r="L1036" s="230"/>
      <c r="M1036" s="235"/>
      <c r="N1036" s="236"/>
      <c r="O1036" s="237"/>
      <c r="P1036" s="237"/>
      <c r="Q1036" s="237"/>
      <c r="R1036" s="237"/>
      <c r="S1036" s="237"/>
      <c r="T1036" s="237"/>
      <c r="U1036" s="237"/>
      <c r="V1036" s="237"/>
      <c r="W1036" s="237"/>
      <c r="X1036" s="238"/>
      <c r="AT1036" s="239" t="s">
        <v>213</v>
      </c>
      <c r="AU1036" s="239" t="s">
        <v>90</v>
      </c>
      <c r="AV1036" s="11" t="s">
        <v>88</v>
      </c>
      <c r="AW1036" s="11" t="s">
        <v>5</v>
      </c>
      <c r="AX1036" s="11" t="s">
        <v>80</v>
      </c>
      <c r="AY1036" s="239" t="s">
        <v>204</v>
      </c>
    </row>
    <row r="1037" spans="2:51" s="12" customFormat="1" ht="12">
      <c r="B1037" s="240"/>
      <c r="C1037" s="241"/>
      <c r="D1037" s="231" t="s">
        <v>213</v>
      </c>
      <c r="E1037" s="242" t="s">
        <v>33</v>
      </c>
      <c r="F1037" s="243" t="s">
        <v>1263</v>
      </c>
      <c r="G1037" s="241"/>
      <c r="H1037" s="244">
        <v>260</v>
      </c>
      <c r="I1037" s="245"/>
      <c r="J1037" s="245"/>
      <c r="K1037" s="241"/>
      <c r="L1037" s="241"/>
      <c r="M1037" s="246"/>
      <c r="N1037" s="247"/>
      <c r="O1037" s="248"/>
      <c r="P1037" s="248"/>
      <c r="Q1037" s="248"/>
      <c r="R1037" s="248"/>
      <c r="S1037" s="248"/>
      <c r="T1037" s="248"/>
      <c r="U1037" s="248"/>
      <c r="V1037" s="248"/>
      <c r="W1037" s="248"/>
      <c r="X1037" s="249"/>
      <c r="AT1037" s="250" t="s">
        <v>213</v>
      </c>
      <c r="AU1037" s="250" t="s">
        <v>90</v>
      </c>
      <c r="AV1037" s="12" t="s">
        <v>90</v>
      </c>
      <c r="AW1037" s="12" t="s">
        <v>5</v>
      </c>
      <c r="AX1037" s="12" t="s">
        <v>80</v>
      </c>
      <c r="AY1037" s="250" t="s">
        <v>204</v>
      </c>
    </row>
    <row r="1038" spans="2:51" s="13" customFormat="1" ht="12">
      <c r="B1038" s="251"/>
      <c r="C1038" s="252"/>
      <c r="D1038" s="231" t="s">
        <v>213</v>
      </c>
      <c r="E1038" s="253" t="s">
        <v>33</v>
      </c>
      <c r="F1038" s="254" t="s">
        <v>218</v>
      </c>
      <c r="G1038" s="252"/>
      <c r="H1038" s="255">
        <v>1555.3</v>
      </c>
      <c r="I1038" s="256"/>
      <c r="J1038" s="256"/>
      <c r="K1038" s="252"/>
      <c r="L1038" s="252"/>
      <c r="M1038" s="257"/>
      <c r="N1038" s="258"/>
      <c r="O1038" s="259"/>
      <c r="P1038" s="259"/>
      <c r="Q1038" s="259"/>
      <c r="R1038" s="259"/>
      <c r="S1038" s="259"/>
      <c r="T1038" s="259"/>
      <c r="U1038" s="259"/>
      <c r="V1038" s="259"/>
      <c r="W1038" s="259"/>
      <c r="X1038" s="260"/>
      <c r="AT1038" s="261" t="s">
        <v>213</v>
      </c>
      <c r="AU1038" s="261" t="s">
        <v>90</v>
      </c>
      <c r="AV1038" s="13" t="s">
        <v>211</v>
      </c>
      <c r="AW1038" s="13" t="s">
        <v>5</v>
      </c>
      <c r="AX1038" s="13" t="s">
        <v>88</v>
      </c>
      <c r="AY1038" s="261" t="s">
        <v>204</v>
      </c>
    </row>
    <row r="1039" spans="2:65" s="1" customFormat="1" ht="16.5" customHeight="1">
      <c r="B1039" s="39"/>
      <c r="C1039" s="216" t="s">
        <v>1264</v>
      </c>
      <c r="D1039" s="216" t="s">
        <v>206</v>
      </c>
      <c r="E1039" s="217" t="s">
        <v>1265</v>
      </c>
      <c r="F1039" s="218" t="s">
        <v>1266</v>
      </c>
      <c r="G1039" s="219" t="s">
        <v>209</v>
      </c>
      <c r="H1039" s="220">
        <v>260</v>
      </c>
      <c r="I1039" s="221"/>
      <c r="J1039" s="221"/>
      <c r="K1039" s="222">
        <f>ROUND(P1039*H1039,2)</f>
        <v>0</v>
      </c>
      <c r="L1039" s="218" t="s">
        <v>239</v>
      </c>
      <c r="M1039" s="44"/>
      <c r="N1039" s="223" t="s">
        <v>33</v>
      </c>
      <c r="O1039" s="224" t="s">
        <v>49</v>
      </c>
      <c r="P1039" s="225">
        <f>I1039+J1039</f>
        <v>0</v>
      </c>
      <c r="Q1039" s="225">
        <f>ROUND(I1039*H1039,2)</f>
        <v>0</v>
      </c>
      <c r="R1039" s="225">
        <f>ROUND(J1039*H1039,2)</f>
        <v>0</v>
      </c>
      <c r="S1039" s="80"/>
      <c r="T1039" s="226">
        <f>S1039*H1039</f>
        <v>0</v>
      </c>
      <c r="U1039" s="226">
        <v>0</v>
      </c>
      <c r="V1039" s="226">
        <f>U1039*H1039</f>
        <v>0</v>
      </c>
      <c r="W1039" s="226">
        <v>0</v>
      </c>
      <c r="X1039" s="227">
        <f>W1039*H1039</f>
        <v>0</v>
      </c>
      <c r="AR1039" s="17" t="s">
        <v>211</v>
      </c>
      <c r="AT1039" s="17" t="s">
        <v>206</v>
      </c>
      <c r="AU1039" s="17" t="s">
        <v>90</v>
      </c>
      <c r="AY1039" s="17" t="s">
        <v>204</v>
      </c>
      <c r="BE1039" s="228">
        <f>IF(O1039="základní",K1039,0)</f>
        <v>0</v>
      </c>
      <c r="BF1039" s="228">
        <f>IF(O1039="snížená",K1039,0)</f>
        <v>0</v>
      </c>
      <c r="BG1039" s="228">
        <f>IF(O1039="zákl. přenesená",K1039,0)</f>
        <v>0</v>
      </c>
      <c r="BH1039" s="228">
        <f>IF(O1039="sníž. přenesená",K1039,0)</f>
        <v>0</v>
      </c>
      <c r="BI1039" s="228">
        <f>IF(O1039="nulová",K1039,0)</f>
        <v>0</v>
      </c>
      <c r="BJ1039" s="17" t="s">
        <v>88</v>
      </c>
      <c r="BK1039" s="228">
        <f>ROUND(P1039*H1039,2)</f>
        <v>0</v>
      </c>
      <c r="BL1039" s="17" t="s">
        <v>211</v>
      </c>
      <c r="BM1039" s="17" t="s">
        <v>1267</v>
      </c>
    </row>
    <row r="1040" spans="2:51" s="11" customFormat="1" ht="12">
      <c r="B1040" s="229"/>
      <c r="C1040" s="230"/>
      <c r="D1040" s="231" t="s">
        <v>213</v>
      </c>
      <c r="E1040" s="232" t="s">
        <v>33</v>
      </c>
      <c r="F1040" s="233" t="s">
        <v>1268</v>
      </c>
      <c r="G1040" s="230"/>
      <c r="H1040" s="232" t="s">
        <v>33</v>
      </c>
      <c r="I1040" s="234"/>
      <c r="J1040" s="234"/>
      <c r="K1040" s="230"/>
      <c r="L1040" s="230"/>
      <c r="M1040" s="235"/>
      <c r="N1040" s="236"/>
      <c r="O1040" s="237"/>
      <c r="P1040" s="237"/>
      <c r="Q1040" s="237"/>
      <c r="R1040" s="237"/>
      <c r="S1040" s="237"/>
      <c r="T1040" s="237"/>
      <c r="U1040" s="237"/>
      <c r="V1040" s="237"/>
      <c r="W1040" s="237"/>
      <c r="X1040" s="238"/>
      <c r="AT1040" s="239" t="s">
        <v>213</v>
      </c>
      <c r="AU1040" s="239" t="s">
        <v>90</v>
      </c>
      <c r="AV1040" s="11" t="s">
        <v>88</v>
      </c>
      <c r="AW1040" s="11" t="s">
        <v>5</v>
      </c>
      <c r="AX1040" s="11" t="s">
        <v>80</v>
      </c>
      <c r="AY1040" s="239" t="s">
        <v>204</v>
      </c>
    </row>
    <row r="1041" spans="2:51" s="11" customFormat="1" ht="12">
      <c r="B1041" s="229"/>
      <c r="C1041" s="230"/>
      <c r="D1041" s="231" t="s">
        <v>213</v>
      </c>
      <c r="E1041" s="232" t="s">
        <v>33</v>
      </c>
      <c r="F1041" s="233" t="s">
        <v>1269</v>
      </c>
      <c r="G1041" s="230"/>
      <c r="H1041" s="232" t="s">
        <v>33</v>
      </c>
      <c r="I1041" s="234"/>
      <c r="J1041" s="234"/>
      <c r="K1041" s="230"/>
      <c r="L1041" s="230"/>
      <c r="M1041" s="235"/>
      <c r="N1041" s="236"/>
      <c r="O1041" s="237"/>
      <c r="P1041" s="237"/>
      <c r="Q1041" s="237"/>
      <c r="R1041" s="237"/>
      <c r="S1041" s="237"/>
      <c r="T1041" s="237"/>
      <c r="U1041" s="237"/>
      <c r="V1041" s="237"/>
      <c r="W1041" s="237"/>
      <c r="X1041" s="238"/>
      <c r="AT1041" s="239" t="s">
        <v>213</v>
      </c>
      <c r="AU1041" s="239" t="s">
        <v>90</v>
      </c>
      <c r="AV1041" s="11" t="s">
        <v>88</v>
      </c>
      <c r="AW1041" s="11" t="s">
        <v>5</v>
      </c>
      <c r="AX1041" s="11" t="s">
        <v>80</v>
      </c>
      <c r="AY1041" s="239" t="s">
        <v>204</v>
      </c>
    </row>
    <row r="1042" spans="2:51" s="12" customFormat="1" ht="12">
      <c r="B1042" s="240"/>
      <c r="C1042" s="241"/>
      <c r="D1042" s="231" t="s">
        <v>213</v>
      </c>
      <c r="E1042" s="242" t="s">
        <v>33</v>
      </c>
      <c r="F1042" s="243" t="s">
        <v>1263</v>
      </c>
      <c r="G1042" s="241"/>
      <c r="H1042" s="244">
        <v>260</v>
      </c>
      <c r="I1042" s="245"/>
      <c r="J1042" s="245"/>
      <c r="K1042" s="241"/>
      <c r="L1042" s="241"/>
      <c r="M1042" s="246"/>
      <c r="N1042" s="247"/>
      <c r="O1042" s="248"/>
      <c r="P1042" s="248"/>
      <c r="Q1042" s="248"/>
      <c r="R1042" s="248"/>
      <c r="S1042" s="248"/>
      <c r="T1042" s="248"/>
      <c r="U1042" s="248"/>
      <c r="V1042" s="248"/>
      <c r="W1042" s="248"/>
      <c r="X1042" s="249"/>
      <c r="AT1042" s="250" t="s">
        <v>213</v>
      </c>
      <c r="AU1042" s="250" t="s">
        <v>90</v>
      </c>
      <c r="AV1042" s="12" t="s">
        <v>90</v>
      </c>
      <c r="AW1042" s="12" t="s">
        <v>5</v>
      </c>
      <c r="AX1042" s="12" t="s">
        <v>80</v>
      </c>
      <c r="AY1042" s="250" t="s">
        <v>204</v>
      </c>
    </row>
    <row r="1043" spans="2:51" s="14" customFormat="1" ht="12">
      <c r="B1043" s="262"/>
      <c r="C1043" s="263"/>
      <c r="D1043" s="231" t="s">
        <v>213</v>
      </c>
      <c r="E1043" s="264" t="s">
        <v>33</v>
      </c>
      <c r="F1043" s="265" t="s">
        <v>243</v>
      </c>
      <c r="G1043" s="263"/>
      <c r="H1043" s="266">
        <v>260</v>
      </c>
      <c r="I1043" s="267"/>
      <c r="J1043" s="267"/>
      <c r="K1043" s="263"/>
      <c r="L1043" s="263"/>
      <c r="M1043" s="268"/>
      <c r="N1043" s="269"/>
      <c r="O1043" s="270"/>
      <c r="P1043" s="270"/>
      <c r="Q1043" s="270"/>
      <c r="R1043" s="270"/>
      <c r="S1043" s="270"/>
      <c r="T1043" s="270"/>
      <c r="U1043" s="270"/>
      <c r="V1043" s="270"/>
      <c r="W1043" s="270"/>
      <c r="X1043" s="271"/>
      <c r="AT1043" s="272" t="s">
        <v>213</v>
      </c>
      <c r="AU1043" s="272" t="s">
        <v>90</v>
      </c>
      <c r="AV1043" s="14" t="s">
        <v>224</v>
      </c>
      <c r="AW1043" s="14" t="s">
        <v>5</v>
      </c>
      <c r="AX1043" s="14" t="s">
        <v>80</v>
      </c>
      <c r="AY1043" s="272" t="s">
        <v>204</v>
      </c>
    </row>
    <row r="1044" spans="2:51" s="13" customFormat="1" ht="12">
      <c r="B1044" s="251"/>
      <c r="C1044" s="252"/>
      <c r="D1044" s="231" t="s">
        <v>213</v>
      </c>
      <c r="E1044" s="253" t="s">
        <v>33</v>
      </c>
      <c r="F1044" s="254" t="s">
        <v>218</v>
      </c>
      <c r="G1044" s="252"/>
      <c r="H1044" s="255">
        <v>260</v>
      </c>
      <c r="I1044" s="256"/>
      <c r="J1044" s="256"/>
      <c r="K1044" s="252"/>
      <c r="L1044" s="252"/>
      <c r="M1044" s="257"/>
      <c r="N1044" s="258"/>
      <c r="O1044" s="259"/>
      <c r="P1044" s="259"/>
      <c r="Q1044" s="259"/>
      <c r="R1044" s="259"/>
      <c r="S1044" s="259"/>
      <c r="T1044" s="259"/>
      <c r="U1044" s="259"/>
      <c r="V1044" s="259"/>
      <c r="W1044" s="259"/>
      <c r="X1044" s="260"/>
      <c r="AT1044" s="261" t="s">
        <v>213</v>
      </c>
      <c r="AU1044" s="261" t="s">
        <v>90</v>
      </c>
      <c r="AV1044" s="13" t="s">
        <v>211</v>
      </c>
      <c r="AW1044" s="13" t="s">
        <v>5</v>
      </c>
      <c r="AX1044" s="13" t="s">
        <v>88</v>
      </c>
      <c r="AY1044" s="261" t="s">
        <v>204</v>
      </c>
    </row>
    <row r="1045" spans="2:65" s="1" customFormat="1" ht="22.5" customHeight="1">
      <c r="B1045" s="39"/>
      <c r="C1045" s="216" t="s">
        <v>22</v>
      </c>
      <c r="D1045" s="216" t="s">
        <v>206</v>
      </c>
      <c r="E1045" s="217" t="s">
        <v>1270</v>
      </c>
      <c r="F1045" s="218" t="s">
        <v>1271</v>
      </c>
      <c r="G1045" s="219" t="s">
        <v>1272</v>
      </c>
      <c r="H1045" s="220">
        <v>1</v>
      </c>
      <c r="I1045" s="221"/>
      <c r="J1045" s="221"/>
      <c r="K1045" s="222">
        <f>ROUND(P1045*H1045,2)</f>
        <v>0</v>
      </c>
      <c r="L1045" s="218" t="s">
        <v>210</v>
      </c>
      <c r="M1045" s="44"/>
      <c r="N1045" s="223" t="s">
        <v>33</v>
      </c>
      <c r="O1045" s="224" t="s">
        <v>49</v>
      </c>
      <c r="P1045" s="225">
        <f>I1045+J1045</f>
        <v>0</v>
      </c>
      <c r="Q1045" s="225">
        <f>ROUND(I1045*H1045,2)</f>
        <v>0</v>
      </c>
      <c r="R1045" s="225">
        <f>ROUND(J1045*H1045,2)</f>
        <v>0</v>
      </c>
      <c r="S1045" s="80"/>
      <c r="T1045" s="226">
        <f>S1045*H1045</f>
        <v>0</v>
      </c>
      <c r="U1045" s="226">
        <v>0.1141</v>
      </c>
      <c r="V1045" s="226">
        <f>U1045*H1045</f>
        <v>0.1141</v>
      </c>
      <c r="W1045" s="226">
        <v>0.087</v>
      </c>
      <c r="X1045" s="227">
        <f>W1045*H1045</f>
        <v>0.087</v>
      </c>
      <c r="AR1045" s="17" t="s">
        <v>211</v>
      </c>
      <c r="AT1045" s="17" t="s">
        <v>206</v>
      </c>
      <c r="AU1045" s="17" t="s">
        <v>90</v>
      </c>
      <c r="AY1045" s="17" t="s">
        <v>204</v>
      </c>
      <c r="BE1045" s="228">
        <f>IF(O1045="základní",K1045,0)</f>
        <v>0</v>
      </c>
      <c r="BF1045" s="228">
        <f>IF(O1045="snížená",K1045,0)</f>
        <v>0</v>
      </c>
      <c r="BG1045" s="228">
        <f>IF(O1045="zákl. přenesená",K1045,0)</f>
        <v>0</v>
      </c>
      <c r="BH1045" s="228">
        <f>IF(O1045="sníž. přenesená",K1045,0)</f>
        <v>0</v>
      </c>
      <c r="BI1045" s="228">
        <f>IF(O1045="nulová",K1045,0)</f>
        <v>0</v>
      </c>
      <c r="BJ1045" s="17" t="s">
        <v>88</v>
      </c>
      <c r="BK1045" s="228">
        <f>ROUND(P1045*H1045,2)</f>
        <v>0</v>
      </c>
      <c r="BL1045" s="17" t="s">
        <v>211</v>
      </c>
      <c r="BM1045" s="17" t="s">
        <v>1273</v>
      </c>
    </row>
    <row r="1046" spans="2:51" s="11" customFormat="1" ht="12">
      <c r="B1046" s="229"/>
      <c r="C1046" s="230"/>
      <c r="D1046" s="231" t="s">
        <v>213</v>
      </c>
      <c r="E1046" s="232" t="s">
        <v>33</v>
      </c>
      <c r="F1046" s="233" t="s">
        <v>1274</v>
      </c>
      <c r="G1046" s="230"/>
      <c r="H1046" s="232" t="s">
        <v>33</v>
      </c>
      <c r="I1046" s="234"/>
      <c r="J1046" s="234"/>
      <c r="K1046" s="230"/>
      <c r="L1046" s="230"/>
      <c r="M1046" s="235"/>
      <c r="N1046" s="236"/>
      <c r="O1046" s="237"/>
      <c r="P1046" s="237"/>
      <c r="Q1046" s="237"/>
      <c r="R1046" s="237"/>
      <c r="S1046" s="237"/>
      <c r="T1046" s="237"/>
      <c r="U1046" s="237"/>
      <c r="V1046" s="237"/>
      <c r="W1046" s="237"/>
      <c r="X1046" s="238"/>
      <c r="AT1046" s="239" t="s">
        <v>213</v>
      </c>
      <c r="AU1046" s="239" t="s">
        <v>90</v>
      </c>
      <c r="AV1046" s="11" t="s">
        <v>88</v>
      </c>
      <c r="AW1046" s="11" t="s">
        <v>5</v>
      </c>
      <c r="AX1046" s="11" t="s">
        <v>80</v>
      </c>
      <c r="AY1046" s="239" t="s">
        <v>204</v>
      </c>
    </row>
    <row r="1047" spans="2:51" s="12" customFormat="1" ht="12">
      <c r="B1047" s="240"/>
      <c r="C1047" s="241"/>
      <c r="D1047" s="231" t="s">
        <v>213</v>
      </c>
      <c r="E1047" s="242" t="s">
        <v>33</v>
      </c>
      <c r="F1047" s="243" t="s">
        <v>88</v>
      </c>
      <c r="G1047" s="241"/>
      <c r="H1047" s="244">
        <v>1</v>
      </c>
      <c r="I1047" s="245"/>
      <c r="J1047" s="245"/>
      <c r="K1047" s="241"/>
      <c r="L1047" s="241"/>
      <c r="M1047" s="246"/>
      <c r="N1047" s="247"/>
      <c r="O1047" s="248"/>
      <c r="P1047" s="248"/>
      <c r="Q1047" s="248"/>
      <c r="R1047" s="248"/>
      <c r="S1047" s="248"/>
      <c r="T1047" s="248"/>
      <c r="U1047" s="248"/>
      <c r="V1047" s="248"/>
      <c r="W1047" s="248"/>
      <c r="X1047" s="249"/>
      <c r="AT1047" s="250" t="s">
        <v>213</v>
      </c>
      <c r="AU1047" s="250" t="s">
        <v>90</v>
      </c>
      <c r="AV1047" s="12" t="s">
        <v>90</v>
      </c>
      <c r="AW1047" s="12" t="s">
        <v>5</v>
      </c>
      <c r="AX1047" s="12" t="s">
        <v>88</v>
      </c>
      <c r="AY1047" s="250" t="s">
        <v>204</v>
      </c>
    </row>
    <row r="1048" spans="2:65" s="1" customFormat="1" ht="33.75" customHeight="1">
      <c r="B1048" s="39"/>
      <c r="C1048" s="216" t="s">
        <v>1275</v>
      </c>
      <c r="D1048" s="216" t="s">
        <v>206</v>
      </c>
      <c r="E1048" s="217" t="s">
        <v>1276</v>
      </c>
      <c r="F1048" s="218" t="s">
        <v>1277</v>
      </c>
      <c r="G1048" s="219" t="s">
        <v>296</v>
      </c>
      <c r="H1048" s="220">
        <v>5.9</v>
      </c>
      <c r="I1048" s="221"/>
      <c r="J1048" s="221"/>
      <c r="K1048" s="222">
        <f>ROUND(P1048*H1048,2)</f>
        <v>0</v>
      </c>
      <c r="L1048" s="218" t="s">
        <v>210</v>
      </c>
      <c r="M1048" s="44"/>
      <c r="N1048" s="223" t="s">
        <v>33</v>
      </c>
      <c r="O1048" s="224" t="s">
        <v>49</v>
      </c>
      <c r="P1048" s="225">
        <f>I1048+J1048</f>
        <v>0</v>
      </c>
      <c r="Q1048" s="225">
        <f>ROUND(I1048*H1048,2)</f>
        <v>0</v>
      </c>
      <c r="R1048" s="225">
        <f>ROUND(J1048*H1048,2)</f>
        <v>0</v>
      </c>
      <c r="S1048" s="80"/>
      <c r="T1048" s="226">
        <f>S1048*H1048</f>
        <v>0</v>
      </c>
      <c r="U1048" s="226">
        <v>0.00135</v>
      </c>
      <c r="V1048" s="226">
        <f>U1048*H1048</f>
        <v>0.007965000000000002</v>
      </c>
      <c r="W1048" s="226">
        <v>0</v>
      </c>
      <c r="X1048" s="227">
        <f>W1048*H1048</f>
        <v>0</v>
      </c>
      <c r="AR1048" s="17" t="s">
        <v>211</v>
      </c>
      <c r="AT1048" s="17" t="s">
        <v>206</v>
      </c>
      <c r="AU1048" s="17" t="s">
        <v>90</v>
      </c>
      <c r="AY1048" s="17" t="s">
        <v>204</v>
      </c>
      <c r="BE1048" s="228">
        <f>IF(O1048="základní",K1048,0)</f>
        <v>0</v>
      </c>
      <c r="BF1048" s="228">
        <f>IF(O1048="snížená",K1048,0)</f>
        <v>0</v>
      </c>
      <c r="BG1048" s="228">
        <f>IF(O1048="zákl. přenesená",K1048,0)</f>
        <v>0</v>
      </c>
      <c r="BH1048" s="228">
        <f>IF(O1048="sníž. přenesená",K1048,0)</f>
        <v>0</v>
      </c>
      <c r="BI1048" s="228">
        <f>IF(O1048="nulová",K1048,0)</f>
        <v>0</v>
      </c>
      <c r="BJ1048" s="17" t="s">
        <v>88</v>
      </c>
      <c r="BK1048" s="228">
        <f>ROUND(P1048*H1048,2)</f>
        <v>0</v>
      </c>
      <c r="BL1048" s="17" t="s">
        <v>211</v>
      </c>
      <c r="BM1048" s="17" t="s">
        <v>1278</v>
      </c>
    </row>
    <row r="1049" spans="2:51" s="12" customFormat="1" ht="12">
      <c r="B1049" s="240"/>
      <c r="C1049" s="241"/>
      <c r="D1049" s="231" t="s">
        <v>213</v>
      </c>
      <c r="E1049" s="242" t="s">
        <v>33</v>
      </c>
      <c r="F1049" s="243" t="s">
        <v>1279</v>
      </c>
      <c r="G1049" s="241"/>
      <c r="H1049" s="244">
        <v>5.9</v>
      </c>
      <c r="I1049" s="245"/>
      <c r="J1049" s="245"/>
      <c r="K1049" s="241"/>
      <c r="L1049" s="241"/>
      <c r="M1049" s="246"/>
      <c r="N1049" s="247"/>
      <c r="O1049" s="248"/>
      <c r="P1049" s="248"/>
      <c r="Q1049" s="248"/>
      <c r="R1049" s="248"/>
      <c r="S1049" s="248"/>
      <c r="T1049" s="248"/>
      <c r="U1049" s="248"/>
      <c r="V1049" s="248"/>
      <c r="W1049" s="248"/>
      <c r="X1049" s="249"/>
      <c r="AT1049" s="250" t="s">
        <v>213</v>
      </c>
      <c r="AU1049" s="250" t="s">
        <v>90</v>
      </c>
      <c r="AV1049" s="12" t="s">
        <v>90</v>
      </c>
      <c r="AW1049" s="12" t="s">
        <v>5</v>
      </c>
      <c r="AX1049" s="12" t="s">
        <v>80</v>
      </c>
      <c r="AY1049" s="250" t="s">
        <v>204</v>
      </c>
    </row>
    <row r="1050" spans="2:51" s="13" customFormat="1" ht="12">
      <c r="B1050" s="251"/>
      <c r="C1050" s="252"/>
      <c r="D1050" s="231" t="s">
        <v>213</v>
      </c>
      <c r="E1050" s="253" t="s">
        <v>33</v>
      </c>
      <c r="F1050" s="254" t="s">
        <v>218</v>
      </c>
      <c r="G1050" s="252"/>
      <c r="H1050" s="255">
        <v>5.9</v>
      </c>
      <c r="I1050" s="256"/>
      <c r="J1050" s="256"/>
      <c r="K1050" s="252"/>
      <c r="L1050" s="252"/>
      <c r="M1050" s="257"/>
      <c r="N1050" s="258"/>
      <c r="O1050" s="259"/>
      <c r="P1050" s="259"/>
      <c r="Q1050" s="259"/>
      <c r="R1050" s="259"/>
      <c r="S1050" s="259"/>
      <c r="T1050" s="259"/>
      <c r="U1050" s="259"/>
      <c r="V1050" s="259"/>
      <c r="W1050" s="259"/>
      <c r="X1050" s="260"/>
      <c r="AT1050" s="261" t="s">
        <v>213</v>
      </c>
      <c r="AU1050" s="261" t="s">
        <v>90</v>
      </c>
      <c r="AV1050" s="13" t="s">
        <v>211</v>
      </c>
      <c r="AW1050" s="13" t="s">
        <v>5</v>
      </c>
      <c r="AX1050" s="13" t="s">
        <v>88</v>
      </c>
      <c r="AY1050" s="261" t="s">
        <v>204</v>
      </c>
    </row>
    <row r="1051" spans="2:51" s="11" customFormat="1" ht="12">
      <c r="B1051" s="229"/>
      <c r="C1051" s="230"/>
      <c r="D1051" s="231" t="s">
        <v>213</v>
      </c>
      <c r="E1051" s="232" t="s">
        <v>33</v>
      </c>
      <c r="F1051" s="233" t="s">
        <v>1280</v>
      </c>
      <c r="G1051" s="230"/>
      <c r="H1051" s="232" t="s">
        <v>33</v>
      </c>
      <c r="I1051" s="234"/>
      <c r="J1051" s="234"/>
      <c r="K1051" s="230"/>
      <c r="L1051" s="230"/>
      <c r="M1051" s="235"/>
      <c r="N1051" s="236"/>
      <c r="O1051" s="237"/>
      <c r="P1051" s="237"/>
      <c r="Q1051" s="237"/>
      <c r="R1051" s="237"/>
      <c r="S1051" s="237"/>
      <c r="T1051" s="237"/>
      <c r="U1051" s="237"/>
      <c r="V1051" s="237"/>
      <c r="W1051" s="237"/>
      <c r="X1051" s="238"/>
      <c r="AT1051" s="239" t="s">
        <v>213</v>
      </c>
      <c r="AU1051" s="239" t="s">
        <v>90</v>
      </c>
      <c r="AV1051" s="11" t="s">
        <v>88</v>
      </c>
      <c r="AW1051" s="11" t="s">
        <v>5</v>
      </c>
      <c r="AX1051" s="11" t="s">
        <v>80</v>
      </c>
      <c r="AY1051" s="239" t="s">
        <v>204</v>
      </c>
    </row>
    <row r="1052" spans="2:65" s="1" customFormat="1" ht="16.5" customHeight="1">
      <c r="B1052" s="39"/>
      <c r="C1052" s="216" t="s">
        <v>1281</v>
      </c>
      <c r="D1052" s="216" t="s">
        <v>206</v>
      </c>
      <c r="E1052" s="217" t="s">
        <v>1282</v>
      </c>
      <c r="F1052" s="218" t="s">
        <v>1283</v>
      </c>
      <c r="G1052" s="219" t="s">
        <v>361</v>
      </c>
      <c r="H1052" s="220">
        <v>120</v>
      </c>
      <c r="I1052" s="221"/>
      <c r="J1052" s="221"/>
      <c r="K1052" s="222">
        <f>ROUND(P1052*H1052,2)</f>
        <v>0</v>
      </c>
      <c r="L1052" s="218" t="s">
        <v>210</v>
      </c>
      <c r="M1052" s="44"/>
      <c r="N1052" s="223" t="s">
        <v>33</v>
      </c>
      <c r="O1052" s="224" t="s">
        <v>49</v>
      </c>
      <c r="P1052" s="225">
        <f>I1052+J1052</f>
        <v>0</v>
      </c>
      <c r="Q1052" s="225">
        <f>ROUND(I1052*H1052,2)</f>
        <v>0</v>
      </c>
      <c r="R1052" s="225">
        <f>ROUND(J1052*H1052,2)</f>
        <v>0</v>
      </c>
      <c r="S1052" s="80"/>
      <c r="T1052" s="226">
        <f>S1052*H1052</f>
        <v>0</v>
      </c>
      <c r="U1052" s="226">
        <v>1E-05</v>
      </c>
      <c r="V1052" s="226">
        <f>U1052*H1052</f>
        <v>0.0012000000000000001</v>
      </c>
      <c r="W1052" s="226">
        <v>0</v>
      </c>
      <c r="X1052" s="227">
        <f>W1052*H1052</f>
        <v>0</v>
      </c>
      <c r="AR1052" s="17" t="s">
        <v>211</v>
      </c>
      <c r="AT1052" s="17" t="s">
        <v>206</v>
      </c>
      <c r="AU1052" s="17" t="s">
        <v>90</v>
      </c>
      <c r="AY1052" s="17" t="s">
        <v>204</v>
      </c>
      <c r="BE1052" s="228">
        <f>IF(O1052="základní",K1052,0)</f>
        <v>0</v>
      </c>
      <c r="BF1052" s="228">
        <f>IF(O1052="snížená",K1052,0)</f>
        <v>0</v>
      </c>
      <c r="BG1052" s="228">
        <f>IF(O1052="zákl. přenesená",K1052,0)</f>
        <v>0</v>
      </c>
      <c r="BH1052" s="228">
        <f>IF(O1052="sníž. přenesená",K1052,0)</f>
        <v>0</v>
      </c>
      <c r="BI1052" s="228">
        <f>IF(O1052="nulová",K1052,0)</f>
        <v>0</v>
      </c>
      <c r="BJ1052" s="17" t="s">
        <v>88</v>
      </c>
      <c r="BK1052" s="228">
        <f>ROUND(P1052*H1052,2)</f>
        <v>0</v>
      </c>
      <c r="BL1052" s="17" t="s">
        <v>211</v>
      </c>
      <c r="BM1052" s="17" t="s">
        <v>1284</v>
      </c>
    </row>
    <row r="1053" spans="2:51" s="11" customFormat="1" ht="12">
      <c r="B1053" s="229"/>
      <c r="C1053" s="230"/>
      <c r="D1053" s="231" t="s">
        <v>213</v>
      </c>
      <c r="E1053" s="232" t="s">
        <v>33</v>
      </c>
      <c r="F1053" s="233" t="s">
        <v>1285</v>
      </c>
      <c r="G1053" s="230"/>
      <c r="H1053" s="232" t="s">
        <v>33</v>
      </c>
      <c r="I1053" s="234"/>
      <c r="J1053" s="234"/>
      <c r="K1053" s="230"/>
      <c r="L1053" s="230"/>
      <c r="M1053" s="235"/>
      <c r="N1053" s="236"/>
      <c r="O1053" s="237"/>
      <c r="P1053" s="237"/>
      <c r="Q1053" s="237"/>
      <c r="R1053" s="237"/>
      <c r="S1053" s="237"/>
      <c r="T1053" s="237"/>
      <c r="U1053" s="237"/>
      <c r="V1053" s="237"/>
      <c r="W1053" s="237"/>
      <c r="X1053" s="238"/>
      <c r="AT1053" s="239" t="s">
        <v>213</v>
      </c>
      <c r="AU1053" s="239" t="s">
        <v>90</v>
      </c>
      <c r="AV1053" s="11" t="s">
        <v>88</v>
      </c>
      <c r="AW1053" s="11" t="s">
        <v>5</v>
      </c>
      <c r="AX1053" s="11" t="s">
        <v>80</v>
      </c>
      <c r="AY1053" s="239" t="s">
        <v>204</v>
      </c>
    </row>
    <row r="1054" spans="2:51" s="12" customFormat="1" ht="12">
      <c r="B1054" s="240"/>
      <c r="C1054" s="241"/>
      <c r="D1054" s="231" t="s">
        <v>213</v>
      </c>
      <c r="E1054" s="242" t="s">
        <v>33</v>
      </c>
      <c r="F1054" s="243" t="s">
        <v>217</v>
      </c>
      <c r="G1054" s="241"/>
      <c r="H1054" s="244">
        <v>120</v>
      </c>
      <c r="I1054" s="245"/>
      <c r="J1054" s="245"/>
      <c r="K1054" s="241"/>
      <c r="L1054" s="241"/>
      <c r="M1054" s="246"/>
      <c r="N1054" s="247"/>
      <c r="O1054" s="248"/>
      <c r="P1054" s="248"/>
      <c r="Q1054" s="248"/>
      <c r="R1054" s="248"/>
      <c r="S1054" s="248"/>
      <c r="T1054" s="248"/>
      <c r="U1054" s="248"/>
      <c r="V1054" s="248"/>
      <c r="W1054" s="248"/>
      <c r="X1054" s="249"/>
      <c r="AT1054" s="250" t="s">
        <v>213</v>
      </c>
      <c r="AU1054" s="250" t="s">
        <v>90</v>
      </c>
      <c r="AV1054" s="12" t="s">
        <v>90</v>
      </c>
      <c r="AW1054" s="12" t="s">
        <v>5</v>
      </c>
      <c r="AX1054" s="12" t="s">
        <v>80</v>
      </c>
      <c r="AY1054" s="250" t="s">
        <v>204</v>
      </c>
    </row>
    <row r="1055" spans="2:51" s="14" customFormat="1" ht="12">
      <c r="B1055" s="262"/>
      <c r="C1055" s="263"/>
      <c r="D1055" s="231" t="s">
        <v>213</v>
      </c>
      <c r="E1055" s="264" t="s">
        <v>33</v>
      </c>
      <c r="F1055" s="265" t="s">
        <v>243</v>
      </c>
      <c r="G1055" s="263"/>
      <c r="H1055" s="266">
        <v>120</v>
      </c>
      <c r="I1055" s="267"/>
      <c r="J1055" s="267"/>
      <c r="K1055" s="263"/>
      <c r="L1055" s="263"/>
      <c r="M1055" s="268"/>
      <c r="N1055" s="269"/>
      <c r="O1055" s="270"/>
      <c r="P1055" s="270"/>
      <c r="Q1055" s="270"/>
      <c r="R1055" s="270"/>
      <c r="S1055" s="270"/>
      <c r="T1055" s="270"/>
      <c r="U1055" s="270"/>
      <c r="V1055" s="270"/>
      <c r="W1055" s="270"/>
      <c r="X1055" s="271"/>
      <c r="AT1055" s="272" t="s">
        <v>213</v>
      </c>
      <c r="AU1055" s="272" t="s">
        <v>90</v>
      </c>
      <c r="AV1055" s="14" t="s">
        <v>224</v>
      </c>
      <c r="AW1055" s="14" t="s">
        <v>5</v>
      </c>
      <c r="AX1055" s="14" t="s">
        <v>88</v>
      </c>
      <c r="AY1055" s="272" t="s">
        <v>204</v>
      </c>
    </row>
    <row r="1056" spans="2:65" s="1" customFormat="1" ht="16.5" customHeight="1">
      <c r="B1056" s="39"/>
      <c r="C1056" s="216" t="s">
        <v>1286</v>
      </c>
      <c r="D1056" s="216" t="s">
        <v>206</v>
      </c>
      <c r="E1056" s="217" t="s">
        <v>1287</v>
      </c>
      <c r="F1056" s="218" t="s">
        <v>1288</v>
      </c>
      <c r="G1056" s="219" t="s">
        <v>1289</v>
      </c>
      <c r="H1056" s="220">
        <v>80</v>
      </c>
      <c r="I1056" s="221"/>
      <c r="J1056" s="221"/>
      <c r="K1056" s="222">
        <f>ROUND(P1056*H1056,2)</f>
        <v>0</v>
      </c>
      <c r="L1056" s="218" t="s">
        <v>1071</v>
      </c>
      <c r="M1056" s="44"/>
      <c r="N1056" s="223" t="s">
        <v>33</v>
      </c>
      <c r="O1056" s="224" t="s">
        <v>49</v>
      </c>
      <c r="P1056" s="225">
        <f>I1056+J1056</f>
        <v>0</v>
      </c>
      <c r="Q1056" s="225">
        <f>ROUND(I1056*H1056,2)</f>
        <v>0</v>
      </c>
      <c r="R1056" s="225">
        <f>ROUND(J1056*H1056,2)</f>
        <v>0</v>
      </c>
      <c r="S1056" s="80"/>
      <c r="T1056" s="226">
        <f>S1056*H1056</f>
        <v>0</v>
      </c>
      <c r="U1056" s="226">
        <v>0</v>
      </c>
      <c r="V1056" s="226">
        <f>U1056*H1056</f>
        <v>0</v>
      </c>
      <c r="W1056" s="226">
        <v>0</v>
      </c>
      <c r="X1056" s="227">
        <f>W1056*H1056</f>
        <v>0</v>
      </c>
      <c r="AR1056" s="17" t="s">
        <v>211</v>
      </c>
      <c r="AT1056" s="17" t="s">
        <v>206</v>
      </c>
      <c r="AU1056" s="17" t="s">
        <v>90</v>
      </c>
      <c r="AY1056" s="17" t="s">
        <v>204</v>
      </c>
      <c r="BE1056" s="228">
        <f>IF(O1056="základní",K1056,0)</f>
        <v>0</v>
      </c>
      <c r="BF1056" s="228">
        <f>IF(O1056="snížená",K1056,0)</f>
        <v>0</v>
      </c>
      <c r="BG1056" s="228">
        <f>IF(O1056="zákl. přenesená",K1056,0)</f>
        <v>0</v>
      </c>
      <c r="BH1056" s="228">
        <f>IF(O1056="sníž. přenesená",K1056,0)</f>
        <v>0</v>
      </c>
      <c r="BI1056" s="228">
        <f>IF(O1056="nulová",K1056,0)</f>
        <v>0</v>
      </c>
      <c r="BJ1056" s="17" t="s">
        <v>88</v>
      </c>
      <c r="BK1056" s="228">
        <f>ROUND(P1056*H1056,2)</f>
        <v>0</v>
      </c>
      <c r="BL1056" s="17" t="s">
        <v>211</v>
      </c>
      <c r="BM1056" s="17" t="s">
        <v>1290</v>
      </c>
    </row>
    <row r="1057" spans="2:65" s="1" customFormat="1" ht="16.5" customHeight="1">
      <c r="B1057" s="39"/>
      <c r="C1057" s="216" t="s">
        <v>1291</v>
      </c>
      <c r="D1057" s="216" t="s">
        <v>206</v>
      </c>
      <c r="E1057" s="217" t="s">
        <v>1292</v>
      </c>
      <c r="F1057" s="218" t="s">
        <v>1293</v>
      </c>
      <c r="G1057" s="219" t="s">
        <v>209</v>
      </c>
      <c r="H1057" s="220">
        <v>1</v>
      </c>
      <c r="I1057" s="221"/>
      <c r="J1057" s="221"/>
      <c r="K1057" s="222">
        <f>ROUND(P1057*H1057,2)</f>
        <v>0</v>
      </c>
      <c r="L1057" s="218" t="s">
        <v>239</v>
      </c>
      <c r="M1057" s="44"/>
      <c r="N1057" s="223" t="s">
        <v>33</v>
      </c>
      <c r="O1057" s="224" t="s">
        <v>49</v>
      </c>
      <c r="P1057" s="225">
        <f>I1057+J1057</f>
        <v>0</v>
      </c>
      <c r="Q1057" s="225">
        <f>ROUND(I1057*H1057,2)</f>
        <v>0</v>
      </c>
      <c r="R1057" s="225">
        <f>ROUND(J1057*H1057,2)</f>
        <v>0</v>
      </c>
      <c r="S1057" s="80"/>
      <c r="T1057" s="226">
        <f>S1057*H1057</f>
        <v>0</v>
      </c>
      <c r="U1057" s="226">
        <v>0</v>
      </c>
      <c r="V1057" s="226">
        <f>U1057*H1057</f>
        <v>0</v>
      </c>
      <c r="W1057" s="226">
        <v>0</v>
      </c>
      <c r="X1057" s="227">
        <f>W1057*H1057</f>
        <v>0</v>
      </c>
      <c r="AR1057" s="17" t="s">
        <v>211</v>
      </c>
      <c r="AT1057" s="17" t="s">
        <v>206</v>
      </c>
      <c r="AU1057" s="17" t="s">
        <v>90</v>
      </c>
      <c r="AY1057" s="17" t="s">
        <v>204</v>
      </c>
      <c r="BE1057" s="228">
        <f>IF(O1057="základní",K1057,0)</f>
        <v>0</v>
      </c>
      <c r="BF1057" s="228">
        <f>IF(O1057="snížená",K1057,0)</f>
        <v>0</v>
      </c>
      <c r="BG1057" s="228">
        <f>IF(O1057="zákl. přenesená",K1057,0)</f>
        <v>0</v>
      </c>
      <c r="BH1057" s="228">
        <f>IF(O1057="sníž. přenesená",K1057,0)</f>
        <v>0</v>
      </c>
      <c r="BI1057" s="228">
        <f>IF(O1057="nulová",K1057,0)</f>
        <v>0</v>
      </c>
      <c r="BJ1057" s="17" t="s">
        <v>88</v>
      </c>
      <c r="BK1057" s="228">
        <f>ROUND(P1057*H1057,2)</f>
        <v>0</v>
      </c>
      <c r="BL1057" s="17" t="s">
        <v>211</v>
      </c>
      <c r="BM1057" s="17" t="s">
        <v>1294</v>
      </c>
    </row>
    <row r="1058" spans="2:51" s="12" customFormat="1" ht="12">
      <c r="B1058" s="240"/>
      <c r="C1058" s="241"/>
      <c r="D1058" s="231" t="s">
        <v>213</v>
      </c>
      <c r="E1058" s="242" t="s">
        <v>33</v>
      </c>
      <c r="F1058" s="243" t="s">
        <v>88</v>
      </c>
      <c r="G1058" s="241"/>
      <c r="H1058" s="244">
        <v>1</v>
      </c>
      <c r="I1058" s="245"/>
      <c r="J1058" s="245"/>
      <c r="K1058" s="241"/>
      <c r="L1058" s="241"/>
      <c r="M1058" s="246"/>
      <c r="N1058" s="247"/>
      <c r="O1058" s="248"/>
      <c r="P1058" s="248"/>
      <c r="Q1058" s="248"/>
      <c r="R1058" s="248"/>
      <c r="S1058" s="248"/>
      <c r="T1058" s="248"/>
      <c r="U1058" s="248"/>
      <c r="V1058" s="248"/>
      <c r="W1058" s="248"/>
      <c r="X1058" s="249"/>
      <c r="AT1058" s="250" t="s">
        <v>213</v>
      </c>
      <c r="AU1058" s="250" t="s">
        <v>90</v>
      </c>
      <c r="AV1058" s="12" t="s">
        <v>90</v>
      </c>
      <c r="AW1058" s="12" t="s">
        <v>5</v>
      </c>
      <c r="AX1058" s="12" t="s">
        <v>88</v>
      </c>
      <c r="AY1058" s="250" t="s">
        <v>204</v>
      </c>
    </row>
    <row r="1059" spans="2:65" s="1" customFormat="1" ht="16.5" customHeight="1">
      <c r="B1059" s="39"/>
      <c r="C1059" s="216" t="s">
        <v>1295</v>
      </c>
      <c r="D1059" s="216" t="s">
        <v>206</v>
      </c>
      <c r="E1059" s="217" t="s">
        <v>1296</v>
      </c>
      <c r="F1059" s="218" t="s">
        <v>1297</v>
      </c>
      <c r="G1059" s="219" t="s">
        <v>296</v>
      </c>
      <c r="H1059" s="220">
        <v>18</v>
      </c>
      <c r="I1059" s="221"/>
      <c r="J1059" s="221"/>
      <c r="K1059" s="222">
        <f>ROUND(P1059*H1059,2)</f>
        <v>0</v>
      </c>
      <c r="L1059" s="218" t="s">
        <v>239</v>
      </c>
      <c r="M1059" s="44"/>
      <c r="N1059" s="223" t="s">
        <v>33</v>
      </c>
      <c r="O1059" s="224" t="s">
        <v>49</v>
      </c>
      <c r="P1059" s="225">
        <f>I1059+J1059</f>
        <v>0</v>
      </c>
      <c r="Q1059" s="225">
        <f>ROUND(I1059*H1059,2)</f>
        <v>0</v>
      </c>
      <c r="R1059" s="225">
        <f>ROUND(J1059*H1059,2)</f>
        <v>0</v>
      </c>
      <c r="S1059" s="80"/>
      <c r="T1059" s="226">
        <f>S1059*H1059</f>
        <v>0</v>
      </c>
      <c r="U1059" s="226">
        <v>0</v>
      </c>
      <c r="V1059" s="226">
        <f>U1059*H1059</f>
        <v>0</v>
      </c>
      <c r="W1059" s="226">
        <v>0</v>
      </c>
      <c r="X1059" s="227">
        <f>W1059*H1059</f>
        <v>0</v>
      </c>
      <c r="AR1059" s="17" t="s">
        <v>211</v>
      </c>
      <c r="AT1059" s="17" t="s">
        <v>206</v>
      </c>
      <c r="AU1059" s="17" t="s">
        <v>90</v>
      </c>
      <c r="AY1059" s="17" t="s">
        <v>204</v>
      </c>
      <c r="BE1059" s="228">
        <f>IF(O1059="základní",K1059,0)</f>
        <v>0</v>
      </c>
      <c r="BF1059" s="228">
        <f>IF(O1059="snížená",K1059,0)</f>
        <v>0</v>
      </c>
      <c r="BG1059" s="228">
        <f>IF(O1059="zákl. přenesená",K1059,0)</f>
        <v>0</v>
      </c>
      <c r="BH1059" s="228">
        <f>IF(O1059="sníž. přenesená",K1059,0)</f>
        <v>0</v>
      </c>
      <c r="BI1059" s="228">
        <f>IF(O1059="nulová",K1059,0)</f>
        <v>0</v>
      </c>
      <c r="BJ1059" s="17" t="s">
        <v>88</v>
      </c>
      <c r="BK1059" s="228">
        <f>ROUND(P1059*H1059,2)</f>
        <v>0</v>
      </c>
      <c r="BL1059" s="17" t="s">
        <v>211</v>
      </c>
      <c r="BM1059" s="17" t="s">
        <v>1298</v>
      </c>
    </row>
    <row r="1060" spans="2:51" s="11" customFormat="1" ht="12">
      <c r="B1060" s="229"/>
      <c r="C1060" s="230"/>
      <c r="D1060" s="231" t="s">
        <v>213</v>
      </c>
      <c r="E1060" s="232" t="s">
        <v>33</v>
      </c>
      <c r="F1060" s="233" t="s">
        <v>1299</v>
      </c>
      <c r="G1060" s="230"/>
      <c r="H1060" s="232" t="s">
        <v>33</v>
      </c>
      <c r="I1060" s="234"/>
      <c r="J1060" s="234"/>
      <c r="K1060" s="230"/>
      <c r="L1060" s="230"/>
      <c r="M1060" s="235"/>
      <c r="N1060" s="236"/>
      <c r="O1060" s="237"/>
      <c r="P1060" s="237"/>
      <c r="Q1060" s="237"/>
      <c r="R1060" s="237"/>
      <c r="S1060" s="237"/>
      <c r="T1060" s="237"/>
      <c r="U1060" s="237"/>
      <c r="V1060" s="237"/>
      <c r="W1060" s="237"/>
      <c r="X1060" s="238"/>
      <c r="AT1060" s="239" t="s">
        <v>213</v>
      </c>
      <c r="AU1060" s="239" t="s">
        <v>90</v>
      </c>
      <c r="AV1060" s="11" t="s">
        <v>88</v>
      </c>
      <c r="AW1060" s="11" t="s">
        <v>5</v>
      </c>
      <c r="AX1060" s="11" t="s">
        <v>80</v>
      </c>
      <c r="AY1060" s="239" t="s">
        <v>204</v>
      </c>
    </row>
    <row r="1061" spans="2:51" s="11" customFormat="1" ht="12">
      <c r="B1061" s="229"/>
      <c r="C1061" s="230"/>
      <c r="D1061" s="231" t="s">
        <v>213</v>
      </c>
      <c r="E1061" s="232" t="s">
        <v>33</v>
      </c>
      <c r="F1061" s="233" t="s">
        <v>1300</v>
      </c>
      <c r="G1061" s="230"/>
      <c r="H1061" s="232" t="s">
        <v>33</v>
      </c>
      <c r="I1061" s="234"/>
      <c r="J1061" s="234"/>
      <c r="K1061" s="230"/>
      <c r="L1061" s="230"/>
      <c r="M1061" s="235"/>
      <c r="N1061" s="236"/>
      <c r="O1061" s="237"/>
      <c r="P1061" s="237"/>
      <c r="Q1061" s="237"/>
      <c r="R1061" s="237"/>
      <c r="S1061" s="237"/>
      <c r="T1061" s="237"/>
      <c r="U1061" s="237"/>
      <c r="V1061" s="237"/>
      <c r="W1061" s="237"/>
      <c r="X1061" s="238"/>
      <c r="AT1061" s="239" t="s">
        <v>213</v>
      </c>
      <c r="AU1061" s="239" t="s">
        <v>90</v>
      </c>
      <c r="AV1061" s="11" t="s">
        <v>88</v>
      </c>
      <c r="AW1061" s="11" t="s">
        <v>5</v>
      </c>
      <c r="AX1061" s="11" t="s">
        <v>80</v>
      </c>
      <c r="AY1061" s="239" t="s">
        <v>204</v>
      </c>
    </row>
    <row r="1062" spans="2:51" s="12" customFormat="1" ht="12">
      <c r="B1062" s="240"/>
      <c r="C1062" s="241"/>
      <c r="D1062" s="231" t="s">
        <v>213</v>
      </c>
      <c r="E1062" s="242" t="s">
        <v>33</v>
      </c>
      <c r="F1062" s="243" t="s">
        <v>1301</v>
      </c>
      <c r="G1062" s="241"/>
      <c r="H1062" s="244">
        <v>18</v>
      </c>
      <c r="I1062" s="245"/>
      <c r="J1062" s="245"/>
      <c r="K1062" s="241"/>
      <c r="L1062" s="241"/>
      <c r="M1062" s="246"/>
      <c r="N1062" s="247"/>
      <c r="O1062" s="248"/>
      <c r="P1062" s="248"/>
      <c r="Q1062" s="248"/>
      <c r="R1062" s="248"/>
      <c r="S1062" s="248"/>
      <c r="T1062" s="248"/>
      <c r="U1062" s="248"/>
      <c r="V1062" s="248"/>
      <c r="W1062" s="248"/>
      <c r="X1062" s="249"/>
      <c r="AT1062" s="250" t="s">
        <v>213</v>
      </c>
      <c r="AU1062" s="250" t="s">
        <v>90</v>
      </c>
      <c r="AV1062" s="12" t="s">
        <v>90</v>
      </c>
      <c r="AW1062" s="12" t="s">
        <v>5</v>
      </c>
      <c r="AX1062" s="12" t="s">
        <v>80</v>
      </c>
      <c r="AY1062" s="250" t="s">
        <v>204</v>
      </c>
    </row>
    <row r="1063" spans="2:51" s="14" customFormat="1" ht="12">
      <c r="B1063" s="262"/>
      <c r="C1063" s="263"/>
      <c r="D1063" s="231" t="s">
        <v>213</v>
      </c>
      <c r="E1063" s="264" t="s">
        <v>33</v>
      </c>
      <c r="F1063" s="265" t="s">
        <v>243</v>
      </c>
      <c r="G1063" s="263"/>
      <c r="H1063" s="266">
        <v>18</v>
      </c>
      <c r="I1063" s="267"/>
      <c r="J1063" s="267"/>
      <c r="K1063" s="263"/>
      <c r="L1063" s="263"/>
      <c r="M1063" s="268"/>
      <c r="N1063" s="269"/>
      <c r="O1063" s="270"/>
      <c r="P1063" s="270"/>
      <c r="Q1063" s="270"/>
      <c r="R1063" s="270"/>
      <c r="S1063" s="270"/>
      <c r="T1063" s="270"/>
      <c r="U1063" s="270"/>
      <c r="V1063" s="270"/>
      <c r="W1063" s="270"/>
      <c r="X1063" s="271"/>
      <c r="AT1063" s="272" t="s">
        <v>213</v>
      </c>
      <c r="AU1063" s="272" t="s">
        <v>90</v>
      </c>
      <c r="AV1063" s="14" t="s">
        <v>224</v>
      </c>
      <c r="AW1063" s="14" t="s">
        <v>5</v>
      </c>
      <c r="AX1063" s="14" t="s">
        <v>80</v>
      </c>
      <c r="AY1063" s="272" t="s">
        <v>204</v>
      </c>
    </row>
    <row r="1064" spans="2:51" s="13" customFormat="1" ht="12">
      <c r="B1064" s="251"/>
      <c r="C1064" s="252"/>
      <c r="D1064" s="231" t="s">
        <v>213</v>
      </c>
      <c r="E1064" s="253" t="s">
        <v>33</v>
      </c>
      <c r="F1064" s="254" t="s">
        <v>218</v>
      </c>
      <c r="G1064" s="252"/>
      <c r="H1064" s="255">
        <v>18</v>
      </c>
      <c r="I1064" s="256"/>
      <c r="J1064" s="256"/>
      <c r="K1064" s="252"/>
      <c r="L1064" s="252"/>
      <c r="M1064" s="257"/>
      <c r="N1064" s="258"/>
      <c r="O1064" s="259"/>
      <c r="P1064" s="259"/>
      <c r="Q1064" s="259"/>
      <c r="R1064" s="259"/>
      <c r="S1064" s="259"/>
      <c r="T1064" s="259"/>
      <c r="U1064" s="259"/>
      <c r="V1064" s="259"/>
      <c r="W1064" s="259"/>
      <c r="X1064" s="260"/>
      <c r="AT1064" s="261" t="s">
        <v>213</v>
      </c>
      <c r="AU1064" s="261" t="s">
        <v>90</v>
      </c>
      <c r="AV1064" s="13" t="s">
        <v>211</v>
      </c>
      <c r="AW1064" s="13" t="s">
        <v>5</v>
      </c>
      <c r="AX1064" s="13" t="s">
        <v>88</v>
      </c>
      <c r="AY1064" s="261" t="s">
        <v>204</v>
      </c>
    </row>
    <row r="1065" spans="2:65" s="1" customFormat="1" ht="22.5" customHeight="1">
      <c r="B1065" s="39"/>
      <c r="C1065" s="216" t="s">
        <v>1302</v>
      </c>
      <c r="D1065" s="216" t="s">
        <v>206</v>
      </c>
      <c r="E1065" s="217" t="s">
        <v>1303</v>
      </c>
      <c r="F1065" s="218" t="s">
        <v>1304</v>
      </c>
      <c r="G1065" s="219" t="s">
        <v>296</v>
      </c>
      <c r="H1065" s="220">
        <v>18</v>
      </c>
      <c r="I1065" s="221"/>
      <c r="J1065" s="221"/>
      <c r="K1065" s="222">
        <f>ROUND(P1065*H1065,2)</f>
        <v>0</v>
      </c>
      <c r="L1065" s="218" t="s">
        <v>239</v>
      </c>
      <c r="M1065" s="44"/>
      <c r="N1065" s="223" t="s">
        <v>33</v>
      </c>
      <c r="O1065" s="224" t="s">
        <v>49</v>
      </c>
      <c r="P1065" s="225">
        <f>I1065+J1065</f>
        <v>0</v>
      </c>
      <c r="Q1065" s="225">
        <f>ROUND(I1065*H1065,2)</f>
        <v>0</v>
      </c>
      <c r="R1065" s="225">
        <f>ROUND(J1065*H1065,2)</f>
        <v>0</v>
      </c>
      <c r="S1065" s="80"/>
      <c r="T1065" s="226">
        <f>S1065*H1065</f>
        <v>0</v>
      </c>
      <c r="U1065" s="226">
        <v>0.00175</v>
      </c>
      <c r="V1065" s="226">
        <f>U1065*H1065</f>
        <v>0.0315</v>
      </c>
      <c r="W1065" s="226">
        <v>0.002</v>
      </c>
      <c r="X1065" s="227">
        <f>W1065*H1065</f>
        <v>0.036000000000000004</v>
      </c>
      <c r="AR1065" s="17" t="s">
        <v>211</v>
      </c>
      <c r="AT1065" s="17" t="s">
        <v>206</v>
      </c>
      <c r="AU1065" s="17" t="s">
        <v>90</v>
      </c>
      <c r="AY1065" s="17" t="s">
        <v>204</v>
      </c>
      <c r="BE1065" s="228">
        <f>IF(O1065="základní",K1065,0)</f>
        <v>0</v>
      </c>
      <c r="BF1065" s="228">
        <f>IF(O1065="snížená",K1065,0)</f>
        <v>0</v>
      </c>
      <c r="BG1065" s="228">
        <f>IF(O1065="zákl. přenesená",K1065,0)</f>
        <v>0</v>
      </c>
      <c r="BH1065" s="228">
        <f>IF(O1065="sníž. přenesená",K1065,0)</f>
        <v>0</v>
      </c>
      <c r="BI1065" s="228">
        <f>IF(O1065="nulová",K1065,0)</f>
        <v>0</v>
      </c>
      <c r="BJ1065" s="17" t="s">
        <v>88</v>
      </c>
      <c r="BK1065" s="228">
        <f>ROUND(P1065*H1065,2)</f>
        <v>0</v>
      </c>
      <c r="BL1065" s="17" t="s">
        <v>211</v>
      </c>
      <c r="BM1065" s="17" t="s">
        <v>1305</v>
      </c>
    </row>
    <row r="1066" spans="2:51" s="11" customFormat="1" ht="12">
      <c r="B1066" s="229"/>
      <c r="C1066" s="230"/>
      <c r="D1066" s="231" t="s">
        <v>213</v>
      </c>
      <c r="E1066" s="232" t="s">
        <v>33</v>
      </c>
      <c r="F1066" s="233" t="s">
        <v>1306</v>
      </c>
      <c r="G1066" s="230"/>
      <c r="H1066" s="232" t="s">
        <v>33</v>
      </c>
      <c r="I1066" s="234"/>
      <c r="J1066" s="234"/>
      <c r="K1066" s="230"/>
      <c r="L1066" s="230"/>
      <c r="M1066" s="235"/>
      <c r="N1066" s="236"/>
      <c r="O1066" s="237"/>
      <c r="P1066" s="237"/>
      <c r="Q1066" s="237"/>
      <c r="R1066" s="237"/>
      <c r="S1066" s="237"/>
      <c r="T1066" s="237"/>
      <c r="U1066" s="237"/>
      <c r="V1066" s="237"/>
      <c r="W1066" s="237"/>
      <c r="X1066" s="238"/>
      <c r="AT1066" s="239" t="s">
        <v>213</v>
      </c>
      <c r="AU1066" s="239" t="s">
        <v>90</v>
      </c>
      <c r="AV1066" s="11" t="s">
        <v>88</v>
      </c>
      <c r="AW1066" s="11" t="s">
        <v>5</v>
      </c>
      <c r="AX1066" s="11" t="s">
        <v>80</v>
      </c>
      <c r="AY1066" s="239" t="s">
        <v>204</v>
      </c>
    </row>
    <row r="1067" spans="2:51" s="11" customFormat="1" ht="12">
      <c r="B1067" s="229"/>
      <c r="C1067" s="230"/>
      <c r="D1067" s="231" t="s">
        <v>213</v>
      </c>
      <c r="E1067" s="232" t="s">
        <v>33</v>
      </c>
      <c r="F1067" s="233" t="s">
        <v>1307</v>
      </c>
      <c r="G1067" s="230"/>
      <c r="H1067" s="232" t="s">
        <v>33</v>
      </c>
      <c r="I1067" s="234"/>
      <c r="J1067" s="234"/>
      <c r="K1067" s="230"/>
      <c r="L1067" s="230"/>
      <c r="M1067" s="235"/>
      <c r="N1067" s="236"/>
      <c r="O1067" s="237"/>
      <c r="P1067" s="237"/>
      <c r="Q1067" s="237"/>
      <c r="R1067" s="237"/>
      <c r="S1067" s="237"/>
      <c r="T1067" s="237"/>
      <c r="U1067" s="237"/>
      <c r="V1067" s="237"/>
      <c r="W1067" s="237"/>
      <c r="X1067" s="238"/>
      <c r="AT1067" s="239" t="s">
        <v>213</v>
      </c>
      <c r="AU1067" s="239" t="s">
        <v>90</v>
      </c>
      <c r="AV1067" s="11" t="s">
        <v>88</v>
      </c>
      <c r="AW1067" s="11" t="s">
        <v>5</v>
      </c>
      <c r="AX1067" s="11" t="s">
        <v>80</v>
      </c>
      <c r="AY1067" s="239" t="s">
        <v>204</v>
      </c>
    </row>
    <row r="1068" spans="2:51" s="12" customFormat="1" ht="12">
      <c r="B1068" s="240"/>
      <c r="C1068" s="241"/>
      <c r="D1068" s="231" t="s">
        <v>213</v>
      </c>
      <c r="E1068" s="242" t="s">
        <v>33</v>
      </c>
      <c r="F1068" s="243" t="s">
        <v>316</v>
      </c>
      <c r="G1068" s="241"/>
      <c r="H1068" s="244">
        <v>18</v>
      </c>
      <c r="I1068" s="245"/>
      <c r="J1068" s="245"/>
      <c r="K1068" s="241"/>
      <c r="L1068" s="241"/>
      <c r="M1068" s="246"/>
      <c r="N1068" s="247"/>
      <c r="O1068" s="248"/>
      <c r="P1068" s="248"/>
      <c r="Q1068" s="248"/>
      <c r="R1068" s="248"/>
      <c r="S1068" s="248"/>
      <c r="T1068" s="248"/>
      <c r="U1068" s="248"/>
      <c r="V1068" s="248"/>
      <c r="W1068" s="248"/>
      <c r="X1068" s="249"/>
      <c r="AT1068" s="250" t="s">
        <v>213</v>
      </c>
      <c r="AU1068" s="250" t="s">
        <v>90</v>
      </c>
      <c r="AV1068" s="12" t="s">
        <v>90</v>
      </c>
      <c r="AW1068" s="12" t="s">
        <v>5</v>
      </c>
      <c r="AX1068" s="12" t="s">
        <v>80</v>
      </c>
      <c r="AY1068" s="250" t="s">
        <v>204</v>
      </c>
    </row>
    <row r="1069" spans="2:51" s="14" customFormat="1" ht="12">
      <c r="B1069" s="262"/>
      <c r="C1069" s="263"/>
      <c r="D1069" s="231" t="s">
        <v>213</v>
      </c>
      <c r="E1069" s="264" t="s">
        <v>33</v>
      </c>
      <c r="F1069" s="265" t="s">
        <v>243</v>
      </c>
      <c r="G1069" s="263"/>
      <c r="H1069" s="266">
        <v>18</v>
      </c>
      <c r="I1069" s="267"/>
      <c r="J1069" s="267"/>
      <c r="K1069" s="263"/>
      <c r="L1069" s="263"/>
      <c r="M1069" s="268"/>
      <c r="N1069" s="269"/>
      <c r="O1069" s="270"/>
      <c r="P1069" s="270"/>
      <c r="Q1069" s="270"/>
      <c r="R1069" s="270"/>
      <c r="S1069" s="270"/>
      <c r="T1069" s="270"/>
      <c r="U1069" s="270"/>
      <c r="V1069" s="270"/>
      <c r="W1069" s="270"/>
      <c r="X1069" s="271"/>
      <c r="AT1069" s="272" t="s">
        <v>213</v>
      </c>
      <c r="AU1069" s="272" t="s">
        <v>90</v>
      </c>
      <c r="AV1069" s="14" t="s">
        <v>224</v>
      </c>
      <c r="AW1069" s="14" t="s">
        <v>5</v>
      </c>
      <c r="AX1069" s="14" t="s">
        <v>80</v>
      </c>
      <c r="AY1069" s="272" t="s">
        <v>204</v>
      </c>
    </row>
    <row r="1070" spans="2:51" s="13" customFormat="1" ht="12">
      <c r="B1070" s="251"/>
      <c r="C1070" s="252"/>
      <c r="D1070" s="231" t="s">
        <v>213</v>
      </c>
      <c r="E1070" s="253" t="s">
        <v>33</v>
      </c>
      <c r="F1070" s="254" t="s">
        <v>218</v>
      </c>
      <c r="G1070" s="252"/>
      <c r="H1070" s="255">
        <v>18</v>
      </c>
      <c r="I1070" s="256"/>
      <c r="J1070" s="256"/>
      <c r="K1070" s="252"/>
      <c r="L1070" s="252"/>
      <c r="M1070" s="257"/>
      <c r="N1070" s="258"/>
      <c r="O1070" s="259"/>
      <c r="P1070" s="259"/>
      <c r="Q1070" s="259"/>
      <c r="R1070" s="259"/>
      <c r="S1070" s="259"/>
      <c r="T1070" s="259"/>
      <c r="U1070" s="259"/>
      <c r="V1070" s="259"/>
      <c r="W1070" s="259"/>
      <c r="X1070" s="260"/>
      <c r="AT1070" s="261" t="s">
        <v>213</v>
      </c>
      <c r="AU1070" s="261" t="s">
        <v>90</v>
      </c>
      <c r="AV1070" s="13" t="s">
        <v>211</v>
      </c>
      <c r="AW1070" s="13" t="s">
        <v>5</v>
      </c>
      <c r="AX1070" s="13" t="s">
        <v>88</v>
      </c>
      <c r="AY1070" s="261" t="s">
        <v>204</v>
      </c>
    </row>
    <row r="1071" spans="2:65" s="1" customFormat="1" ht="16.5" customHeight="1">
      <c r="B1071" s="39"/>
      <c r="C1071" s="216" t="s">
        <v>1308</v>
      </c>
      <c r="D1071" s="216" t="s">
        <v>206</v>
      </c>
      <c r="E1071" s="217" t="s">
        <v>1309</v>
      </c>
      <c r="F1071" s="218" t="s">
        <v>1310</v>
      </c>
      <c r="G1071" s="219" t="s">
        <v>296</v>
      </c>
      <c r="H1071" s="220">
        <v>16.32</v>
      </c>
      <c r="I1071" s="221"/>
      <c r="J1071" s="221"/>
      <c r="K1071" s="222">
        <f>ROUND(P1071*H1071,2)</f>
        <v>0</v>
      </c>
      <c r="L1071" s="218" t="s">
        <v>239</v>
      </c>
      <c r="M1071" s="44"/>
      <c r="N1071" s="223" t="s">
        <v>33</v>
      </c>
      <c r="O1071" s="224" t="s">
        <v>49</v>
      </c>
      <c r="P1071" s="225">
        <f>I1071+J1071</f>
        <v>0</v>
      </c>
      <c r="Q1071" s="225">
        <f>ROUND(I1071*H1071,2)</f>
        <v>0</v>
      </c>
      <c r="R1071" s="225">
        <f>ROUND(J1071*H1071,2)</f>
        <v>0</v>
      </c>
      <c r="S1071" s="80"/>
      <c r="T1071" s="226">
        <f>S1071*H1071</f>
        <v>0</v>
      </c>
      <c r="U1071" s="226">
        <v>0.00047</v>
      </c>
      <c r="V1071" s="226">
        <f>U1071*H1071</f>
        <v>0.0076704</v>
      </c>
      <c r="W1071" s="226">
        <v>0.001</v>
      </c>
      <c r="X1071" s="227">
        <f>W1071*H1071</f>
        <v>0.01632</v>
      </c>
      <c r="AR1071" s="17" t="s">
        <v>211</v>
      </c>
      <c r="AT1071" s="17" t="s">
        <v>206</v>
      </c>
      <c r="AU1071" s="17" t="s">
        <v>90</v>
      </c>
      <c r="AY1071" s="17" t="s">
        <v>204</v>
      </c>
      <c r="BE1071" s="228">
        <f>IF(O1071="základní",K1071,0)</f>
        <v>0</v>
      </c>
      <c r="BF1071" s="228">
        <f>IF(O1071="snížená",K1071,0)</f>
        <v>0</v>
      </c>
      <c r="BG1071" s="228">
        <f>IF(O1071="zákl. přenesená",K1071,0)</f>
        <v>0</v>
      </c>
      <c r="BH1071" s="228">
        <f>IF(O1071="sníž. přenesená",K1071,0)</f>
        <v>0</v>
      </c>
      <c r="BI1071" s="228">
        <f>IF(O1071="nulová",K1071,0)</f>
        <v>0</v>
      </c>
      <c r="BJ1071" s="17" t="s">
        <v>88</v>
      </c>
      <c r="BK1071" s="228">
        <f>ROUND(P1071*H1071,2)</f>
        <v>0</v>
      </c>
      <c r="BL1071" s="17" t="s">
        <v>211</v>
      </c>
      <c r="BM1071" s="17" t="s">
        <v>1311</v>
      </c>
    </row>
    <row r="1072" spans="2:51" s="11" customFormat="1" ht="12">
      <c r="B1072" s="229"/>
      <c r="C1072" s="230"/>
      <c r="D1072" s="231" t="s">
        <v>213</v>
      </c>
      <c r="E1072" s="232" t="s">
        <v>33</v>
      </c>
      <c r="F1072" s="233" t="s">
        <v>1312</v>
      </c>
      <c r="G1072" s="230"/>
      <c r="H1072" s="232" t="s">
        <v>33</v>
      </c>
      <c r="I1072" s="234"/>
      <c r="J1072" s="234"/>
      <c r="K1072" s="230"/>
      <c r="L1072" s="230"/>
      <c r="M1072" s="235"/>
      <c r="N1072" s="236"/>
      <c r="O1072" s="237"/>
      <c r="P1072" s="237"/>
      <c r="Q1072" s="237"/>
      <c r="R1072" s="237"/>
      <c r="S1072" s="237"/>
      <c r="T1072" s="237"/>
      <c r="U1072" s="237"/>
      <c r="V1072" s="237"/>
      <c r="W1072" s="237"/>
      <c r="X1072" s="238"/>
      <c r="AT1072" s="239" t="s">
        <v>213</v>
      </c>
      <c r="AU1072" s="239" t="s">
        <v>90</v>
      </c>
      <c r="AV1072" s="11" t="s">
        <v>88</v>
      </c>
      <c r="AW1072" s="11" t="s">
        <v>5</v>
      </c>
      <c r="AX1072" s="11" t="s">
        <v>80</v>
      </c>
      <c r="AY1072" s="239" t="s">
        <v>204</v>
      </c>
    </row>
    <row r="1073" spans="2:51" s="11" customFormat="1" ht="12">
      <c r="B1073" s="229"/>
      <c r="C1073" s="230"/>
      <c r="D1073" s="231" t="s">
        <v>213</v>
      </c>
      <c r="E1073" s="232" t="s">
        <v>33</v>
      </c>
      <c r="F1073" s="233" t="s">
        <v>1313</v>
      </c>
      <c r="G1073" s="230"/>
      <c r="H1073" s="232" t="s">
        <v>33</v>
      </c>
      <c r="I1073" s="234"/>
      <c r="J1073" s="234"/>
      <c r="K1073" s="230"/>
      <c r="L1073" s="230"/>
      <c r="M1073" s="235"/>
      <c r="N1073" s="236"/>
      <c r="O1073" s="237"/>
      <c r="P1073" s="237"/>
      <c r="Q1073" s="237"/>
      <c r="R1073" s="237"/>
      <c r="S1073" s="237"/>
      <c r="T1073" s="237"/>
      <c r="U1073" s="237"/>
      <c r="V1073" s="237"/>
      <c r="W1073" s="237"/>
      <c r="X1073" s="238"/>
      <c r="AT1073" s="239" t="s">
        <v>213</v>
      </c>
      <c r="AU1073" s="239" t="s">
        <v>90</v>
      </c>
      <c r="AV1073" s="11" t="s">
        <v>88</v>
      </c>
      <c r="AW1073" s="11" t="s">
        <v>5</v>
      </c>
      <c r="AX1073" s="11" t="s">
        <v>80</v>
      </c>
      <c r="AY1073" s="239" t="s">
        <v>204</v>
      </c>
    </row>
    <row r="1074" spans="2:51" s="12" customFormat="1" ht="12">
      <c r="B1074" s="240"/>
      <c r="C1074" s="241"/>
      <c r="D1074" s="231" t="s">
        <v>213</v>
      </c>
      <c r="E1074" s="242" t="s">
        <v>33</v>
      </c>
      <c r="F1074" s="243" t="s">
        <v>1314</v>
      </c>
      <c r="G1074" s="241"/>
      <c r="H1074" s="244">
        <v>16.32</v>
      </c>
      <c r="I1074" s="245"/>
      <c r="J1074" s="245"/>
      <c r="K1074" s="241"/>
      <c r="L1074" s="241"/>
      <c r="M1074" s="246"/>
      <c r="N1074" s="247"/>
      <c r="O1074" s="248"/>
      <c r="P1074" s="248"/>
      <c r="Q1074" s="248"/>
      <c r="R1074" s="248"/>
      <c r="S1074" s="248"/>
      <c r="T1074" s="248"/>
      <c r="U1074" s="248"/>
      <c r="V1074" s="248"/>
      <c r="W1074" s="248"/>
      <c r="X1074" s="249"/>
      <c r="AT1074" s="250" t="s">
        <v>213</v>
      </c>
      <c r="AU1074" s="250" t="s">
        <v>90</v>
      </c>
      <c r="AV1074" s="12" t="s">
        <v>90</v>
      </c>
      <c r="AW1074" s="12" t="s">
        <v>5</v>
      </c>
      <c r="AX1074" s="12" t="s">
        <v>80</v>
      </c>
      <c r="AY1074" s="250" t="s">
        <v>204</v>
      </c>
    </row>
    <row r="1075" spans="2:51" s="13" customFormat="1" ht="12">
      <c r="B1075" s="251"/>
      <c r="C1075" s="252"/>
      <c r="D1075" s="231" t="s">
        <v>213</v>
      </c>
      <c r="E1075" s="253" t="s">
        <v>33</v>
      </c>
      <c r="F1075" s="254" t="s">
        <v>218</v>
      </c>
      <c r="G1075" s="252"/>
      <c r="H1075" s="255">
        <v>16.32</v>
      </c>
      <c r="I1075" s="256"/>
      <c r="J1075" s="256"/>
      <c r="K1075" s="252"/>
      <c r="L1075" s="252"/>
      <c r="M1075" s="257"/>
      <c r="N1075" s="258"/>
      <c r="O1075" s="259"/>
      <c r="P1075" s="259"/>
      <c r="Q1075" s="259"/>
      <c r="R1075" s="259"/>
      <c r="S1075" s="259"/>
      <c r="T1075" s="259"/>
      <c r="U1075" s="259"/>
      <c r="V1075" s="259"/>
      <c r="W1075" s="259"/>
      <c r="X1075" s="260"/>
      <c r="AT1075" s="261" t="s">
        <v>213</v>
      </c>
      <c r="AU1075" s="261" t="s">
        <v>90</v>
      </c>
      <c r="AV1075" s="13" t="s">
        <v>211</v>
      </c>
      <c r="AW1075" s="13" t="s">
        <v>5</v>
      </c>
      <c r="AX1075" s="13" t="s">
        <v>88</v>
      </c>
      <c r="AY1075" s="261" t="s">
        <v>204</v>
      </c>
    </row>
    <row r="1076" spans="2:65" s="1" customFormat="1" ht="22.5" customHeight="1">
      <c r="B1076" s="39"/>
      <c r="C1076" s="216" t="s">
        <v>1315</v>
      </c>
      <c r="D1076" s="216" t="s">
        <v>206</v>
      </c>
      <c r="E1076" s="217" t="s">
        <v>1316</v>
      </c>
      <c r="F1076" s="218" t="s">
        <v>1317</v>
      </c>
      <c r="G1076" s="219" t="s">
        <v>296</v>
      </c>
      <c r="H1076" s="220">
        <v>18</v>
      </c>
      <c r="I1076" s="221"/>
      <c r="J1076" s="221"/>
      <c r="K1076" s="222">
        <f>ROUND(P1076*H1076,2)</f>
        <v>0</v>
      </c>
      <c r="L1076" s="218" t="s">
        <v>239</v>
      </c>
      <c r="M1076" s="44"/>
      <c r="N1076" s="223" t="s">
        <v>33</v>
      </c>
      <c r="O1076" s="224" t="s">
        <v>49</v>
      </c>
      <c r="P1076" s="225">
        <f>I1076+J1076</f>
        <v>0</v>
      </c>
      <c r="Q1076" s="225">
        <f>ROUND(I1076*H1076,2)</f>
        <v>0</v>
      </c>
      <c r="R1076" s="225">
        <f>ROUND(J1076*H1076,2)</f>
        <v>0</v>
      </c>
      <c r="S1076" s="80"/>
      <c r="T1076" s="226">
        <f>S1076*H1076</f>
        <v>0</v>
      </c>
      <c r="U1076" s="226">
        <v>0.00303</v>
      </c>
      <c r="V1076" s="226">
        <f>U1076*H1076</f>
        <v>0.054540000000000005</v>
      </c>
      <c r="W1076" s="226">
        <v>0</v>
      </c>
      <c r="X1076" s="227">
        <f>W1076*H1076</f>
        <v>0</v>
      </c>
      <c r="AR1076" s="17" t="s">
        <v>211</v>
      </c>
      <c r="AT1076" s="17" t="s">
        <v>206</v>
      </c>
      <c r="AU1076" s="17" t="s">
        <v>90</v>
      </c>
      <c r="AY1076" s="17" t="s">
        <v>204</v>
      </c>
      <c r="BE1076" s="228">
        <f>IF(O1076="základní",K1076,0)</f>
        <v>0</v>
      </c>
      <c r="BF1076" s="228">
        <f>IF(O1076="snížená",K1076,0)</f>
        <v>0</v>
      </c>
      <c r="BG1076" s="228">
        <f>IF(O1076="zákl. přenesená",K1076,0)</f>
        <v>0</v>
      </c>
      <c r="BH1076" s="228">
        <f>IF(O1076="sníž. přenesená",K1076,0)</f>
        <v>0</v>
      </c>
      <c r="BI1076" s="228">
        <f>IF(O1076="nulová",K1076,0)</f>
        <v>0</v>
      </c>
      <c r="BJ1076" s="17" t="s">
        <v>88</v>
      </c>
      <c r="BK1076" s="228">
        <f>ROUND(P1076*H1076,2)</f>
        <v>0</v>
      </c>
      <c r="BL1076" s="17" t="s">
        <v>211</v>
      </c>
      <c r="BM1076" s="17" t="s">
        <v>1318</v>
      </c>
    </row>
    <row r="1077" spans="2:51" s="11" customFormat="1" ht="12">
      <c r="B1077" s="229"/>
      <c r="C1077" s="230"/>
      <c r="D1077" s="231" t="s">
        <v>213</v>
      </c>
      <c r="E1077" s="232" t="s">
        <v>33</v>
      </c>
      <c r="F1077" s="233" t="s">
        <v>1319</v>
      </c>
      <c r="G1077" s="230"/>
      <c r="H1077" s="232" t="s">
        <v>33</v>
      </c>
      <c r="I1077" s="234"/>
      <c r="J1077" s="234"/>
      <c r="K1077" s="230"/>
      <c r="L1077" s="230"/>
      <c r="M1077" s="235"/>
      <c r="N1077" s="236"/>
      <c r="O1077" s="237"/>
      <c r="P1077" s="237"/>
      <c r="Q1077" s="237"/>
      <c r="R1077" s="237"/>
      <c r="S1077" s="237"/>
      <c r="T1077" s="237"/>
      <c r="U1077" s="237"/>
      <c r="V1077" s="237"/>
      <c r="W1077" s="237"/>
      <c r="X1077" s="238"/>
      <c r="AT1077" s="239" t="s">
        <v>213</v>
      </c>
      <c r="AU1077" s="239" t="s">
        <v>90</v>
      </c>
      <c r="AV1077" s="11" t="s">
        <v>88</v>
      </c>
      <c r="AW1077" s="11" t="s">
        <v>5</v>
      </c>
      <c r="AX1077" s="11" t="s">
        <v>80</v>
      </c>
      <c r="AY1077" s="239" t="s">
        <v>204</v>
      </c>
    </row>
    <row r="1078" spans="2:51" s="12" customFormat="1" ht="12">
      <c r="B1078" s="240"/>
      <c r="C1078" s="241"/>
      <c r="D1078" s="231" t="s">
        <v>213</v>
      </c>
      <c r="E1078" s="242" t="s">
        <v>33</v>
      </c>
      <c r="F1078" s="243" t="s">
        <v>316</v>
      </c>
      <c r="G1078" s="241"/>
      <c r="H1078" s="244">
        <v>18</v>
      </c>
      <c r="I1078" s="245"/>
      <c r="J1078" s="245"/>
      <c r="K1078" s="241"/>
      <c r="L1078" s="241"/>
      <c r="M1078" s="246"/>
      <c r="N1078" s="247"/>
      <c r="O1078" s="248"/>
      <c r="P1078" s="248"/>
      <c r="Q1078" s="248"/>
      <c r="R1078" s="248"/>
      <c r="S1078" s="248"/>
      <c r="T1078" s="248"/>
      <c r="U1078" s="248"/>
      <c r="V1078" s="248"/>
      <c r="W1078" s="248"/>
      <c r="X1078" s="249"/>
      <c r="AT1078" s="250" t="s">
        <v>213</v>
      </c>
      <c r="AU1078" s="250" t="s">
        <v>90</v>
      </c>
      <c r="AV1078" s="12" t="s">
        <v>90</v>
      </c>
      <c r="AW1078" s="12" t="s">
        <v>5</v>
      </c>
      <c r="AX1078" s="12" t="s">
        <v>80</v>
      </c>
      <c r="AY1078" s="250" t="s">
        <v>204</v>
      </c>
    </row>
    <row r="1079" spans="2:51" s="14" customFormat="1" ht="12">
      <c r="B1079" s="262"/>
      <c r="C1079" s="263"/>
      <c r="D1079" s="231" t="s">
        <v>213</v>
      </c>
      <c r="E1079" s="264" t="s">
        <v>33</v>
      </c>
      <c r="F1079" s="265" t="s">
        <v>243</v>
      </c>
      <c r="G1079" s="263"/>
      <c r="H1079" s="266">
        <v>18</v>
      </c>
      <c r="I1079" s="267"/>
      <c r="J1079" s="267"/>
      <c r="K1079" s="263"/>
      <c r="L1079" s="263"/>
      <c r="M1079" s="268"/>
      <c r="N1079" s="269"/>
      <c r="O1079" s="270"/>
      <c r="P1079" s="270"/>
      <c r="Q1079" s="270"/>
      <c r="R1079" s="270"/>
      <c r="S1079" s="270"/>
      <c r="T1079" s="270"/>
      <c r="U1079" s="270"/>
      <c r="V1079" s="270"/>
      <c r="W1079" s="270"/>
      <c r="X1079" s="271"/>
      <c r="AT1079" s="272" t="s">
        <v>213</v>
      </c>
      <c r="AU1079" s="272" t="s">
        <v>90</v>
      </c>
      <c r="AV1079" s="14" t="s">
        <v>224</v>
      </c>
      <c r="AW1079" s="14" t="s">
        <v>5</v>
      </c>
      <c r="AX1079" s="14" t="s">
        <v>80</v>
      </c>
      <c r="AY1079" s="272" t="s">
        <v>204</v>
      </c>
    </row>
    <row r="1080" spans="2:51" s="13" customFormat="1" ht="12">
      <c r="B1080" s="251"/>
      <c r="C1080" s="252"/>
      <c r="D1080" s="231" t="s">
        <v>213</v>
      </c>
      <c r="E1080" s="253" t="s">
        <v>33</v>
      </c>
      <c r="F1080" s="254" t="s">
        <v>218</v>
      </c>
      <c r="G1080" s="252"/>
      <c r="H1080" s="255">
        <v>18</v>
      </c>
      <c r="I1080" s="256"/>
      <c r="J1080" s="256"/>
      <c r="K1080" s="252"/>
      <c r="L1080" s="252"/>
      <c r="M1080" s="257"/>
      <c r="N1080" s="258"/>
      <c r="O1080" s="259"/>
      <c r="P1080" s="259"/>
      <c r="Q1080" s="259"/>
      <c r="R1080" s="259"/>
      <c r="S1080" s="259"/>
      <c r="T1080" s="259"/>
      <c r="U1080" s="259"/>
      <c r="V1080" s="259"/>
      <c r="W1080" s="259"/>
      <c r="X1080" s="260"/>
      <c r="AT1080" s="261" t="s">
        <v>213</v>
      </c>
      <c r="AU1080" s="261" t="s">
        <v>90</v>
      </c>
      <c r="AV1080" s="13" t="s">
        <v>211</v>
      </c>
      <c r="AW1080" s="13" t="s">
        <v>5</v>
      </c>
      <c r="AX1080" s="13" t="s">
        <v>88</v>
      </c>
      <c r="AY1080" s="261" t="s">
        <v>204</v>
      </c>
    </row>
    <row r="1081" spans="2:63" s="10" customFormat="1" ht="22.8" customHeight="1">
      <c r="B1081" s="199"/>
      <c r="C1081" s="200"/>
      <c r="D1081" s="201" t="s">
        <v>79</v>
      </c>
      <c r="E1081" s="214" t="s">
        <v>1053</v>
      </c>
      <c r="F1081" s="214" t="s">
        <v>1320</v>
      </c>
      <c r="G1081" s="200"/>
      <c r="H1081" s="200"/>
      <c r="I1081" s="203"/>
      <c r="J1081" s="203"/>
      <c r="K1081" s="215">
        <f>BK1081</f>
        <v>0</v>
      </c>
      <c r="L1081" s="200"/>
      <c r="M1081" s="205"/>
      <c r="N1081" s="206"/>
      <c r="O1081" s="207"/>
      <c r="P1081" s="207"/>
      <c r="Q1081" s="208">
        <f>SUM(Q1082:Q1519)</f>
        <v>0</v>
      </c>
      <c r="R1081" s="208">
        <f>SUM(R1082:R1519)</f>
        <v>0</v>
      </c>
      <c r="S1081" s="207"/>
      <c r="T1081" s="209">
        <f>SUM(T1082:T1519)</f>
        <v>0</v>
      </c>
      <c r="U1081" s="207"/>
      <c r="V1081" s="209">
        <f>SUM(V1082:V1519)</f>
        <v>12.258373200000001</v>
      </c>
      <c r="W1081" s="207"/>
      <c r="X1081" s="210">
        <f>SUM(X1082:X1519)</f>
        <v>728.9650029999999</v>
      </c>
      <c r="AR1081" s="211" t="s">
        <v>88</v>
      </c>
      <c r="AT1081" s="212" t="s">
        <v>79</v>
      </c>
      <c r="AU1081" s="212" t="s">
        <v>88</v>
      </c>
      <c r="AY1081" s="211" t="s">
        <v>204</v>
      </c>
      <c r="BK1081" s="213">
        <f>SUM(BK1082:BK1519)</f>
        <v>0</v>
      </c>
    </row>
    <row r="1082" spans="2:65" s="1" customFormat="1" ht="16.5" customHeight="1">
      <c r="B1082" s="39"/>
      <c r="C1082" s="216" t="s">
        <v>1321</v>
      </c>
      <c r="D1082" s="216" t="s">
        <v>206</v>
      </c>
      <c r="E1082" s="217" t="s">
        <v>1322</v>
      </c>
      <c r="F1082" s="218" t="s">
        <v>1323</v>
      </c>
      <c r="G1082" s="219" t="s">
        <v>232</v>
      </c>
      <c r="H1082" s="220">
        <v>160.017</v>
      </c>
      <c r="I1082" s="221"/>
      <c r="J1082" s="221"/>
      <c r="K1082" s="222">
        <f>ROUND(P1082*H1082,2)</f>
        <v>0</v>
      </c>
      <c r="L1082" s="218" t="s">
        <v>239</v>
      </c>
      <c r="M1082" s="44"/>
      <c r="N1082" s="223" t="s">
        <v>33</v>
      </c>
      <c r="O1082" s="224" t="s">
        <v>49</v>
      </c>
      <c r="P1082" s="225">
        <f>I1082+J1082</f>
        <v>0</v>
      </c>
      <c r="Q1082" s="225">
        <f>ROUND(I1082*H1082,2)</f>
        <v>0</v>
      </c>
      <c r="R1082" s="225">
        <f>ROUND(J1082*H1082,2)</f>
        <v>0</v>
      </c>
      <c r="S1082" s="80"/>
      <c r="T1082" s="226">
        <f>S1082*H1082</f>
        <v>0</v>
      </c>
      <c r="U1082" s="226">
        <v>0</v>
      </c>
      <c r="V1082" s="226">
        <f>U1082*H1082</f>
        <v>0</v>
      </c>
      <c r="W1082" s="226">
        <v>0</v>
      </c>
      <c r="X1082" s="227">
        <f>W1082*H1082</f>
        <v>0</v>
      </c>
      <c r="AR1082" s="17" t="s">
        <v>211</v>
      </c>
      <c r="AT1082" s="17" t="s">
        <v>206</v>
      </c>
      <c r="AU1082" s="17" t="s">
        <v>90</v>
      </c>
      <c r="AY1082" s="17" t="s">
        <v>204</v>
      </c>
      <c r="BE1082" s="228">
        <f>IF(O1082="základní",K1082,0)</f>
        <v>0</v>
      </c>
      <c r="BF1082" s="228">
        <f>IF(O1082="snížená",K1082,0)</f>
        <v>0</v>
      </c>
      <c r="BG1082" s="228">
        <f>IF(O1082="zákl. přenesená",K1082,0)</f>
        <v>0</v>
      </c>
      <c r="BH1082" s="228">
        <f>IF(O1082="sníž. přenesená",K1082,0)</f>
        <v>0</v>
      </c>
      <c r="BI1082" s="228">
        <f>IF(O1082="nulová",K1082,0)</f>
        <v>0</v>
      </c>
      <c r="BJ1082" s="17" t="s">
        <v>88</v>
      </c>
      <c r="BK1082" s="228">
        <f>ROUND(P1082*H1082,2)</f>
        <v>0</v>
      </c>
      <c r="BL1082" s="17" t="s">
        <v>211</v>
      </c>
      <c r="BM1082" s="17" t="s">
        <v>1324</v>
      </c>
    </row>
    <row r="1083" spans="2:51" s="11" customFormat="1" ht="12">
      <c r="B1083" s="229"/>
      <c r="C1083" s="230"/>
      <c r="D1083" s="231" t="s">
        <v>213</v>
      </c>
      <c r="E1083" s="232" t="s">
        <v>33</v>
      </c>
      <c r="F1083" s="233" t="s">
        <v>590</v>
      </c>
      <c r="G1083" s="230"/>
      <c r="H1083" s="232" t="s">
        <v>33</v>
      </c>
      <c r="I1083" s="234"/>
      <c r="J1083" s="234"/>
      <c r="K1083" s="230"/>
      <c r="L1083" s="230"/>
      <c r="M1083" s="235"/>
      <c r="N1083" s="236"/>
      <c r="O1083" s="237"/>
      <c r="P1083" s="237"/>
      <c r="Q1083" s="237"/>
      <c r="R1083" s="237"/>
      <c r="S1083" s="237"/>
      <c r="T1083" s="237"/>
      <c r="U1083" s="237"/>
      <c r="V1083" s="237"/>
      <c r="W1083" s="237"/>
      <c r="X1083" s="238"/>
      <c r="AT1083" s="239" t="s">
        <v>213</v>
      </c>
      <c r="AU1083" s="239" t="s">
        <v>90</v>
      </c>
      <c r="AV1083" s="11" t="s">
        <v>88</v>
      </c>
      <c r="AW1083" s="11" t="s">
        <v>5</v>
      </c>
      <c r="AX1083" s="11" t="s">
        <v>80</v>
      </c>
      <c r="AY1083" s="239" t="s">
        <v>204</v>
      </c>
    </row>
    <row r="1084" spans="2:51" s="12" customFormat="1" ht="12">
      <c r="B1084" s="240"/>
      <c r="C1084" s="241"/>
      <c r="D1084" s="231" t="s">
        <v>213</v>
      </c>
      <c r="E1084" s="242" t="s">
        <v>33</v>
      </c>
      <c r="F1084" s="243" t="s">
        <v>1325</v>
      </c>
      <c r="G1084" s="241"/>
      <c r="H1084" s="244">
        <v>1</v>
      </c>
      <c r="I1084" s="245"/>
      <c r="J1084" s="245"/>
      <c r="K1084" s="241"/>
      <c r="L1084" s="241"/>
      <c r="M1084" s="246"/>
      <c r="N1084" s="247"/>
      <c r="O1084" s="248"/>
      <c r="P1084" s="248"/>
      <c r="Q1084" s="248"/>
      <c r="R1084" s="248"/>
      <c r="S1084" s="248"/>
      <c r="T1084" s="248"/>
      <c r="U1084" s="248"/>
      <c r="V1084" s="248"/>
      <c r="W1084" s="248"/>
      <c r="X1084" s="249"/>
      <c r="AT1084" s="250" t="s">
        <v>213</v>
      </c>
      <c r="AU1084" s="250" t="s">
        <v>90</v>
      </c>
      <c r="AV1084" s="12" t="s">
        <v>90</v>
      </c>
      <c r="AW1084" s="12" t="s">
        <v>5</v>
      </c>
      <c r="AX1084" s="12" t="s">
        <v>80</v>
      </c>
      <c r="AY1084" s="250" t="s">
        <v>204</v>
      </c>
    </row>
    <row r="1085" spans="2:51" s="12" customFormat="1" ht="12">
      <c r="B1085" s="240"/>
      <c r="C1085" s="241"/>
      <c r="D1085" s="231" t="s">
        <v>213</v>
      </c>
      <c r="E1085" s="242" t="s">
        <v>33</v>
      </c>
      <c r="F1085" s="243" t="s">
        <v>1326</v>
      </c>
      <c r="G1085" s="241"/>
      <c r="H1085" s="244">
        <v>0.228</v>
      </c>
      <c r="I1085" s="245"/>
      <c r="J1085" s="245"/>
      <c r="K1085" s="241"/>
      <c r="L1085" s="241"/>
      <c r="M1085" s="246"/>
      <c r="N1085" s="247"/>
      <c r="O1085" s="248"/>
      <c r="P1085" s="248"/>
      <c r="Q1085" s="248"/>
      <c r="R1085" s="248"/>
      <c r="S1085" s="248"/>
      <c r="T1085" s="248"/>
      <c r="U1085" s="248"/>
      <c r="V1085" s="248"/>
      <c r="W1085" s="248"/>
      <c r="X1085" s="249"/>
      <c r="AT1085" s="250" t="s">
        <v>213</v>
      </c>
      <c r="AU1085" s="250" t="s">
        <v>90</v>
      </c>
      <c r="AV1085" s="12" t="s">
        <v>90</v>
      </c>
      <c r="AW1085" s="12" t="s">
        <v>5</v>
      </c>
      <c r="AX1085" s="12" t="s">
        <v>80</v>
      </c>
      <c r="AY1085" s="250" t="s">
        <v>204</v>
      </c>
    </row>
    <row r="1086" spans="2:51" s="12" customFormat="1" ht="12">
      <c r="B1086" s="240"/>
      <c r="C1086" s="241"/>
      <c r="D1086" s="231" t="s">
        <v>213</v>
      </c>
      <c r="E1086" s="242" t="s">
        <v>33</v>
      </c>
      <c r="F1086" s="243" t="s">
        <v>1327</v>
      </c>
      <c r="G1086" s="241"/>
      <c r="H1086" s="244">
        <v>6.955</v>
      </c>
      <c r="I1086" s="245"/>
      <c r="J1086" s="245"/>
      <c r="K1086" s="241"/>
      <c r="L1086" s="241"/>
      <c r="M1086" s="246"/>
      <c r="N1086" s="247"/>
      <c r="O1086" s="248"/>
      <c r="P1086" s="248"/>
      <c r="Q1086" s="248"/>
      <c r="R1086" s="248"/>
      <c r="S1086" s="248"/>
      <c r="T1086" s="248"/>
      <c r="U1086" s="248"/>
      <c r="V1086" s="248"/>
      <c r="W1086" s="248"/>
      <c r="X1086" s="249"/>
      <c r="AT1086" s="250" t="s">
        <v>213</v>
      </c>
      <c r="AU1086" s="250" t="s">
        <v>90</v>
      </c>
      <c r="AV1086" s="12" t="s">
        <v>90</v>
      </c>
      <c r="AW1086" s="12" t="s">
        <v>5</v>
      </c>
      <c r="AX1086" s="12" t="s">
        <v>80</v>
      </c>
      <c r="AY1086" s="250" t="s">
        <v>204</v>
      </c>
    </row>
    <row r="1087" spans="2:51" s="12" customFormat="1" ht="12">
      <c r="B1087" s="240"/>
      <c r="C1087" s="241"/>
      <c r="D1087" s="231" t="s">
        <v>213</v>
      </c>
      <c r="E1087" s="242" t="s">
        <v>33</v>
      </c>
      <c r="F1087" s="243" t="s">
        <v>1328</v>
      </c>
      <c r="G1087" s="241"/>
      <c r="H1087" s="244">
        <v>3.838</v>
      </c>
      <c r="I1087" s="245"/>
      <c r="J1087" s="245"/>
      <c r="K1087" s="241"/>
      <c r="L1087" s="241"/>
      <c r="M1087" s="246"/>
      <c r="N1087" s="247"/>
      <c r="O1087" s="248"/>
      <c r="P1087" s="248"/>
      <c r="Q1087" s="248"/>
      <c r="R1087" s="248"/>
      <c r="S1087" s="248"/>
      <c r="T1087" s="248"/>
      <c r="U1087" s="248"/>
      <c r="V1087" s="248"/>
      <c r="W1087" s="248"/>
      <c r="X1087" s="249"/>
      <c r="AT1087" s="250" t="s">
        <v>213</v>
      </c>
      <c r="AU1087" s="250" t="s">
        <v>90</v>
      </c>
      <c r="AV1087" s="12" t="s">
        <v>90</v>
      </c>
      <c r="AW1087" s="12" t="s">
        <v>5</v>
      </c>
      <c r="AX1087" s="12" t="s">
        <v>80</v>
      </c>
      <c r="AY1087" s="250" t="s">
        <v>204</v>
      </c>
    </row>
    <row r="1088" spans="2:51" s="12" customFormat="1" ht="12">
      <c r="B1088" s="240"/>
      <c r="C1088" s="241"/>
      <c r="D1088" s="231" t="s">
        <v>213</v>
      </c>
      <c r="E1088" s="242" t="s">
        <v>33</v>
      </c>
      <c r="F1088" s="243" t="s">
        <v>1329</v>
      </c>
      <c r="G1088" s="241"/>
      <c r="H1088" s="244">
        <v>1.074</v>
      </c>
      <c r="I1088" s="245"/>
      <c r="J1088" s="245"/>
      <c r="K1088" s="241"/>
      <c r="L1088" s="241"/>
      <c r="M1088" s="246"/>
      <c r="N1088" s="247"/>
      <c r="O1088" s="248"/>
      <c r="P1088" s="248"/>
      <c r="Q1088" s="248"/>
      <c r="R1088" s="248"/>
      <c r="S1088" s="248"/>
      <c r="T1088" s="248"/>
      <c r="U1088" s="248"/>
      <c r="V1088" s="248"/>
      <c r="W1088" s="248"/>
      <c r="X1088" s="249"/>
      <c r="AT1088" s="250" t="s">
        <v>213</v>
      </c>
      <c r="AU1088" s="250" t="s">
        <v>90</v>
      </c>
      <c r="AV1088" s="12" t="s">
        <v>90</v>
      </c>
      <c r="AW1088" s="12" t="s">
        <v>5</v>
      </c>
      <c r="AX1088" s="12" t="s">
        <v>80</v>
      </c>
      <c r="AY1088" s="250" t="s">
        <v>204</v>
      </c>
    </row>
    <row r="1089" spans="2:51" s="12" customFormat="1" ht="12">
      <c r="B1089" s="240"/>
      <c r="C1089" s="241"/>
      <c r="D1089" s="231" t="s">
        <v>213</v>
      </c>
      <c r="E1089" s="242" t="s">
        <v>33</v>
      </c>
      <c r="F1089" s="243" t="s">
        <v>1330</v>
      </c>
      <c r="G1089" s="241"/>
      <c r="H1089" s="244">
        <v>1.333</v>
      </c>
      <c r="I1089" s="245"/>
      <c r="J1089" s="245"/>
      <c r="K1089" s="241"/>
      <c r="L1089" s="241"/>
      <c r="M1089" s="246"/>
      <c r="N1089" s="247"/>
      <c r="O1089" s="248"/>
      <c r="P1089" s="248"/>
      <c r="Q1089" s="248"/>
      <c r="R1089" s="248"/>
      <c r="S1089" s="248"/>
      <c r="T1089" s="248"/>
      <c r="U1089" s="248"/>
      <c r="V1089" s="248"/>
      <c r="W1089" s="248"/>
      <c r="X1089" s="249"/>
      <c r="AT1089" s="250" t="s">
        <v>213</v>
      </c>
      <c r="AU1089" s="250" t="s">
        <v>90</v>
      </c>
      <c r="AV1089" s="12" t="s">
        <v>90</v>
      </c>
      <c r="AW1089" s="12" t="s">
        <v>5</v>
      </c>
      <c r="AX1089" s="12" t="s">
        <v>80</v>
      </c>
      <c r="AY1089" s="250" t="s">
        <v>204</v>
      </c>
    </row>
    <row r="1090" spans="2:51" s="12" customFormat="1" ht="12">
      <c r="B1090" s="240"/>
      <c r="C1090" s="241"/>
      <c r="D1090" s="231" t="s">
        <v>213</v>
      </c>
      <c r="E1090" s="242" t="s">
        <v>33</v>
      </c>
      <c r="F1090" s="243" t="s">
        <v>1331</v>
      </c>
      <c r="G1090" s="241"/>
      <c r="H1090" s="244">
        <v>1.056</v>
      </c>
      <c r="I1090" s="245"/>
      <c r="J1090" s="245"/>
      <c r="K1090" s="241"/>
      <c r="L1090" s="241"/>
      <c r="M1090" s="246"/>
      <c r="N1090" s="247"/>
      <c r="O1090" s="248"/>
      <c r="P1090" s="248"/>
      <c r="Q1090" s="248"/>
      <c r="R1090" s="248"/>
      <c r="S1090" s="248"/>
      <c r="T1090" s="248"/>
      <c r="U1090" s="248"/>
      <c r="V1090" s="248"/>
      <c r="W1090" s="248"/>
      <c r="X1090" s="249"/>
      <c r="AT1090" s="250" t="s">
        <v>213</v>
      </c>
      <c r="AU1090" s="250" t="s">
        <v>90</v>
      </c>
      <c r="AV1090" s="12" t="s">
        <v>90</v>
      </c>
      <c r="AW1090" s="12" t="s">
        <v>5</v>
      </c>
      <c r="AX1090" s="12" t="s">
        <v>80</v>
      </c>
      <c r="AY1090" s="250" t="s">
        <v>204</v>
      </c>
    </row>
    <row r="1091" spans="2:51" s="12" customFormat="1" ht="12">
      <c r="B1091" s="240"/>
      <c r="C1091" s="241"/>
      <c r="D1091" s="231" t="s">
        <v>213</v>
      </c>
      <c r="E1091" s="242" t="s">
        <v>33</v>
      </c>
      <c r="F1091" s="243" t="s">
        <v>1332</v>
      </c>
      <c r="G1091" s="241"/>
      <c r="H1091" s="244">
        <v>3.041</v>
      </c>
      <c r="I1091" s="245"/>
      <c r="J1091" s="245"/>
      <c r="K1091" s="241"/>
      <c r="L1091" s="241"/>
      <c r="M1091" s="246"/>
      <c r="N1091" s="247"/>
      <c r="O1091" s="248"/>
      <c r="P1091" s="248"/>
      <c r="Q1091" s="248"/>
      <c r="R1091" s="248"/>
      <c r="S1091" s="248"/>
      <c r="T1091" s="248"/>
      <c r="U1091" s="248"/>
      <c r="V1091" s="248"/>
      <c r="W1091" s="248"/>
      <c r="X1091" s="249"/>
      <c r="AT1091" s="250" t="s">
        <v>213</v>
      </c>
      <c r="AU1091" s="250" t="s">
        <v>90</v>
      </c>
      <c r="AV1091" s="12" t="s">
        <v>90</v>
      </c>
      <c r="AW1091" s="12" t="s">
        <v>5</v>
      </c>
      <c r="AX1091" s="12" t="s">
        <v>80</v>
      </c>
      <c r="AY1091" s="250" t="s">
        <v>204</v>
      </c>
    </row>
    <row r="1092" spans="2:51" s="12" customFormat="1" ht="12">
      <c r="B1092" s="240"/>
      <c r="C1092" s="241"/>
      <c r="D1092" s="231" t="s">
        <v>213</v>
      </c>
      <c r="E1092" s="242" t="s">
        <v>33</v>
      </c>
      <c r="F1092" s="243" t="s">
        <v>1333</v>
      </c>
      <c r="G1092" s="241"/>
      <c r="H1092" s="244">
        <v>2.016</v>
      </c>
      <c r="I1092" s="245"/>
      <c r="J1092" s="245"/>
      <c r="K1092" s="241"/>
      <c r="L1092" s="241"/>
      <c r="M1092" s="246"/>
      <c r="N1092" s="247"/>
      <c r="O1092" s="248"/>
      <c r="P1092" s="248"/>
      <c r="Q1092" s="248"/>
      <c r="R1092" s="248"/>
      <c r="S1092" s="248"/>
      <c r="T1092" s="248"/>
      <c r="U1092" s="248"/>
      <c r="V1092" s="248"/>
      <c r="W1092" s="248"/>
      <c r="X1092" s="249"/>
      <c r="AT1092" s="250" t="s">
        <v>213</v>
      </c>
      <c r="AU1092" s="250" t="s">
        <v>90</v>
      </c>
      <c r="AV1092" s="12" t="s">
        <v>90</v>
      </c>
      <c r="AW1092" s="12" t="s">
        <v>5</v>
      </c>
      <c r="AX1092" s="12" t="s">
        <v>80</v>
      </c>
      <c r="AY1092" s="250" t="s">
        <v>204</v>
      </c>
    </row>
    <row r="1093" spans="2:51" s="12" customFormat="1" ht="12">
      <c r="B1093" s="240"/>
      <c r="C1093" s="241"/>
      <c r="D1093" s="231" t="s">
        <v>213</v>
      </c>
      <c r="E1093" s="242" t="s">
        <v>33</v>
      </c>
      <c r="F1093" s="243" t="s">
        <v>1334</v>
      </c>
      <c r="G1093" s="241"/>
      <c r="H1093" s="244">
        <v>0.063</v>
      </c>
      <c r="I1093" s="245"/>
      <c r="J1093" s="245"/>
      <c r="K1093" s="241"/>
      <c r="L1093" s="241"/>
      <c r="M1093" s="246"/>
      <c r="N1093" s="247"/>
      <c r="O1093" s="248"/>
      <c r="P1093" s="248"/>
      <c r="Q1093" s="248"/>
      <c r="R1093" s="248"/>
      <c r="S1093" s="248"/>
      <c r="T1093" s="248"/>
      <c r="U1093" s="248"/>
      <c r="V1093" s="248"/>
      <c r="W1093" s="248"/>
      <c r="X1093" s="249"/>
      <c r="AT1093" s="250" t="s">
        <v>213</v>
      </c>
      <c r="AU1093" s="250" t="s">
        <v>90</v>
      </c>
      <c r="AV1093" s="12" t="s">
        <v>90</v>
      </c>
      <c r="AW1093" s="12" t="s">
        <v>5</v>
      </c>
      <c r="AX1093" s="12" t="s">
        <v>80</v>
      </c>
      <c r="AY1093" s="250" t="s">
        <v>204</v>
      </c>
    </row>
    <row r="1094" spans="2:51" s="12" customFormat="1" ht="12">
      <c r="B1094" s="240"/>
      <c r="C1094" s="241"/>
      <c r="D1094" s="231" t="s">
        <v>213</v>
      </c>
      <c r="E1094" s="242" t="s">
        <v>33</v>
      </c>
      <c r="F1094" s="243" t="s">
        <v>1335</v>
      </c>
      <c r="G1094" s="241"/>
      <c r="H1094" s="244">
        <v>0.48</v>
      </c>
      <c r="I1094" s="245"/>
      <c r="J1094" s="245"/>
      <c r="K1094" s="241"/>
      <c r="L1094" s="241"/>
      <c r="M1094" s="246"/>
      <c r="N1094" s="247"/>
      <c r="O1094" s="248"/>
      <c r="P1094" s="248"/>
      <c r="Q1094" s="248"/>
      <c r="R1094" s="248"/>
      <c r="S1094" s="248"/>
      <c r="T1094" s="248"/>
      <c r="U1094" s="248"/>
      <c r="V1094" s="248"/>
      <c r="W1094" s="248"/>
      <c r="X1094" s="249"/>
      <c r="AT1094" s="250" t="s">
        <v>213</v>
      </c>
      <c r="AU1094" s="250" t="s">
        <v>90</v>
      </c>
      <c r="AV1094" s="12" t="s">
        <v>90</v>
      </c>
      <c r="AW1094" s="12" t="s">
        <v>5</v>
      </c>
      <c r="AX1094" s="12" t="s">
        <v>80</v>
      </c>
      <c r="AY1094" s="250" t="s">
        <v>204</v>
      </c>
    </row>
    <row r="1095" spans="2:51" s="12" customFormat="1" ht="12">
      <c r="B1095" s="240"/>
      <c r="C1095" s="241"/>
      <c r="D1095" s="231" t="s">
        <v>213</v>
      </c>
      <c r="E1095" s="242" t="s">
        <v>33</v>
      </c>
      <c r="F1095" s="243" t="s">
        <v>1336</v>
      </c>
      <c r="G1095" s="241"/>
      <c r="H1095" s="244">
        <v>0.272</v>
      </c>
      <c r="I1095" s="245"/>
      <c r="J1095" s="245"/>
      <c r="K1095" s="241"/>
      <c r="L1095" s="241"/>
      <c r="M1095" s="246"/>
      <c r="N1095" s="247"/>
      <c r="O1095" s="248"/>
      <c r="P1095" s="248"/>
      <c r="Q1095" s="248"/>
      <c r="R1095" s="248"/>
      <c r="S1095" s="248"/>
      <c r="T1095" s="248"/>
      <c r="U1095" s="248"/>
      <c r="V1095" s="248"/>
      <c r="W1095" s="248"/>
      <c r="X1095" s="249"/>
      <c r="AT1095" s="250" t="s">
        <v>213</v>
      </c>
      <c r="AU1095" s="250" t="s">
        <v>90</v>
      </c>
      <c r="AV1095" s="12" t="s">
        <v>90</v>
      </c>
      <c r="AW1095" s="12" t="s">
        <v>5</v>
      </c>
      <c r="AX1095" s="12" t="s">
        <v>80</v>
      </c>
      <c r="AY1095" s="250" t="s">
        <v>204</v>
      </c>
    </row>
    <row r="1096" spans="2:51" s="12" customFormat="1" ht="12">
      <c r="B1096" s="240"/>
      <c r="C1096" s="241"/>
      <c r="D1096" s="231" t="s">
        <v>213</v>
      </c>
      <c r="E1096" s="242" t="s">
        <v>33</v>
      </c>
      <c r="F1096" s="243" t="s">
        <v>1337</v>
      </c>
      <c r="G1096" s="241"/>
      <c r="H1096" s="244">
        <v>1</v>
      </c>
      <c r="I1096" s="245"/>
      <c r="J1096" s="245"/>
      <c r="K1096" s="241"/>
      <c r="L1096" s="241"/>
      <c r="M1096" s="246"/>
      <c r="N1096" s="247"/>
      <c r="O1096" s="248"/>
      <c r="P1096" s="248"/>
      <c r="Q1096" s="248"/>
      <c r="R1096" s="248"/>
      <c r="S1096" s="248"/>
      <c r="T1096" s="248"/>
      <c r="U1096" s="248"/>
      <c r="V1096" s="248"/>
      <c r="W1096" s="248"/>
      <c r="X1096" s="249"/>
      <c r="AT1096" s="250" t="s">
        <v>213</v>
      </c>
      <c r="AU1096" s="250" t="s">
        <v>90</v>
      </c>
      <c r="AV1096" s="12" t="s">
        <v>90</v>
      </c>
      <c r="AW1096" s="12" t="s">
        <v>5</v>
      </c>
      <c r="AX1096" s="12" t="s">
        <v>80</v>
      </c>
      <c r="AY1096" s="250" t="s">
        <v>204</v>
      </c>
    </row>
    <row r="1097" spans="2:51" s="12" customFormat="1" ht="12">
      <c r="B1097" s="240"/>
      <c r="C1097" s="241"/>
      <c r="D1097" s="231" t="s">
        <v>213</v>
      </c>
      <c r="E1097" s="242" t="s">
        <v>33</v>
      </c>
      <c r="F1097" s="243" t="s">
        <v>1338</v>
      </c>
      <c r="G1097" s="241"/>
      <c r="H1097" s="244">
        <v>4.836</v>
      </c>
      <c r="I1097" s="245"/>
      <c r="J1097" s="245"/>
      <c r="K1097" s="241"/>
      <c r="L1097" s="241"/>
      <c r="M1097" s="246"/>
      <c r="N1097" s="247"/>
      <c r="O1097" s="248"/>
      <c r="P1097" s="248"/>
      <c r="Q1097" s="248"/>
      <c r="R1097" s="248"/>
      <c r="S1097" s="248"/>
      <c r="T1097" s="248"/>
      <c r="U1097" s="248"/>
      <c r="V1097" s="248"/>
      <c r="W1097" s="248"/>
      <c r="X1097" s="249"/>
      <c r="AT1097" s="250" t="s">
        <v>213</v>
      </c>
      <c r="AU1097" s="250" t="s">
        <v>90</v>
      </c>
      <c r="AV1097" s="12" t="s">
        <v>90</v>
      </c>
      <c r="AW1097" s="12" t="s">
        <v>5</v>
      </c>
      <c r="AX1097" s="12" t="s">
        <v>80</v>
      </c>
      <c r="AY1097" s="250" t="s">
        <v>204</v>
      </c>
    </row>
    <row r="1098" spans="2:51" s="14" customFormat="1" ht="12">
      <c r="B1098" s="262"/>
      <c r="C1098" s="263"/>
      <c r="D1098" s="231" t="s">
        <v>213</v>
      </c>
      <c r="E1098" s="264" t="s">
        <v>33</v>
      </c>
      <c r="F1098" s="265" t="s">
        <v>243</v>
      </c>
      <c r="G1098" s="263"/>
      <c r="H1098" s="266">
        <v>27.192</v>
      </c>
      <c r="I1098" s="267"/>
      <c r="J1098" s="267"/>
      <c r="K1098" s="263"/>
      <c r="L1098" s="263"/>
      <c r="M1098" s="268"/>
      <c r="N1098" s="269"/>
      <c r="O1098" s="270"/>
      <c r="P1098" s="270"/>
      <c r="Q1098" s="270"/>
      <c r="R1098" s="270"/>
      <c r="S1098" s="270"/>
      <c r="T1098" s="270"/>
      <c r="U1098" s="270"/>
      <c r="V1098" s="270"/>
      <c r="W1098" s="270"/>
      <c r="X1098" s="271"/>
      <c r="AT1098" s="272" t="s">
        <v>213</v>
      </c>
      <c r="AU1098" s="272" t="s">
        <v>90</v>
      </c>
      <c r="AV1098" s="14" t="s">
        <v>224</v>
      </c>
      <c r="AW1098" s="14" t="s">
        <v>5</v>
      </c>
      <c r="AX1098" s="14" t="s">
        <v>80</v>
      </c>
      <c r="AY1098" s="272" t="s">
        <v>204</v>
      </c>
    </row>
    <row r="1099" spans="2:51" s="12" customFormat="1" ht="12">
      <c r="B1099" s="240"/>
      <c r="C1099" s="241"/>
      <c r="D1099" s="231" t="s">
        <v>213</v>
      </c>
      <c r="E1099" s="242" t="s">
        <v>33</v>
      </c>
      <c r="F1099" s="243" t="s">
        <v>1339</v>
      </c>
      <c r="G1099" s="241"/>
      <c r="H1099" s="244">
        <v>4.536</v>
      </c>
      <c r="I1099" s="245"/>
      <c r="J1099" s="245"/>
      <c r="K1099" s="241"/>
      <c r="L1099" s="241"/>
      <c r="M1099" s="246"/>
      <c r="N1099" s="247"/>
      <c r="O1099" s="248"/>
      <c r="P1099" s="248"/>
      <c r="Q1099" s="248"/>
      <c r="R1099" s="248"/>
      <c r="S1099" s="248"/>
      <c r="T1099" s="248"/>
      <c r="U1099" s="248"/>
      <c r="V1099" s="248"/>
      <c r="W1099" s="248"/>
      <c r="X1099" s="249"/>
      <c r="AT1099" s="250" t="s">
        <v>213</v>
      </c>
      <c r="AU1099" s="250" t="s">
        <v>90</v>
      </c>
      <c r="AV1099" s="12" t="s">
        <v>90</v>
      </c>
      <c r="AW1099" s="12" t="s">
        <v>5</v>
      </c>
      <c r="AX1099" s="12" t="s">
        <v>80</v>
      </c>
      <c r="AY1099" s="250" t="s">
        <v>204</v>
      </c>
    </row>
    <row r="1100" spans="2:51" s="12" customFormat="1" ht="12">
      <c r="B1100" s="240"/>
      <c r="C1100" s="241"/>
      <c r="D1100" s="231" t="s">
        <v>213</v>
      </c>
      <c r="E1100" s="242" t="s">
        <v>33</v>
      </c>
      <c r="F1100" s="243" t="s">
        <v>1340</v>
      </c>
      <c r="G1100" s="241"/>
      <c r="H1100" s="244">
        <v>3.76</v>
      </c>
      <c r="I1100" s="245"/>
      <c r="J1100" s="245"/>
      <c r="K1100" s="241"/>
      <c r="L1100" s="241"/>
      <c r="M1100" s="246"/>
      <c r="N1100" s="247"/>
      <c r="O1100" s="248"/>
      <c r="P1100" s="248"/>
      <c r="Q1100" s="248"/>
      <c r="R1100" s="248"/>
      <c r="S1100" s="248"/>
      <c r="T1100" s="248"/>
      <c r="U1100" s="248"/>
      <c r="V1100" s="248"/>
      <c r="W1100" s="248"/>
      <c r="X1100" s="249"/>
      <c r="AT1100" s="250" t="s">
        <v>213</v>
      </c>
      <c r="AU1100" s="250" t="s">
        <v>90</v>
      </c>
      <c r="AV1100" s="12" t="s">
        <v>90</v>
      </c>
      <c r="AW1100" s="12" t="s">
        <v>5</v>
      </c>
      <c r="AX1100" s="12" t="s">
        <v>80</v>
      </c>
      <c r="AY1100" s="250" t="s">
        <v>204</v>
      </c>
    </row>
    <row r="1101" spans="2:51" s="12" customFormat="1" ht="12">
      <c r="B1101" s="240"/>
      <c r="C1101" s="241"/>
      <c r="D1101" s="231" t="s">
        <v>213</v>
      </c>
      <c r="E1101" s="242" t="s">
        <v>33</v>
      </c>
      <c r="F1101" s="243" t="s">
        <v>1341</v>
      </c>
      <c r="G1101" s="241"/>
      <c r="H1101" s="244">
        <v>1.796</v>
      </c>
      <c r="I1101" s="245"/>
      <c r="J1101" s="245"/>
      <c r="K1101" s="241"/>
      <c r="L1101" s="241"/>
      <c r="M1101" s="246"/>
      <c r="N1101" s="247"/>
      <c r="O1101" s="248"/>
      <c r="P1101" s="248"/>
      <c r="Q1101" s="248"/>
      <c r="R1101" s="248"/>
      <c r="S1101" s="248"/>
      <c r="T1101" s="248"/>
      <c r="U1101" s="248"/>
      <c r="V1101" s="248"/>
      <c r="W1101" s="248"/>
      <c r="X1101" s="249"/>
      <c r="AT1101" s="250" t="s">
        <v>213</v>
      </c>
      <c r="AU1101" s="250" t="s">
        <v>90</v>
      </c>
      <c r="AV1101" s="12" t="s">
        <v>90</v>
      </c>
      <c r="AW1101" s="12" t="s">
        <v>5</v>
      </c>
      <c r="AX1101" s="12" t="s">
        <v>80</v>
      </c>
      <c r="AY1101" s="250" t="s">
        <v>204</v>
      </c>
    </row>
    <row r="1102" spans="2:51" s="12" customFormat="1" ht="12">
      <c r="B1102" s="240"/>
      <c r="C1102" s="241"/>
      <c r="D1102" s="231" t="s">
        <v>213</v>
      </c>
      <c r="E1102" s="242" t="s">
        <v>33</v>
      </c>
      <c r="F1102" s="243" t="s">
        <v>1342</v>
      </c>
      <c r="G1102" s="241"/>
      <c r="H1102" s="244">
        <v>3.571</v>
      </c>
      <c r="I1102" s="245"/>
      <c r="J1102" s="245"/>
      <c r="K1102" s="241"/>
      <c r="L1102" s="241"/>
      <c r="M1102" s="246"/>
      <c r="N1102" s="247"/>
      <c r="O1102" s="248"/>
      <c r="P1102" s="248"/>
      <c r="Q1102" s="248"/>
      <c r="R1102" s="248"/>
      <c r="S1102" s="248"/>
      <c r="T1102" s="248"/>
      <c r="U1102" s="248"/>
      <c r="V1102" s="248"/>
      <c r="W1102" s="248"/>
      <c r="X1102" s="249"/>
      <c r="AT1102" s="250" t="s">
        <v>213</v>
      </c>
      <c r="AU1102" s="250" t="s">
        <v>90</v>
      </c>
      <c r="AV1102" s="12" t="s">
        <v>90</v>
      </c>
      <c r="AW1102" s="12" t="s">
        <v>5</v>
      </c>
      <c r="AX1102" s="12" t="s">
        <v>80</v>
      </c>
      <c r="AY1102" s="250" t="s">
        <v>204</v>
      </c>
    </row>
    <row r="1103" spans="2:51" s="12" customFormat="1" ht="12">
      <c r="B1103" s="240"/>
      <c r="C1103" s="241"/>
      <c r="D1103" s="231" t="s">
        <v>213</v>
      </c>
      <c r="E1103" s="242" t="s">
        <v>33</v>
      </c>
      <c r="F1103" s="243" t="s">
        <v>1343</v>
      </c>
      <c r="G1103" s="241"/>
      <c r="H1103" s="244">
        <v>4.377</v>
      </c>
      <c r="I1103" s="245"/>
      <c r="J1103" s="245"/>
      <c r="K1103" s="241"/>
      <c r="L1103" s="241"/>
      <c r="M1103" s="246"/>
      <c r="N1103" s="247"/>
      <c r="O1103" s="248"/>
      <c r="P1103" s="248"/>
      <c r="Q1103" s="248"/>
      <c r="R1103" s="248"/>
      <c r="S1103" s="248"/>
      <c r="T1103" s="248"/>
      <c r="U1103" s="248"/>
      <c r="V1103" s="248"/>
      <c r="W1103" s="248"/>
      <c r="X1103" s="249"/>
      <c r="AT1103" s="250" t="s">
        <v>213</v>
      </c>
      <c r="AU1103" s="250" t="s">
        <v>90</v>
      </c>
      <c r="AV1103" s="12" t="s">
        <v>90</v>
      </c>
      <c r="AW1103" s="12" t="s">
        <v>5</v>
      </c>
      <c r="AX1103" s="12" t="s">
        <v>80</v>
      </c>
      <c r="AY1103" s="250" t="s">
        <v>204</v>
      </c>
    </row>
    <row r="1104" spans="2:51" s="12" customFormat="1" ht="12">
      <c r="B1104" s="240"/>
      <c r="C1104" s="241"/>
      <c r="D1104" s="231" t="s">
        <v>213</v>
      </c>
      <c r="E1104" s="242" t="s">
        <v>33</v>
      </c>
      <c r="F1104" s="243" t="s">
        <v>1344</v>
      </c>
      <c r="G1104" s="241"/>
      <c r="H1104" s="244">
        <v>1.26</v>
      </c>
      <c r="I1104" s="245"/>
      <c r="J1104" s="245"/>
      <c r="K1104" s="241"/>
      <c r="L1104" s="241"/>
      <c r="M1104" s="246"/>
      <c r="N1104" s="247"/>
      <c r="O1104" s="248"/>
      <c r="P1104" s="248"/>
      <c r="Q1104" s="248"/>
      <c r="R1104" s="248"/>
      <c r="S1104" s="248"/>
      <c r="T1104" s="248"/>
      <c r="U1104" s="248"/>
      <c r="V1104" s="248"/>
      <c r="W1104" s="248"/>
      <c r="X1104" s="249"/>
      <c r="AT1104" s="250" t="s">
        <v>213</v>
      </c>
      <c r="AU1104" s="250" t="s">
        <v>90</v>
      </c>
      <c r="AV1104" s="12" t="s">
        <v>90</v>
      </c>
      <c r="AW1104" s="12" t="s">
        <v>5</v>
      </c>
      <c r="AX1104" s="12" t="s">
        <v>80</v>
      </c>
      <c r="AY1104" s="250" t="s">
        <v>204</v>
      </c>
    </row>
    <row r="1105" spans="2:51" s="12" customFormat="1" ht="12">
      <c r="B1105" s="240"/>
      <c r="C1105" s="241"/>
      <c r="D1105" s="231" t="s">
        <v>213</v>
      </c>
      <c r="E1105" s="242" t="s">
        <v>33</v>
      </c>
      <c r="F1105" s="243" t="s">
        <v>1345</v>
      </c>
      <c r="G1105" s="241"/>
      <c r="H1105" s="244">
        <v>3.996</v>
      </c>
      <c r="I1105" s="245"/>
      <c r="J1105" s="245"/>
      <c r="K1105" s="241"/>
      <c r="L1105" s="241"/>
      <c r="M1105" s="246"/>
      <c r="N1105" s="247"/>
      <c r="O1105" s="248"/>
      <c r="P1105" s="248"/>
      <c r="Q1105" s="248"/>
      <c r="R1105" s="248"/>
      <c r="S1105" s="248"/>
      <c r="T1105" s="248"/>
      <c r="U1105" s="248"/>
      <c r="V1105" s="248"/>
      <c r="W1105" s="248"/>
      <c r="X1105" s="249"/>
      <c r="AT1105" s="250" t="s">
        <v>213</v>
      </c>
      <c r="AU1105" s="250" t="s">
        <v>90</v>
      </c>
      <c r="AV1105" s="12" t="s">
        <v>90</v>
      </c>
      <c r="AW1105" s="12" t="s">
        <v>5</v>
      </c>
      <c r="AX1105" s="12" t="s">
        <v>80</v>
      </c>
      <c r="AY1105" s="250" t="s">
        <v>204</v>
      </c>
    </row>
    <row r="1106" spans="2:51" s="12" customFormat="1" ht="12">
      <c r="B1106" s="240"/>
      <c r="C1106" s="241"/>
      <c r="D1106" s="231" t="s">
        <v>213</v>
      </c>
      <c r="E1106" s="242" t="s">
        <v>33</v>
      </c>
      <c r="F1106" s="243" t="s">
        <v>1346</v>
      </c>
      <c r="G1106" s="241"/>
      <c r="H1106" s="244">
        <v>8.748</v>
      </c>
      <c r="I1106" s="245"/>
      <c r="J1106" s="245"/>
      <c r="K1106" s="241"/>
      <c r="L1106" s="241"/>
      <c r="M1106" s="246"/>
      <c r="N1106" s="247"/>
      <c r="O1106" s="248"/>
      <c r="P1106" s="248"/>
      <c r="Q1106" s="248"/>
      <c r="R1106" s="248"/>
      <c r="S1106" s="248"/>
      <c r="T1106" s="248"/>
      <c r="U1106" s="248"/>
      <c r="V1106" s="248"/>
      <c r="W1106" s="248"/>
      <c r="X1106" s="249"/>
      <c r="AT1106" s="250" t="s">
        <v>213</v>
      </c>
      <c r="AU1106" s="250" t="s">
        <v>90</v>
      </c>
      <c r="AV1106" s="12" t="s">
        <v>90</v>
      </c>
      <c r="AW1106" s="12" t="s">
        <v>5</v>
      </c>
      <c r="AX1106" s="12" t="s">
        <v>80</v>
      </c>
      <c r="AY1106" s="250" t="s">
        <v>204</v>
      </c>
    </row>
    <row r="1107" spans="2:51" s="12" customFormat="1" ht="12">
      <c r="B1107" s="240"/>
      <c r="C1107" s="241"/>
      <c r="D1107" s="231" t="s">
        <v>213</v>
      </c>
      <c r="E1107" s="242" t="s">
        <v>33</v>
      </c>
      <c r="F1107" s="243" t="s">
        <v>1347</v>
      </c>
      <c r="G1107" s="241"/>
      <c r="H1107" s="244">
        <v>0.2</v>
      </c>
      <c r="I1107" s="245"/>
      <c r="J1107" s="245"/>
      <c r="K1107" s="241"/>
      <c r="L1107" s="241"/>
      <c r="M1107" s="246"/>
      <c r="N1107" s="247"/>
      <c r="O1107" s="248"/>
      <c r="P1107" s="248"/>
      <c r="Q1107" s="248"/>
      <c r="R1107" s="248"/>
      <c r="S1107" s="248"/>
      <c r="T1107" s="248"/>
      <c r="U1107" s="248"/>
      <c r="V1107" s="248"/>
      <c r="W1107" s="248"/>
      <c r="X1107" s="249"/>
      <c r="AT1107" s="250" t="s">
        <v>213</v>
      </c>
      <c r="AU1107" s="250" t="s">
        <v>90</v>
      </c>
      <c r="AV1107" s="12" t="s">
        <v>90</v>
      </c>
      <c r="AW1107" s="12" t="s">
        <v>5</v>
      </c>
      <c r="AX1107" s="12" t="s">
        <v>80</v>
      </c>
      <c r="AY1107" s="250" t="s">
        <v>204</v>
      </c>
    </row>
    <row r="1108" spans="2:51" s="12" customFormat="1" ht="12">
      <c r="B1108" s="240"/>
      <c r="C1108" s="241"/>
      <c r="D1108" s="231" t="s">
        <v>213</v>
      </c>
      <c r="E1108" s="242" t="s">
        <v>33</v>
      </c>
      <c r="F1108" s="243" t="s">
        <v>1348</v>
      </c>
      <c r="G1108" s="241"/>
      <c r="H1108" s="244">
        <v>2.4</v>
      </c>
      <c r="I1108" s="245"/>
      <c r="J1108" s="245"/>
      <c r="K1108" s="241"/>
      <c r="L1108" s="241"/>
      <c r="M1108" s="246"/>
      <c r="N1108" s="247"/>
      <c r="O1108" s="248"/>
      <c r="P1108" s="248"/>
      <c r="Q1108" s="248"/>
      <c r="R1108" s="248"/>
      <c r="S1108" s="248"/>
      <c r="T1108" s="248"/>
      <c r="U1108" s="248"/>
      <c r="V1108" s="248"/>
      <c r="W1108" s="248"/>
      <c r="X1108" s="249"/>
      <c r="AT1108" s="250" t="s">
        <v>213</v>
      </c>
      <c r="AU1108" s="250" t="s">
        <v>90</v>
      </c>
      <c r="AV1108" s="12" t="s">
        <v>90</v>
      </c>
      <c r="AW1108" s="12" t="s">
        <v>5</v>
      </c>
      <c r="AX1108" s="12" t="s">
        <v>80</v>
      </c>
      <c r="AY1108" s="250" t="s">
        <v>204</v>
      </c>
    </row>
    <row r="1109" spans="2:51" s="12" customFormat="1" ht="12">
      <c r="B1109" s="240"/>
      <c r="C1109" s="241"/>
      <c r="D1109" s="231" t="s">
        <v>213</v>
      </c>
      <c r="E1109" s="242" t="s">
        <v>33</v>
      </c>
      <c r="F1109" s="243" t="s">
        <v>1349</v>
      </c>
      <c r="G1109" s="241"/>
      <c r="H1109" s="244">
        <v>2.3</v>
      </c>
      <c r="I1109" s="245"/>
      <c r="J1109" s="245"/>
      <c r="K1109" s="241"/>
      <c r="L1109" s="241"/>
      <c r="M1109" s="246"/>
      <c r="N1109" s="247"/>
      <c r="O1109" s="248"/>
      <c r="P1109" s="248"/>
      <c r="Q1109" s="248"/>
      <c r="R1109" s="248"/>
      <c r="S1109" s="248"/>
      <c r="T1109" s="248"/>
      <c r="U1109" s="248"/>
      <c r="V1109" s="248"/>
      <c r="W1109" s="248"/>
      <c r="X1109" s="249"/>
      <c r="AT1109" s="250" t="s">
        <v>213</v>
      </c>
      <c r="AU1109" s="250" t="s">
        <v>90</v>
      </c>
      <c r="AV1109" s="12" t="s">
        <v>90</v>
      </c>
      <c r="AW1109" s="12" t="s">
        <v>5</v>
      </c>
      <c r="AX1109" s="12" t="s">
        <v>80</v>
      </c>
      <c r="AY1109" s="250" t="s">
        <v>204</v>
      </c>
    </row>
    <row r="1110" spans="2:51" s="12" customFormat="1" ht="12">
      <c r="B1110" s="240"/>
      <c r="C1110" s="241"/>
      <c r="D1110" s="231" t="s">
        <v>213</v>
      </c>
      <c r="E1110" s="242" t="s">
        <v>33</v>
      </c>
      <c r="F1110" s="243" t="s">
        <v>1350</v>
      </c>
      <c r="G1110" s="241"/>
      <c r="H1110" s="244">
        <v>2.025</v>
      </c>
      <c r="I1110" s="245"/>
      <c r="J1110" s="245"/>
      <c r="K1110" s="241"/>
      <c r="L1110" s="241"/>
      <c r="M1110" s="246"/>
      <c r="N1110" s="247"/>
      <c r="O1110" s="248"/>
      <c r="P1110" s="248"/>
      <c r="Q1110" s="248"/>
      <c r="R1110" s="248"/>
      <c r="S1110" s="248"/>
      <c r="T1110" s="248"/>
      <c r="U1110" s="248"/>
      <c r="V1110" s="248"/>
      <c r="W1110" s="248"/>
      <c r="X1110" s="249"/>
      <c r="AT1110" s="250" t="s">
        <v>213</v>
      </c>
      <c r="AU1110" s="250" t="s">
        <v>90</v>
      </c>
      <c r="AV1110" s="12" t="s">
        <v>90</v>
      </c>
      <c r="AW1110" s="12" t="s">
        <v>5</v>
      </c>
      <c r="AX1110" s="12" t="s">
        <v>80</v>
      </c>
      <c r="AY1110" s="250" t="s">
        <v>204</v>
      </c>
    </row>
    <row r="1111" spans="2:51" s="12" customFormat="1" ht="12">
      <c r="B1111" s="240"/>
      <c r="C1111" s="241"/>
      <c r="D1111" s="231" t="s">
        <v>213</v>
      </c>
      <c r="E1111" s="242" t="s">
        <v>33</v>
      </c>
      <c r="F1111" s="243" t="s">
        <v>1351</v>
      </c>
      <c r="G1111" s="241"/>
      <c r="H1111" s="244">
        <v>1.1</v>
      </c>
      <c r="I1111" s="245"/>
      <c r="J1111" s="245"/>
      <c r="K1111" s="241"/>
      <c r="L1111" s="241"/>
      <c r="M1111" s="246"/>
      <c r="N1111" s="247"/>
      <c r="O1111" s="248"/>
      <c r="P1111" s="248"/>
      <c r="Q1111" s="248"/>
      <c r="R1111" s="248"/>
      <c r="S1111" s="248"/>
      <c r="T1111" s="248"/>
      <c r="U1111" s="248"/>
      <c r="V1111" s="248"/>
      <c r="W1111" s="248"/>
      <c r="X1111" s="249"/>
      <c r="AT1111" s="250" t="s">
        <v>213</v>
      </c>
      <c r="AU1111" s="250" t="s">
        <v>90</v>
      </c>
      <c r="AV1111" s="12" t="s">
        <v>90</v>
      </c>
      <c r="AW1111" s="12" t="s">
        <v>5</v>
      </c>
      <c r="AX1111" s="12" t="s">
        <v>80</v>
      </c>
      <c r="AY1111" s="250" t="s">
        <v>204</v>
      </c>
    </row>
    <row r="1112" spans="2:51" s="14" customFormat="1" ht="12">
      <c r="B1112" s="262"/>
      <c r="C1112" s="263"/>
      <c r="D1112" s="231" t="s">
        <v>213</v>
      </c>
      <c r="E1112" s="264" t="s">
        <v>33</v>
      </c>
      <c r="F1112" s="265" t="s">
        <v>243</v>
      </c>
      <c r="G1112" s="263"/>
      <c r="H1112" s="266">
        <v>40.068999999999996</v>
      </c>
      <c r="I1112" s="267"/>
      <c r="J1112" s="267"/>
      <c r="K1112" s="263"/>
      <c r="L1112" s="263"/>
      <c r="M1112" s="268"/>
      <c r="N1112" s="269"/>
      <c r="O1112" s="270"/>
      <c r="P1112" s="270"/>
      <c r="Q1112" s="270"/>
      <c r="R1112" s="270"/>
      <c r="S1112" s="270"/>
      <c r="T1112" s="270"/>
      <c r="U1112" s="270"/>
      <c r="V1112" s="270"/>
      <c r="W1112" s="270"/>
      <c r="X1112" s="271"/>
      <c r="AT1112" s="272" t="s">
        <v>213</v>
      </c>
      <c r="AU1112" s="272" t="s">
        <v>90</v>
      </c>
      <c r="AV1112" s="14" t="s">
        <v>224</v>
      </c>
      <c r="AW1112" s="14" t="s">
        <v>5</v>
      </c>
      <c r="AX1112" s="14" t="s">
        <v>80</v>
      </c>
      <c r="AY1112" s="272" t="s">
        <v>204</v>
      </c>
    </row>
    <row r="1113" spans="2:51" s="11" customFormat="1" ht="12">
      <c r="B1113" s="229"/>
      <c r="C1113" s="230"/>
      <c r="D1113" s="231" t="s">
        <v>213</v>
      </c>
      <c r="E1113" s="232" t="s">
        <v>33</v>
      </c>
      <c r="F1113" s="233" t="s">
        <v>347</v>
      </c>
      <c r="G1113" s="230"/>
      <c r="H1113" s="232" t="s">
        <v>33</v>
      </c>
      <c r="I1113" s="234"/>
      <c r="J1113" s="234"/>
      <c r="K1113" s="230"/>
      <c r="L1113" s="230"/>
      <c r="M1113" s="235"/>
      <c r="N1113" s="236"/>
      <c r="O1113" s="237"/>
      <c r="P1113" s="237"/>
      <c r="Q1113" s="237"/>
      <c r="R1113" s="237"/>
      <c r="S1113" s="237"/>
      <c r="T1113" s="237"/>
      <c r="U1113" s="237"/>
      <c r="V1113" s="237"/>
      <c r="W1113" s="237"/>
      <c r="X1113" s="238"/>
      <c r="AT1113" s="239" t="s">
        <v>213</v>
      </c>
      <c r="AU1113" s="239" t="s">
        <v>90</v>
      </c>
      <c r="AV1113" s="11" t="s">
        <v>88</v>
      </c>
      <c r="AW1113" s="11" t="s">
        <v>5</v>
      </c>
      <c r="AX1113" s="11" t="s">
        <v>80</v>
      </c>
      <c r="AY1113" s="239" t="s">
        <v>204</v>
      </c>
    </row>
    <row r="1114" spans="2:51" s="12" customFormat="1" ht="12">
      <c r="B1114" s="240"/>
      <c r="C1114" s="241"/>
      <c r="D1114" s="231" t="s">
        <v>213</v>
      </c>
      <c r="E1114" s="242" t="s">
        <v>33</v>
      </c>
      <c r="F1114" s="243" t="s">
        <v>1352</v>
      </c>
      <c r="G1114" s="241"/>
      <c r="H1114" s="244">
        <v>7.603</v>
      </c>
      <c r="I1114" s="245"/>
      <c r="J1114" s="245"/>
      <c r="K1114" s="241"/>
      <c r="L1114" s="241"/>
      <c r="M1114" s="246"/>
      <c r="N1114" s="247"/>
      <c r="O1114" s="248"/>
      <c r="P1114" s="248"/>
      <c r="Q1114" s="248"/>
      <c r="R1114" s="248"/>
      <c r="S1114" s="248"/>
      <c r="T1114" s="248"/>
      <c r="U1114" s="248"/>
      <c r="V1114" s="248"/>
      <c r="W1114" s="248"/>
      <c r="X1114" s="249"/>
      <c r="AT1114" s="250" t="s">
        <v>213</v>
      </c>
      <c r="AU1114" s="250" t="s">
        <v>90</v>
      </c>
      <c r="AV1114" s="12" t="s">
        <v>90</v>
      </c>
      <c r="AW1114" s="12" t="s">
        <v>5</v>
      </c>
      <c r="AX1114" s="12" t="s">
        <v>80</v>
      </c>
      <c r="AY1114" s="250" t="s">
        <v>204</v>
      </c>
    </row>
    <row r="1115" spans="2:51" s="11" customFormat="1" ht="12">
      <c r="B1115" s="229"/>
      <c r="C1115" s="230"/>
      <c r="D1115" s="231" t="s">
        <v>213</v>
      </c>
      <c r="E1115" s="232" t="s">
        <v>33</v>
      </c>
      <c r="F1115" s="233" t="s">
        <v>1353</v>
      </c>
      <c r="G1115" s="230"/>
      <c r="H1115" s="232" t="s">
        <v>33</v>
      </c>
      <c r="I1115" s="234"/>
      <c r="J1115" s="234"/>
      <c r="K1115" s="230"/>
      <c r="L1115" s="230"/>
      <c r="M1115" s="235"/>
      <c r="N1115" s="236"/>
      <c r="O1115" s="237"/>
      <c r="P1115" s="237"/>
      <c r="Q1115" s="237"/>
      <c r="R1115" s="237"/>
      <c r="S1115" s="237"/>
      <c r="T1115" s="237"/>
      <c r="U1115" s="237"/>
      <c r="V1115" s="237"/>
      <c r="W1115" s="237"/>
      <c r="X1115" s="238"/>
      <c r="AT1115" s="239" t="s">
        <v>213</v>
      </c>
      <c r="AU1115" s="239" t="s">
        <v>90</v>
      </c>
      <c r="AV1115" s="11" t="s">
        <v>88</v>
      </c>
      <c r="AW1115" s="11" t="s">
        <v>5</v>
      </c>
      <c r="AX1115" s="11" t="s">
        <v>80</v>
      </c>
      <c r="AY1115" s="239" t="s">
        <v>204</v>
      </c>
    </row>
    <row r="1116" spans="2:51" s="12" customFormat="1" ht="12">
      <c r="B1116" s="240"/>
      <c r="C1116" s="241"/>
      <c r="D1116" s="231" t="s">
        <v>213</v>
      </c>
      <c r="E1116" s="242" t="s">
        <v>33</v>
      </c>
      <c r="F1116" s="243" t="s">
        <v>1354</v>
      </c>
      <c r="G1116" s="241"/>
      <c r="H1116" s="244">
        <v>13.48</v>
      </c>
      <c r="I1116" s="245"/>
      <c r="J1116" s="245"/>
      <c r="K1116" s="241"/>
      <c r="L1116" s="241"/>
      <c r="M1116" s="246"/>
      <c r="N1116" s="247"/>
      <c r="O1116" s="248"/>
      <c r="P1116" s="248"/>
      <c r="Q1116" s="248"/>
      <c r="R1116" s="248"/>
      <c r="S1116" s="248"/>
      <c r="T1116" s="248"/>
      <c r="U1116" s="248"/>
      <c r="V1116" s="248"/>
      <c r="W1116" s="248"/>
      <c r="X1116" s="249"/>
      <c r="AT1116" s="250" t="s">
        <v>213</v>
      </c>
      <c r="AU1116" s="250" t="s">
        <v>90</v>
      </c>
      <c r="AV1116" s="12" t="s">
        <v>90</v>
      </c>
      <c r="AW1116" s="12" t="s">
        <v>5</v>
      </c>
      <c r="AX1116" s="12" t="s">
        <v>80</v>
      </c>
      <c r="AY1116" s="250" t="s">
        <v>204</v>
      </c>
    </row>
    <row r="1117" spans="2:51" s="12" customFormat="1" ht="12">
      <c r="B1117" s="240"/>
      <c r="C1117" s="241"/>
      <c r="D1117" s="231" t="s">
        <v>213</v>
      </c>
      <c r="E1117" s="242" t="s">
        <v>33</v>
      </c>
      <c r="F1117" s="243" t="s">
        <v>1355</v>
      </c>
      <c r="G1117" s="241"/>
      <c r="H1117" s="244">
        <v>1.074</v>
      </c>
      <c r="I1117" s="245"/>
      <c r="J1117" s="245"/>
      <c r="K1117" s="241"/>
      <c r="L1117" s="241"/>
      <c r="M1117" s="246"/>
      <c r="N1117" s="247"/>
      <c r="O1117" s="248"/>
      <c r="P1117" s="248"/>
      <c r="Q1117" s="248"/>
      <c r="R1117" s="248"/>
      <c r="S1117" s="248"/>
      <c r="T1117" s="248"/>
      <c r="U1117" s="248"/>
      <c r="V1117" s="248"/>
      <c r="W1117" s="248"/>
      <c r="X1117" s="249"/>
      <c r="AT1117" s="250" t="s">
        <v>213</v>
      </c>
      <c r="AU1117" s="250" t="s">
        <v>90</v>
      </c>
      <c r="AV1117" s="12" t="s">
        <v>90</v>
      </c>
      <c r="AW1117" s="12" t="s">
        <v>5</v>
      </c>
      <c r="AX1117" s="12" t="s">
        <v>80</v>
      </c>
      <c r="AY1117" s="250" t="s">
        <v>204</v>
      </c>
    </row>
    <row r="1118" spans="2:51" s="12" customFormat="1" ht="12">
      <c r="B1118" s="240"/>
      <c r="C1118" s="241"/>
      <c r="D1118" s="231" t="s">
        <v>213</v>
      </c>
      <c r="E1118" s="242" t="s">
        <v>33</v>
      </c>
      <c r="F1118" s="243" t="s">
        <v>1356</v>
      </c>
      <c r="G1118" s="241"/>
      <c r="H1118" s="244">
        <v>3.313</v>
      </c>
      <c r="I1118" s="245"/>
      <c r="J1118" s="245"/>
      <c r="K1118" s="241"/>
      <c r="L1118" s="241"/>
      <c r="M1118" s="246"/>
      <c r="N1118" s="247"/>
      <c r="O1118" s="248"/>
      <c r="P1118" s="248"/>
      <c r="Q1118" s="248"/>
      <c r="R1118" s="248"/>
      <c r="S1118" s="248"/>
      <c r="T1118" s="248"/>
      <c r="U1118" s="248"/>
      <c r="V1118" s="248"/>
      <c r="W1118" s="248"/>
      <c r="X1118" s="249"/>
      <c r="AT1118" s="250" t="s">
        <v>213</v>
      </c>
      <c r="AU1118" s="250" t="s">
        <v>90</v>
      </c>
      <c r="AV1118" s="12" t="s">
        <v>90</v>
      </c>
      <c r="AW1118" s="12" t="s">
        <v>5</v>
      </c>
      <c r="AX1118" s="12" t="s">
        <v>80</v>
      </c>
      <c r="AY1118" s="250" t="s">
        <v>204</v>
      </c>
    </row>
    <row r="1119" spans="2:51" s="12" customFormat="1" ht="12">
      <c r="B1119" s="240"/>
      <c r="C1119" s="241"/>
      <c r="D1119" s="231" t="s">
        <v>213</v>
      </c>
      <c r="E1119" s="242" t="s">
        <v>33</v>
      </c>
      <c r="F1119" s="243" t="s">
        <v>1357</v>
      </c>
      <c r="G1119" s="241"/>
      <c r="H1119" s="244">
        <v>3.414</v>
      </c>
      <c r="I1119" s="245"/>
      <c r="J1119" s="245"/>
      <c r="K1119" s="241"/>
      <c r="L1119" s="241"/>
      <c r="M1119" s="246"/>
      <c r="N1119" s="247"/>
      <c r="O1119" s="248"/>
      <c r="P1119" s="248"/>
      <c r="Q1119" s="248"/>
      <c r="R1119" s="248"/>
      <c r="S1119" s="248"/>
      <c r="T1119" s="248"/>
      <c r="U1119" s="248"/>
      <c r="V1119" s="248"/>
      <c r="W1119" s="248"/>
      <c r="X1119" s="249"/>
      <c r="AT1119" s="250" t="s">
        <v>213</v>
      </c>
      <c r="AU1119" s="250" t="s">
        <v>90</v>
      </c>
      <c r="AV1119" s="12" t="s">
        <v>90</v>
      </c>
      <c r="AW1119" s="12" t="s">
        <v>5</v>
      </c>
      <c r="AX1119" s="12" t="s">
        <v>80</v>
      </c>
      <c r="AY1119" s="250" t="s">
        <v>204</v>
      </c>
    </row>
    <row r="1120" spans="2:51" s="12" customFormat="1" ht="12">
      <c r="B1120" s="240"/>
      <c r="C1120" s="241"/>
      <c r="D1120" s="231" t="s">
        <v>213</v>
      </c>
      <c r="E1120" s="242" t="s">
        <v>33</v>
      </c>
      <c r="F1120" s="243" t="s">
        <v>1358</v>
      </c>
      <c r="G1120" s="241"/>
      <c r="H1120" s="244">
        <v>3.148</v>
      </c>
      <c r="I1120" s="245"/>
      <c r="J1120" s="245"/>
      <c r="K1120" s="241"/>
      <c r="L1120" s="241"/>
      <c r="M1120" s="246"/>
      <c r="N1120" s="247"/>
      <c r="O1120" s="248"/>
      <c r="P1120" s="248"/>
      <c r="Q1120" s="248"/>
      <c r="R1120" s="248"/>
      <c r="S1120" s="248"/>
      <c r="T1120" s="248"/>
      <c r="U1120" s="248"/>
      <c r="V1120" s="248"/>
      <c r="W1120" s="248"/>
      <c r="X1120" s="249"/>
      <c r="AT1120" s="250" t="s">
        <v>213</v>
      </c>
      <c r="AU1120" s="250" t="s">
        <v>90</v>
      </c>
      <c r="AV1120" s="12" t="s">
        <v>90</v>
      </c>
      <c r="AW1120" s="12" t="s">
        <v>5</v>
      </c>
      <c r="AX1120" s="12" t="s">
        <v>80</v>
      </c>
      <c r="AY1120" s="250" t="s">
        <v>204</v>
      </c>
    </row>
    <row r="1121" spans="2:51" s="14" customFormat="1" ht="12">
      <c r="B1121" s="262"/>
      <c r="C1121" s="263"/>
      <c r="D1121" s="231" t="s">
        <v>213</v>
      </c>
      <c r="E1121" s="264" t="s">
        <v>33</v>
      </c>
      <c r="F1121" s="265" t="s">
        <v>243</v>
      </c>
      <c r="G1121" s="263"/>
      <c r="H1121" s="266">
        <v>32.032000000000004</v>
      </c>
      <c r="I1121" s="267"/>
      <c r="J1121" s="267"/>
      <c r="K1121" s="263"/>
      <c r="L1121" s="263"/>
      <c r="M1121" s="268"/>
      <c r="N1121" s="269"/>
      <c r="O1121" s="270"/>
      <c r="P1121" s="270"/>
      <c r="Q1121" s="270"/>
      <c r="R1121" s="270"/>
      <c r="S1121" s="270"/>
      <c r="T1121" s="270"/>
      <c r="U1121" s="270"/>
      <c r="V1121" s="270"/>
      <c r="W1121" s="270"/>
      <c r="X1121" s="271"/>
      <c r="AT1121" s="272" t="s">
        <v>213</v>
      </c>
      <c r="AU1121" s="272" t="s">
        <v>90</v>
      </c>
      <c r="AV1121" s="14" t="s">
        <v>224</v>
      </c>
      <c r="AW1121" s="14" t="s">
        <v>5</v>
      </c>
      <c r="AX1121" s="14" t="s">
        <v>80</v>
      </c>
      <c r="AY1121" s="272" t="s">
        <v>204</v>
      </c>
    </row>
    <row r="1122" spans="2:51" s="11" customFormat="1" ht="12">
      <c r="B1122" s="229"/>
      <c r="C1122" s="230"/>
      <c r="D1122" s="231" t="s">
        <v>213</v>
      </c>
      <c r="E1122" s="232" t="s">
        <v>33</v>
      </c>
      <c r="F1122" s="233" t="s">
        <v>597</v>
      </c>
      <c r="G1122" s="230"/>
      <c r="H1122" s="232" t="s">
        <v>33</v>
      </c>
      <c r="I1122" s="234"/>
      <c r="J1122" s="234"/>
      <c r="K1122" s="230"/>
      <c r="L1122" s="230"/>
      <c r="M1122" s="235"/>
      <c r="N1122" s="236"/>
      <c r="O1122" s="237"/>
      <c r="P1122" s="237"/>
      <c r="Q1122" s="237"/>
      <c r="R1122" s="237"/>
      <c r="S1122" s="237"/>
      <c r="T1122" s="237"/>
      <c r="U1122" s="237"/>
      <c r="V1122" s="237"/>
      <c r="W1122" s="237"/>
      <c r="X1122" s="238"/>
      <c r="AT1122" s="239" t="s">
        <v>213</v>
      </c>
      <c r="AU1122" s="239" t="s">
        <v>90</v>
      </c>
      <c r="AV1122" s="11" t="s">
        <v>88</v>
      </c>
      <c r="AW1122" s="11" t="s">
        <v>5</v>
      </c>
      <c r="AX1122" s="11" t="s">
        <v>80</v>
      </c>
      <c r="AY1122" s="239" t="s">
        <v>204</v>
      </c>
    </row>
    <row r="1123" spans="2:51" s="12" customFormat="1" ht="12">
      <c r="B1123" s="240"/>
      <c r="C1123" s="241"/>
      <c r="D1123" s="231" t="s">
        <v>213</v>
      </c>
      <c r="E1123" s="242" t="s">
        <v>33</v>
      </c>
      <c r="F1123" s="243" t="s">
        <v>1359</v>
      </c>
      <c r="G1123" s="241"/>
      <c r="H1123" s="244">
        <v>14.4</v>
      </c>
      <c r="I1123" s="245"/>
      <c r="J1123" s="245"/>
      <c r="K1123" s="241"/>
      <c r="L1123" s="241"/>
      <c r="M1123" s="246"/>
      <c r="N1123" s="247"/>
      <c r="O1123" s="248"/>
      <c r="P1123" s="248"/>
      <c r="Q1123" s="248"/>
      <c r="R1123" s="248"/>
      <c r="S1123" s="248"/>
      <c r="T1123" s="248"/>
      <c r="U1123" s="248"/>
      <c r="V1123" s="248"/>
      <c r="W1123" s="248"/>
      <c r="X1123" s="249"/>
      <c r="AT1123" s="250" t="s">
        <v>213</v>
      </c>
      <c r="AU1123" s="250" t="s">
        <v>90</v>
      </c>
      <c r="AV1123" s="12" t="s">
        <v>90</v>
      </c>
      <c r="AW1123" s="12" t="s">
        <v>5</v>
      </c>
      <c r="AX1123" s="12" t="s">
        <v>80</v>
      </c>
      <c r="AY1123" s="250" t="s">
        <v>204</v>
      </c>
    </row>
    <row r="1124" spans="2:51" s="12" customFormat="1" ht="12">
      <c r="B1124" s="240"/>
      <c r="C1124" s="241"/>
      <c r="D1124" s="231" t="s">
        <v>213</v>
      </c>
      <c r="E1124" s="242" t="s">
        <v>33</v>
      </c>
      <c r="F1124" s="243" t="s">
        <v>1360</v>
      </c>
      <c r="G1124" s="241"/>
      <c r="H1124" s="244">
        <v>0</v>
      </c>
      <c r="I1124" s="245"/>
      <c r="J1124" s="245"/>
      <c r="K1124" s="241"/>
      <c r="L1124" s="241"/>
      <c r="M1124" s="246"/>
      <c r="N1124" s="247"/>
      <c r="O1124" s="248"/>
      <c r="P1124" s="248"/>
      <c r="Q1124" s="248"/>
      <c r="R1124" s="248"/>
      <c r="S1124" s="248"/>
      <c r="T1124" s="248"/>
      <c r="U1124" s="248"/>
      <c r="V1124" s="248"/>
      <c r="W1124" s="248"/>
      <c r="X1124" s="249"/>
      <c r="AT1124" s="250" t="s">
        <v>213</v>
      </c>
      <c r="AU1124" s="250" t="s">
        <v>90</v>
      </c>
      <c r="AV1124" s="12" t="s">
        <v>90</v>
      </c>
      <c r="AW1124" s="12" t="s">
        <v>5</v>
      </c>
      <c r="AX1124" s="12" t="s">
        <v>80</v>
      </c>
      <c r="AY1124" s="250" t="s">
        <v>204</v>
      </c>
    </row>
    <row r="1125" spans="2:51" s="11" customFormat="1" ht="12">
      <c r="B1125" s="229"/>
      <c r="C1125" s="230"/>
      <c r="D1125" s="231" t="s">
        <v>213</v>
      </c>
      <c r="E1125" s="232" t="s">
        <v>33</v>
      </c>
      <c r="F1125" s="233" t="s">
        <v>1361</v>
      </c>
      <c r="G1125" s="230"/>
      <c r="H1125" s="232" t="s">
        <v>33</v>
      </c>
      <c r="I1125" s="234"/>
      <c r="J1125" s="234"/>
      <c r="K1125" s="230"/>
      <c r="L1125" s="230"/>
      <c r="M1125" s="235"/>
      <c r="N1125" s="236"/>
      <c r="O1125" s="237"/>
      <c r="P1125" s="237"/>
      <c r="Q1125" s="237"/>
      <c r="R1125" s="237"/>
      <c r="S1125" s="237"/>
      <c r="T1125" s="237"/>
      <c r="U1125" s="237"/>
      <c r="V1125" s="237"/>
      <c r="W1125" s="237"/>
      <c r="X1125" s="238"/>
      <c r="AT1125" s="239" t="s">
        <v>213</v>
      </c>
      <c r="AU1125" s="239" t="s">
        <v>90</v>
      </c>
      <c r="AV1125" s="11" t="s">
        <v>88</v>
      </c>
      <c r="AW1125" s="11" t="s">
        <v>5</v>
      </c>
      <c r="AX1125" s="11" t="s">
        <v>80</v>
      </c>
      <c r="AY1125" s="239" t="s">
        <v>204</v>
      </c>
    </row>
    <row r="1126" spans="2:51" s="12" customFormat="1" ht="12">
      <c r="B1126" s="240"/>
      <c r="C1126" s="241"/>
      <c r="D1126" s="231" t="s">
        <v>213</v>
      </c>
      <c r="E1126" s="242" t="s">
        <v>33</v>
      </c>
      <c r="F1126" s="243" t="s">
        <v>1362</v>
      </c>
      <c r="G1126" s="241"/>
      <c r="H1126" s="244">
        <v>16.543</v>
      </c>
      <c r="I1126" s="245"/>
      <c r="J1126" s="245"/>
      <c r="K1126" s="241"/>
      <c r="L1126" s="241"/>
      <c r="M1126" s="246"/>
      <c r="N1126" s="247"/>
      <c r="O1126" s="248"/>
      <c r="P1126" s="248"/>
      <c r="Q1126" s="248"/>
      <c r="R1126" s="248"/>
      <c r="S1126" s="248"/>
      <c r="T1126" s="248"/>
      <c r="U1126" s="248"/>
      <c r="V1126" s="248"/>
      <c r="W1126" s="248"/>
      <c r="X1126" s="249"/>
      <c r="AT1126" s="250" t="s">
        <v>213</v>
      </c>
      <c r="AU1126" s="250" t="s">
        <v>90</v>
      </c>
      <c r="AV1126" s="12" t="s">
        <v>90</v>
      </c>
      <c r="AW1126" s="12" t="s">
        <v>5</v>
      </c>
      <c r="AX1126" s="12" t="s">
        <v>80</v>
      </c>
      <c r="AY1126" s="250" t="s">
        <v>204</v>
      </c>
    </row>
    <row r="1127" spans="2:51" s="14" customFormat="1" ht="12">
      <c r="B1127" s="262"/>
      <c r="C1127" s="263"/>
      <c r="D1127" s="231" t="s">
        <v>213</v>
      </c>
      <c r="E1127" s="264" t="s">
        <v>33</v>
      </c>
      <c r="F1127" s="265" t="s">
        <v>243</v>
      </c>
      <c r="G1127" s="263"/>
      <c r="H1127" s="266">
        <v>30.942999999999998</v>
      </c>
      <c r="I1127" s="267"/>
      <c r="J1127" s="267"/>
      <c r="K1127" s="263"/>
      <c r="L1127" s="263"/>
      <c r="M1127" s="268"/>
      <c r="N1127" s="269"/>
      <c r="O1127" s="270"/>
      <c r="P1127" s="270"/>
      <c r="Q1127" s="270"/>
      <c r="R1127" s="270"/>
      <c r="S1127" s="270"/>
      <c r="T1127" s="270"/>
      <c r="U1127" s="270"/>
      <c r="V1127" s="270"/>
      <c r="W1127" s="270"/>
      <c r="X1127" s="271"/>
      <c r="AT1127" s="272" t="s">
        <v>213</v>
      </c>
      <c r="AU1127" s="272" t="s">
        <v>90</v>
      </c>
      <c r="AV1127" s="14" t="s">
        <v>224</v>
      </c>
      <c r="AW1127" s="14" t="s">
        <v>5</v>
      </c>
      <c r="AX1127" s="14" t="s">
        <v>80</v>
      </c>
      <c r="AY1127" s="272" t="s">
        <v>204</v>
      </c>
    </row>
    <row r="1128" spans="2:51" s="11" customFormat="1" ht="12">
      <c r="B1128" s="229"/>
      <c r="C1128" s="230"/>
      <c r="D1128" s="231" t="s">
        <v>213</v>
      </c>
      <c r="E1128" s="232" t="s">
        <v>33</v>
      </c>
      <c r="F1128" s="233" t="s">
        <v>600</v>
      </c>
      <c r="G1128" s="230"/>
      <c r="H1128" s="232" t="s">
        <v>33</v>
      </c>
      <c r="I1128" s="234"/>
      <c r="J1128" s="234"/>
      <c r="K1128" s="230"/>
      <c r="L1128" s="230"/>
      <c r="M1128" s="235"/>
      <c r="N1128" s="236"/>
      <c r="O1128" s="237"/>
      <c r="P1128" s="237"/>
      <c r="Q1128" s="237"/>
      <c r="R1128" s="237"/>
      <c r="S1128" s="237"/>
      <c r="T1128" s="237"/>
      <c r="U1128" s="237"/>
      <c r="V1128" s="237"/>
      <c r="W1128" s="237"/>
      <c r="X1128" s="238"/>
      <c r="AT1128" s="239" t="s">
        <v>213</v>
      </c>
      <c r="AU1128" s="239" t="s">
        <v>90</v>
      </c>
      <c r="AV1128" s="11" t="s">
        <v>88</v>
      </c>
      <c r="AW1128" s="11" t="s">
        <v>5</v>
      </c>
      <c r="AX1128" s="11" t="s">
        <v>80</v>
      </c>
      <c r="AY1128" s="239" t="s">
        <v>204</v>
      </c>
    </row>
    <row r="1129" spans="2:51" s="11" customFormat="1" ht="12">
      <c r="B1129" s="229"/>
      <c r="C1129" s="230"/>
      <c r="D1129" s="231" t="s">
        <v>213</v>
      </c>
      <c r="E1129" s="232" t="s">
        <v>33</v>
      </c>
      <c r="F1129" s="233" t="s">
        <v>1363</v>
      </c>
      <c r="G1129" s="230"/>
      <c r="H1129" s="232" t="s">
        <v>33</v>
      </c>
      <c r="I1129" s="234"/>
      <c r="J1129" s="234"/>
      <c r="K1129" s="230"/>
      <c r="L1129" s="230"/>
      <c r="M1129" s="235"/>
      <c r="N1129" s="236"/>
      <c r="O1129" s="237"/>
      <c r="P1129" s="237"/>
      <c r="Q1129" s="237"/>
      <c r="R1129" s="237"/>
      <c r="S1129" s="237"/>
      <c r="T1129" s="237"/>
      <c r="U1129" s="237"/>
      <c r="V1129" s="237"/>
      <c r="W1129" s="237"/>
      <c r="X1129" s="238"/>
      <c r="AT1129" s="239" t="s">
        <v>213</v>
      </c>
      <c r="AU1129" s="239" t="s">
        <v>90</v>
      </c>
      <c r="AV1129" s="11" t="s">
        <v>88</v>
      </c>
      <c r="AW1129" s="11" t="s">
        <v>5</v>
      </c>
      <c r="AX1129" s="11" t="s">
        <v>80</v>
      </c>
      <c r="AY1129" s="239" t="s">
        <v>204</v>
      </c>
    </row>
    <row r="1130" spans="2:51" s="12" customFormat="1" ht="12">
      <c r="B1130" s="240"/>
      <c r="C1130" s="241"/>
      <c r="D1130" s="231" t="s">
        <v>213</v>
      </c>
      <c r="E1130" s="242" t="s">
        <v>33</v>
      </c>
      <c r="F1130" s="243" t="s">
        <v>1364</v>
      </c>
      <c r="G1130" s="241"/>
      <c r="H1130" s="244">
        <v>10.925</v>
      </c>
      <c r="I1130" s="245"/>
      <c r="J1130" s="245"/>
      <c r="K1130" s="241"/>
      <c r="L1130" s="241"/>
      <c r="M1130" s="246"/>
      <c r="N1130" s="247"/>
      <c r="O1130" s="248"/>
      <c r="P1130" s="248"/>
      <c r="Q1130" s="248"/>
      <c r="R1130" s="248"/>
      <c r="S1130" s="248"/>
      <c r="T1130" s="248"/>
      <c r="U1130" s="248"/>
      <c r="V1130" s="248"/>
      <c r="W1130" s="248"/>
      <c r="X1130" s="249"/>
      <c r="AT1130" s="250" t="s">
        <v>213</v>
      </c>
      <c r="AU1130" s="250" t="s">
        <v>90</v>
      </c>
      <c r="AV1130" s="12" t="s">
        <v>90</v>
      </c>
      <c r="AW1130" s="12" t="s">
        <v>5</v>
      </c>
      <c r="AX1130" s="12" t="s">
        <v>80</v>
      </c>
      <c r="AY1130" s="250" t="s">
        <v>204</v>
      </c>
    </row>
    <row r="1131" spans="2:51" s="12" customFormat="1" ht="12">
      <c r="B1131" s="240"/>
      <c r="C1131" s="241"/>
      <c r="D1131" s="231" t="s">
        <v>213</v>
      </c>
      <c r="E1131" s="242" t="s">
        <v>33</v>
      </c>
      <c r="F1131" s="243" t="s">
        <v>1365</v>
      </c>
      <c r="G1131" s="241"/>
      <c r="H1131" s="244">
        <v>1.092</v>
      </c>
      <c r="I1131" s="245"/>
      <c r="J1131" s="245"/>
      <c r="K1131" s="241"/>
      <c r="L1131" s="241"/>
      <c r="M1131" s="246"/>
      <c r="N1131" s="247"/>
      <c r="O1131" s="248"/>
      <c r="P1131" s="248"/>
      <c r="Q1131" s="248"/>
      <c r="R1131" s="248"/>
      <c r="S1131" s="248"/>
      <c r="T1131" s="248"/>
      <c r="U1131" s="248"/>
      <c r="V1131" s="248"/>
      <c r="W1131" s="248"/>
      <c r="X1131" s="249"/>
      <c r="AT1131" s="250" t="s">
        <v>213</v>
      </c>
      <c r="AU1131" s="250" t="s">
        <v>90</v>
      </c>
      <c r="AV1131" s="12" t="s">
        <v>90</v>
      </c>
      <c r="AW1131" s="12" t="s">
        <v>5</v>
      </c>
      <c r="AX1131" s="12" t="s">
        <v>80</v>
      </c>
      <c r="AY1131" s="250" t="s">
        <v>204</v>
      </c>
    </row>
    <row r="1132" spans="2:51" s="14" customFormat="1" ht="12">
      <c r="B1132" s="262"/>
      <c r="C1132" s="263"/>
      <c r="D1132" s="231" t="s">
        <v>213</v>
      </c>
      <c r="E1132" s="264" t="s">
        <v>33</v>
      </c>
      <c r="F1132" s="265" t="s">
        <v>243</v>
      </c>
      <c r="G1132" s="263"/>
      <c r="H1132" s="266">
        <v>12.017000000000001</v>
      </c>
      <c r="I1132" s="267"/>
      <c r="J1132" s="267"/>
      <c r="K1132" s="263"/>
      <c r="L1132" s="263"/>
      <c r="M1132" s="268"/>
      <c r="N1132" s="269"/>
      <c r="O1132" s="270"/>
      <c r="P1132" s="270"/>
      <c r="Q1132" s="270"/>
      <c r="R1132" s="270"/>
      <c r="S1132" s="270"/>
      <c r="T1132" s="270"/>
      <c r="U1132" s="270"/>
      <c r="V1132" s="270"/>
      <c r="W1132" s="270"/>
      <c r="X1132" s="271"/>
      <c r="AT1132" s="272" t="s">
        <v>213</v>
      </c>
      <c r="AU1132" s="272" t="s">
        <v>90</v>
      </c>
      <c r="AV1132" s="14" t="s">
        <v>224</v>
      </c>
      <c r="AW1132" s="14" t="s">
        <v>5</v>
      </c>
      <c r="AX1132" s="14" t="s">
        <v>80</v>
      </c>
      <c r="AY1132" s="272" t="s">
        <v>204</v>
      </c>
    </row>
    <row r="1133" spans="2:51" s="11" customFormat="1" ht="12">
      <c r="B1133" s="229"/>
      <c r="C1133" s="230"/>
      <c r="D1133" s="231" t="s">
        <v>213</v>
      </c>
      <c r="E1133" s="232" t="s">
        <v>33</v>
      </c>
      <c r="F1133" s="233" t="s">
        <v>602</v>
      </c>
      <c r="G1133" s="230"/>
      <c r="H1133" s="232" t="s">
        <v>33</v>
      </c>
      <c r="I1133" s="234"/>
      <c r="J1133" s="234"/>
      <c r="K1133" s="230"/>
      <c r="L1133" s="230"/>
      <c r="M1133" s="235"/>
      <c r="N1133" s="236"/>
      <c r="O1133" s="237"/>
      <c r="P1133" s="237"/>
      <c r="Q1133" s="237"/>
      <c r="R1133" s="237"/>
      <c r="S1133" s="237"/>
      <c r="T1133" s="237"/>
      <c r="U1133" s="237"/>
      <c r="V1133" s="237"/>
      <c r="W1133" s="237"/>
      <c r="X1133" s="238"/>
      <c r="AT1133" s="239" t="s">
        <v>213</v>
      </c>
      <c r="AU1133" s="239" t="s">
        <v>90</v>
      </c>
      <c r="AV1133" s="11" t="s">
        <v>88</v>
      </c>
      <c r="AW1133" s="11" t="s">
        <v>5</v>
      </c>
      <c r="AX1133" s="11" t="s">
        <v>80</v>
      </c>
      <c r="AY1133" s="239" t="s">
        <v>204</v>
      </c>
    </row>
    <row r="1134" spans="2:51" s="12" customFormat="1" ht="12">
      <c r="B1134" s="240"/>
      <c r="C1134" s="241"/>
      <c r="D1134" s="231" t="s">
        <v>213</v>
      </c>
      <c r="E1134" s="242" t="s">
        <v>33</v>
      </c>
      <c r="F1134" s="243" t="s">
        <v>1366</v>
      </c>
      <c r="G1134" s="241"/>
      <c r="H1134" s="244">
        <v>0.68</v>
      </c>
      <c r="I1134" s="245"/>
      <c r="J1134" s="245"/>
      <c r="K1134" s="241"/>
      <c r="L1134" s="241"/>
      <c r="M1134" s="246"/>
      <c r="N1134" s="247"/>
      <c r="O1134" s="248"/>
      <c r="P1134" s="248"/>
      <c r="Q1134" s="248"/>
      <c r="R1134" s="248"/>
      <c r="S1134" s="248"/>
      <c r="T1134" s="248"/>
      <c r="U1134" s="248"/>
      <c r="V1134" s="248"/>
      <c r="W1134" s="248"/>
      <c r="X1134" s="249"/>
      <c r="AT1134" s="250" t="s">
        <v>213</v>
      </c>
      <c r="AU1134" s="250" t="s">
        <v>90</v>
      </c>
      <c r="AV1134" s="12" t="s">
        <v>90</v>
      </c>
      <c r="AW1134" s="12" t="s">
        <v>5</v>
      </c>
      <c r="AX1134" s="12" t="s">
        <v>80</v>
      </c>
      <c r="AY1134" s="250" t="s">
        <v>204</v>
      </c>
    </row>
    <row r="1135" spans="2:51" s="12" customFormat="1" ht="12">
      <c r="B1135" s="240"/>
      <c r="C1135" s="241"/>
      <c r="D1135" s="231" t="s">
        <v>213</v>
      </c>
      <c r="E1135" s="242" t="s">
        <v>33</v>
      </c>
      <c r="F1135" s="243" t="s">
        <v>1367</v>
      </c>
      <c r="G1135" s="241"/>
      <c r="H1135" s="244">
        <v>0.706</v>
      </c>
      <c r="I1135" s="245"/>
      <c r="J1135" s="245"/>
      <c r="K1135" s="241"/>
      <c r="L1135" s="241"/>
      <c r="M1135" s="246"/>
      <c r="N1135" s="247"/>
      <c r="O1135" s="248"/>
      <c r="P1135" s="248"/>
      <c r="Q1135" s="248"/>
      <c r="R1135" s="248"/>
      <c r="S1135" s="248"/>
      <c r="T1135" s="248"/>
      <c r="U1135" s="248"/>
      <c r="V1135" s="248"/>
      <c r="W1135" s="248"/>
      <c r="X1135" s="249"/>
      <c r="AT1135" s="250" t="s">
        <v>213</v>
      </c>
      <c r="AU1135" s="250" t="s">
        <v>90</v>
      </c>
      <c r="AV1135" s="12" t="s">
        <v>90</v>
      </c>
      <c r="AW1135" s="12" t="s">
        <v>5</v>
      </c>
      <c r="AX1135" s="12" t="s">
        <v>80</v>
      </c>
      <c r="AY1135" s="250" t="s">
        <v>204</v>
      </c>
    </row>
    <row r="1136" spans="2:51" s="12" customFormat="1" ht="12">
      <c r="B1136" s="240"/>
      <c r="C1136" s="241"/>
      <c r="D1136" s="231" t="s">
        <v>213</v>
      </c>
      <c r="E1136" s="242" t="s">
        <v>33</v>
      </c>
      <c r="F1136" s="243" t="s">
        <v>1368</v>
      </c>
      <c r="G1136" s="241"/>
      <c r="H1136" s="244">
        <v>1.05</v>
      </c>
      <c r="I1136" s="245"/>
      <c r="J1136" s="245"/>
      <c r="K1136" s="241"/>
      <c r="L1136" s="241"/>
      <c r="M1136" s="246"/>
      <c r="N1136" s="247"/>
      <c r="O1136" s="248"/>
      <c r="P1136" s="248"/>
      <c r="Q1136" s="248"/>
      <c r="R1136" s="248"/>
      <c r="S1136" s="248"/>
      <c r="T1136" s="248"/>
      <c r="U1136" s="248"/>
      <c r="V1136" s="248"/>
      <c r="W1136" s="248"/>
      <c r="X1136" s="249"/>
      <c r="AT1136" s="250" t="s">
        <v>213</v>
      </c>
      <c r="AU1136" s="250" t="s">
        <v>90</v>
      </c>
      <c r="AV1136" s="12" t="s">
        <v>90</v>
      </c>
      <c r="AW1136" s="12" t="s">
        <v>5</v>
      </c>
      <c r="AX1136" s="12" t="s">
        <v>80</v>
      </c>
      <c r="AY1136" s="250" t="s">
        <v>204</v>
      </c>
    </row>
    <row r="1137" spans="2:51" s="12" customFormat="1" ht="12">
      <c r="B1137" s="240"/>
      <c r="C1137" s="241"/>
      <c r="D1137" s="231" t="s">
        <v>213</v>
      </c>
      <c r="E1137" s="242" t="s">
        <v>33</v>
      </c>
      <c r="F1137" s="243" t="s">
        <v>1369</v>
      </c>
      <c r="G1137" s="241"/>
      <c r="H1137" s="244">
        <v>0.365</v>
      </c>
      <c r="I1137" s="245"/>
      <c r="J1137" s="245"/>
      <c r="K1137" s="241"/>
      <c r="L1137" s="241"/>
      <c r="M1137" s="246"/>
      <c r="N1137" s="247"/>
      <c r="O1137" s="248"/>
      <c r="P1137" s="248"/>
      <c r="Q1137" s="248"/>
      <c r="R1137" s="248"/>
      <c r="S1137" s="248"/>
      <c r="T1137" s="248"/>
      <c r="U1137" s="248"/>
      <c r="V1137" s="248"/>
      <c r="W1137" s="248"/>
      <c r="X1137" s="249"/>
      <c r="AT1137" s="250" t="s">
        <v>213</v>
      </c>
      <c r="AU1137" s="250" t="s">
        <v>90</v>
      </c>
      <c r="AV1137" s="12" t="s">
        <v>90</v>
      </c>
      <c r="AW1137" s="12" t="s">
        <v>5</v>
      </c>
      <c r="AX1137" s="12" t="s">
        <v>80</v>
      </c>
      <c r="AY1137" s="250" t="s">
        <v>204</v>
      </c>
    </row>
    <row r="1138" spans="2:51" s="12" customFormat="1" ht="12">
      <c r="B1138" s="240"/>
      <c r="C1138" s="241"/>
      <c r="D1138" s="231" t="s">
        <v>213</v>
      </c>
      <c r="E1138" s="242" t="s">
        <v>33</v>
      </c>
      <c r="F1138" s="243" t="s">
        <v>1370</v>
      </c>
      <c r="G1138" s="241"/>
      <c r="H1138" s="244">
        <v>1.8</v>
      </c>
      <c r="I1138" s="245"/>
      <c r="J1138" s="245"/>
      <c r="K1138" s="241"/>
      <c r="L1138" s="241"/>
      <c r="M1138" s="246"/>
      <c r="N1138" s="247"/>
      <c r="O1138" s="248"/>
      <c r="P1138" s="248"/>
      <c r="Q1138" s="248"/>
      <c r="R1138" s="248"/>
      <c r="S1138" s="248"/>
      <c r="T1138" s="248"/>
      <c r="U1138" s="248"/>
      <c r="V1138" s="248"/>
      <c r="W1138" s="248"/>
      <c r="X1138" s="249"/>
      <c r="AT1138" s="250" t="s">
        <v>213</v>
      </c>
      <c r="AU1138" s="250" t="s">
        <v>90</v>
      </c>
      <c r="AV1138" s="12" t="s">
        <v>90</v>
      </c>
      <c r="AW1138" s="12" t="s">
        <v>5</v>
      </c>
      <c r="AX1138" s="12" t="s">
        <v>80</v>
      </c>
      <c r="AY1138" s="250" t="s">
        <v>204</v>
      </c>
    </row>
    <row r="1139" spans="2:51" s="12" customFormat="1" ht="12">
      <c r="B1139" s="240"/>
      <c r="C1139" s="241"/>
      <c r="D1139" s="231" t="s">
        <v>213</v>
      </c>
      <c r="E1139" s="242" t="s">
        <v>33</v>
      </c>
      <c r="F1139" s="243" t="s">
        <v>1371</v>
      </c>
      <c r="G1139" s="241"/>
      <c r="H1139" s="244">
        <v>0.154</v>
      </c>
      <c r="I1139" s="245"/>
      <c r="J1139" s="245"/>
      <c r="K1139" s="241"/>
      <c r="L1139" s="241"/>
      <c r="M1139" s="246"/>
      <c r="N1139" s="247"/>
      <c r="O1139" s="248"/>
      <c r="P1139" s="248"/>
      <c r="Q1139" s="248"/>
      <c r="R1139" s="248"/>
      <c r="S1139" s="248"/>
      <c r="T1139" s="248"/>
      <c r="U1139" s="248"/>
      <c r="V1139" s="248"/>
      <c r="W1139" s="248"/>
      <c r="X1139" s="249"/>
      <c r="AT1139" s="250" t="s">
        <v>213</v>
      </c>
      <c r="AU1139" s="250" t="s">
        <v>90</v>
      </c>
      <c r="AV1139" s="12" t="s">
        <v>90</v>
      </c>
      <c r="AW1139" s="12" t="s">
        <v>5</v>
      </c>
      <c r="AX1139" s="12" t="s">
        <v>80</v>
      </c>
      <c r="AY1139" s="250" t="s">
        <v>204</v>
      </c>
    </row>
    <row r="1140" spans="2:51" s="12" customFormat="1" ht="12">
      <c r="B1140" s="240"/>
      <c r="C1140" s="241"/>
      <c r="D1140" s="231" t="s">
        <v>213</v>
      </c>
      <c r="E1140" s="242" t="s">
        <v>33</v>
      </c>
      <c r="F1140" s="243" t="s">
        <v>1372</v>
      </c>
      <c r="G1140" s="241"/>
      <c r="H1140" s="244">
        <v>7.027</v>
      </c>
      <c r="I1140" s="245"/>
      <c r="J1140" s="245"/>
      <c r="K1140" s="241"/>
      <c r="L1140" s="241"/>
      <c r="M1140" s="246"/>
      <c r="N1140" s="247"/>
      <c r="O1140" s="248"/>
      <c r="P1140" s="248"/>
      <c r="Q1140" s="248"/>
      <c r="R1140" s="248"/>
      <c r="S1140" s="248"/>
      <c r="T1140" s="248"/>
      <c r="U1140" s="248"/>
      <c r="V1140" s="248"/>
      <c r="W1140" s="248"/>
      <c r="X1140" s="249"/>
      <c r="AT1140" s="250" t="s">
        <v>213</v>
      </c>
      <c r="AU1140" s="250" t="s">
        <v>90</v>
      </c>
      <c r="AV1140" s="12" t="s">
        <v>90</v>
      </c>
      <c r="AW1140" s="12" t="s">
        <v>5</v>
      </c>
      <c r="AX1140" s="12" t="s">
        <v>80</v>
      </c>
      <c r="AY1140" s="250" t="s">
        <v>204</v>
      </c>
    </row>
    <row r="1141" spans="2:51" s="12" customFormat="1" ht="12">
      <c r="B1141" s="240"/>
      <c r="C1141" s="241"/>
      <c r="D1141" s="231" t="s">
        <v>213</v>
      </c>
      <c r="E1141" s="242" t="s">
        <v>33</v>
      </c>
      <c r="F1141" s="243" t="s">
        <v>1373</v>
      </c>
      <c r="G1141" s="241"/>
      <c r="H1141" s="244">
        <v>0.81</v>
      </c>
      <c r="I1141" s="245"/>
      <c r="J1141" s="245"/>
      <c r="K1141" s="241"/>
      <c r="L1141" s="241"/>
      <c r="M1141" s="246"/>
      <c r="N1141" s="247"/>
      <c r="O1141" s="248"/>
      <c r="P1141" s="248"/>
      <c r="Q1141" s="248"/>
      <c r="R1141" s="248"/>
      <c r="S1141" s="248"/>
      <c r="T1141" s="248"/>
      <c r="U1141" s="248"/>
      <c r="V1141" s="248"/>
      <c r="W1141" s="248"/>
      <c r="X1141" s="249"/>
      <c r="AT1141" s="250" t="s">
        <v>213</v>
      </c>
      <c r="AU1141" s="250" t="s">
        <v>90</v>
      </c>
      <c r="AV1141" s="12" t="s">
        <v>90</v>
      </c>
      <c r="AW1141" s="12" t="s">
        <v>5</v>
      </c>
      <c r="AX1141" s="12" t="s">
        <v>80</v>
      </c>
      <c r="AY1141" s="250" t="s">
        <v>204</v>
      </c>
    </row>
    <row r="1142" spans="2:51" s="12" customFormat="1" ht="12">
      <c r="B1142" s="240"/>
      <c r="C1142" s="241"/>
      <c r="D1142" s="231" t="s">
        <v>213</v>
      </c>
      <c r="E1142" s="242" t="s">
        <v>33</v>
      </c>
      <c r="F1142" s="243" t="s">
        <v>1374</v>
      </c>
      <c r="G1142" s="241"/>
      <c r="H1142" s="244">
        <v>1.37</v>
      </c>
      <c r="I1142" s="245"/>
      <c r="J1142" s="245"/>
      <c r="K1142" s="241"/>
      <c r="L1142" s="241"/>
      <c r="M1142" s="246"/>
      <c r="N1142" s="247"/>
      <c r="O1142" s="248"/>
      <c r="P1142" s="248"/>
      <c r="Q1142" s="248"/>
      <c r="R1142" s="248"/>
      <c r="S1142" s="248"/>
      <c r="T1142" s="248"/>
      <c r="U1142" s="248"/>
      <c r="V1142" s="248"/>
      <c r="W1142" s="248"/>
      <c r="X1142" s="249"/>
      <c r="AT1142" s="250" t="s">
        <v>213</v>
      </c>
      <c r="AU1142" s="250" t="s">
        <v>90</v>
      </c>
      <c r="AV1142" s="12" t="s">
        <v>90</v>
      </c>
      <c r="AW1142" s="12" t="s">
        <v>5</v>
      </c>
      <c r="AX1142" s="12" t="s">
        <v>80</v>
      </c>
      <c r="AY1142" s="250" t="s">
        <v>204</v>
      </c>
    </row>
    <row r="1143" spans="2:51" s="12" customFormat="1" ht="12">
      <c r="B1143" s="240"/>
      <c r="C1143" s="241"/>
      <c r="D1143" s="231" t="s">
        <v>213</v>
      </c>
      <c r="E1143" s="242" t="s">
        <v>33</v>
      </c>
      <c r="F1143" s="243" t="s">
        <v>1375</v>
      </c>
      <c r="G1143" s="241"/>
      <c r="H1143" s="244">
        <v>1.822</v>
      </c>
      <c r="I1143" s="245"/>
      <c r="J1143" s="245"/>
      <c r="K1143" s="241"/>
      <c r="L1143" s="241"/>
      <c r="M1143" s="246"/>
      <c r="N1143" s="247"/>
      <c r="O1143" s="248"/>
      <c r="P1143" s="248"/>
      <c r="Q1143" s="248"/>
      <c r="R1143" s="248"/>
      <c r="S1143" s="248"/>
      <c r="T1143" s="248"/>
      <c r="U1143" s="248"/>
      <c r="V1143" s="248"/>
      <c r="W1143" s="248"/>
      <c r="X1143" s="249"/>
      <c r="AT1143" s="250" t="s">
        <v>213</v>
      </c>
      <c r="AU1143" s="250" t="s">
        <v>90</v>
      </c>
      <c r="AV1143" s="12" t="s">
        <v>90</v>
      </c>
      <c r="AW1143" s="12" t="s">
        <v>5</v>
      </c>
      <c r="AX1143" s="12" t="s">
        <v>80</v>
      </c>
      <c r="AY1143" s="250" t="s">
        <v>204</v>
      </c>
    </row>
    <row r="1144" spans="2:51" s="14" customFormat="1" ht="12">
      <c r="B1144" s="262"/>
      <c r="C1144" s="263"/>
      <c r="D1144" s="231" t="s">
        <v>213</v>
      </c>
      <c r="E1144" s="264" t="s">
        <v>33</v>
      </c>
      <c r="F1144" s="265" t="s">
        <v>243</v>
      </c>
      <c r="G1144" s="263"/>
      <c r="H1144" s="266">
        <v>15.783999999999999</v>
      </c>
      <c r="I1144" s="267"/>
      <c r="J1144" s="267"/>
      <c r="K1144" s="263"/>
      <c r="L1144" s="263"/>
      <c r="M1144" s="268"/>
      <c r="N1144" s="269"/>
      <c r="O1144" s="270"/>
      <c r="P1144" s="270"/>
      <c r="Q1144" s="270"/>
      <c r="R1144" s="270"/>
      <c r="S1144" s="270"/>
      <c r="T1144" s="270"/>
      <c r="U1144" s="270"/>
      <c r="V1144" s="270"/>
      <c r="W1144" s="270"/>
      <c r="X1144" s="271"/>
      <c r="AT1144" s="272" t="s">
        <v>213</v>
      </c>
      <c r="AU1144" s="272" t="s">
        <v>90</v>
      </c>
      <c r="AV1144" s="14" t="s">
        <v>224</v>
      </c>
      <c r="AW1144" s="14" t="s">
        <v>5</v>
      </c>
      <c r="AX1144" s="14" t="s">
        <v>80</v>
      </c>
      <c r="AY1144" s="272" t="s">
        <v>204</v>
      </c>
    </row>
    <row r="1145" spans="2:51" s="11" customFormat="1" ht="12">
      <c r="B1145" s="229"/>
      <c r="C1145" s="230"/>
      <c r="D1145" s="231" t="s">
        <v>213</v>
      </c>
      <c r="E1145" s="232" t="s">
        <v>33</v>
      </c>
      <c r="F1145" s="233" t="s">
        <v>1376</v>
      </c>
      <c r="G1145" s="230"/>
      <c r="H1145" s="232" t="s">
        <v>33</v>
      </c>
      <c r="I1145" s="234"/>
      <c r="J1145" s="234"/>
      <c r="K1145" s="230"/>
      <c r="L1145" s="230"/>
      <c r="M1145" s="235"/>
      <c r="N1145" s="236"/>
      <c r="O1145" s="237"/>
      <c r="P1145" s="237"/>
      <c r="Q1145" s="237"/>
      <c r="R1145" s="237"/>
      <c r="S1145" s="237"/>
      <c r="T1145" s="237"/>
      <c r="U1145" s="237"/>
      <c r="V1145" s="237"/>
      <c r="W1145" s="237"/>
      <c r="X1145" s="238"/>
      <c r="AT1145" s="239" t="s">
        <v>213</v>
      </c>
      <c r="AU1145" s="239" t="s">
        <v>90</v>
      </c>
      <c r="AV1145" s="11" t="s">
        <v>88</v>
      </c>
      <c r="AW1145" s="11" t="s">
        <v>5</v>
      </c>
      <c r="AX1145" s="11" t="s">
        <v>80</v>
      </c>
      <c r="AY1145" s="239" t="s">
        <v>204</v>
      </c>
    </row>
    <row r="1146" spans="2:51" s="12" customFormat="1" ht="12">
      <c r="B1146" s="240"/>
      <c r="C1146" s="241"/>
      <c r="D1146" s="231" t="s">
        <v>213</v>
      </c>
      <c r="E1146" s="242" t="s">
        <v>33</v>
      </c>
      <c r="F1146" s="243" t="s">
        <v>1377</v>
      </c>
      <c r="G1146" s="241"/>
      <c r="H1146" s="244">
        <v>0.3</v>
      </c>
      <c r="I1146" s="245"/>
      <c r="J1146" s="245"/>
      <c r="K1146" s="241"/>
      <c r="L1146" s="241"/>
      <c r="M1146" s="246"/>
      <c r="N1146" s="247"/>
      <c r="O1146" s="248"/>
      <c r="P1146" s="248"/>
      <c r="Q1146" s="248"/>
      <c r="R1146" s="248"/>
      <c r="S1146" s="248"/>
      <c r="T1146" s="248"/>
      <c r="U1146" s="248"/>
      <c r="V1146" s="248"/>
      <c r="W1146" s="248"/>
      <c r="X1146" s="249"/>
      <c r="AT1146" s="250" t="s">
        <v>213</v>
      </c>
      <c r="AU1146" s="250" t="s">
        <v>90</v>
      </c>
      <c r="AV1146" s="12" t="s">
        <v>90</v>
      </c>
      <c r="AW1146" s="12" t="s">
        <v>5</v>
      </c>
      <c r="AX1146" s="12" t="s">
        <v>80</v>
      </c>
      <c r="AY1146" s="250" t="s">
        <v>204</v>
      </c>
    </row>
    <row r="1147" spans="2:51" s="11" customFormat="1" ht="12">
      <c r="B1147" s="229"/>
      <c r="C1147" s="230"/>
      <c r="D1147" s="231" t="s">
        <v>213</v>
      </c>
      <c r="E1147" s="232" t="s">
        <v>33</v>
      </c>
      <c r="F1147" s="233" t="s">
        <v>1378</v>
      </c>
      <c r="G1147" s="230"/>
      <c r="H1147" s="232" t="s">
        <v>33</v>
      </c>
      <c r="I1147" s="234"/>
      <c r="J1147" s="234"/>
      <c r="K1147" s="230"/>
      <c r="L1147" s="230"/>
      <c r="M1147" s="235"/>
      <c r="N1147" s="236"/>
      <c r="O1147" s="237"/>
      <c r="P1147" s="237"/>
      <c r="Q1147" s="237"/>
      <c r="R1147" s="237"/>
      <c r="S1147" s="237"/>
      <c r="T1147" s="237"/>
      <c r="U1147" s="237"/>
      <c r="V1147" s="237"/>
      <c r="W1147" s="237"/>
      <c r="X1147" s="238"/>
      <c r="AT1147" s="239" t="s">
        <v>213</v>
      </c>
      <c r="AU1147" s="239" t="s">
        <v>90</v>
      </c>
      <c r="AV1147" s="11" t="s">
        <v>88</v>
      </c>
      <c r="AW1147" s="11" t="s">
        <v>5</v>
      </c>
      <c r="AX1147" s="11" t="s">
        <v>80</v>
      </c>
      <c r="AY1147" s="239" t="s">
        <v>204</v>
      </c>
    </row>
    <row r="1148" spans="2:51" s="12" customFormat="1" ht="12">
      <c r="B1148" s="240"/>
      <c r="C1148" s="241"/>
      <c r="D1148" s="231" t="s">
        <v>213</v>
      </c>
      <c r="E1148" s="242" t="s">
        <v>33</v>
      </c>
      <c r="F1148" s="243" t="s">
        <v>1379</v>
      </c>
      <c r="G1148" s="241"/>
      <c r="H1148" s="244">
        <v>1.68</v>
      </c>
      <c r="I1148" s="245"/>
      <c r="J1148" s="245"/>
      <c r="K1148" s="241"/>
      <c r="L1148" s="241"/>
      <c r="M1148" s="246"/>
      <c r="N1148" s="247"/>
      <c r="O1148" s="248"/>
      <c r="P1148" s="248"/>
      <c r="Q1148" s="248"/>
      <c r="R1148" s="248"/>
      <c r="S1148" s="248"/>
      <c r="T1148" s="248"/>
      <c r="U1148" s="248"/>
      <c r="V1148" s="248"/>
      <c r="W1148" s="248"/>
      <c r="X1148" s="249"/>
      <c r="AT1148" s="250" t="s">
        <v>213</v>
      </c>
      <c r="AU1148" s="250" t="s">
        <v>90</v>
      </c>
      <c r="AV1148" s="12" t="s">
        <v>90</v>
      </c>
      <c r="AW1148" s="12" t="s">
        <v>5</v>
      </c>
      <c r="AX1148" s="12" t="s">
        <v>80</v>
      </c>
      <c r="AY1148" s="250" t="s">
        <v>204</v>
      </c>
    </row>
    <row r="1149" spans="2:51" s="13" customFormat="1" ht="12">
      <c r="B1149" s="251"/>
      <c r="C1149" s="252"/>
      <c r="D1149" s="231" t="s">
        <v>213</v>
      </c>
      <c r="E1149" s="253" t="s">
        <v>33</v>
      </c>
      <c r="F1149" s="254" t="s">
        <v>218</v>
      </c>
      <c r="G1149" s="252"/>
      <c r="H1149" s="255">
        <v>160.01700000000005</v>
      </c>
      <c r="I1149" s="256"/>
      <c r="J1149" s="256"/>
      <c r="K1149" s="252"/>
      <c r="L1149" s="252"/>
      <c r="M1149" s="257"/>
      <c r="N1149" s="258"/>
      <c r="O1149" s="259"/>
      <c r="P1149" s="259"/>
      <c r="Q1149" s="259"/>
      <c r="R1149" s="259"/>
      <c r="S1149" s="259"/>
      <c r="T1149" s="259"/>
      <c r="U1149" s="259"/>
      <c r="V1149" s="259"/>
      <c r="W1149" s="259"/>
      <c r="X1149" s="260"/>
      <c r="AT1149" s="261" t="s">
        <v>213</v>
      </c>
      <c r="AU1149" s="261" t="s">
        <v>90</v>
      </c>
      <c r="AV1149" s="13" t="s">
        <v>211</v>
      </c>
      <c r="AW1149" s="13" t="s">
        <v>5</v>
      </c>
      <c r="AX1149" s="13" t="s">
        <v>88</v>
      </c>
      <c r="AY1149" s="261" t="s">
        <v>204</v>
      </c>
    </row>
    <row r="1150" spans="2:65" s="1" customFormat="1" ht="16.5" customHeight="1">
      <c r="B1150" s="39"/>
      <c r="C1150" s="216" t="s">
        <v>1380</v>
      </c>
      <c r="D1150" s="216" t="s">
        <v>206</v>
      </c>
      <c r="E1150" s="217" t="s">
        <v>1381</v>
      </c>
      <c r="F1150" s="218" t="s">
        <v>1382</v>
      </c>
      <c r="G1150" s="219" t="s">
        <v>361</v>
      </c>
      <c r="H1150" s="220">
        <v>78</v>
      </c>
      <c r="I1150" s="221"/>
      <c r="J1150" s="221"/>
      <c r="K1150" s="222">
        <f>ROUND(P1150*H1150,2)</f>
        <v>0</v>
      </c>
      <c r="L1150" s="218" t="s">
        <v>1383</v>
      </c>
      <c r="M1150" s="44"/>
      <c r="N1150" s="223" t="s">
        <v>33</v>
      </c>
      <c r="O1150" s="224" t="s">
        <v>49</v>
      </c>
      <c r="P1150" s="225">
        <f>I1150+J1150</f>
        <v>0</v>
      </c>
      <c r="Q1150" s="225">
        <f>ROUND(I1150*H1150,2)</f>
        <v>0</v>
      </c>
      <c r="R1150" s="225">
        <f>ROUND(J1150*H1150,2)</f>
        <v>0</v>
      </c>
      <c r="S1150" s="80"/>
      <c r="T1150" s="226">
        <f>S1150*H1150</f>
        <v>0</v>
      </c>
      <c r="U1150" s="226">
        <v>0</v>
      </c>
      <c r="V1150" s="226">
        <f>U1150*H1150</f>
        <v>0</v>
      </c>
      <c r="W1150" s="226">
        <v>0.024</v>
      </c>
      <c r="X1150" s="227">
        <f>W1150*H1150</f>
        <v>1.872</v>
      </c>
      <c r="AR1150" s="17" t="s">
        <v>211</v>
      </c>
      <c r="AT1150" s="17" t="s">
        <v>206</v>
      </c>
      <c r="AU1150" s="17" t="s">
        <v>90</v>
      </c>
      <c r="AY1150" s="17" t="s">
        <v>204</v>
      </c>
      <c r="BE1150" s="228">
        <f>IF(O1150="základní",K1150,0)</f>
        <v>0</v>
      </c>
      <c r="BF1150" s="228">
        <f>IF(O1150="snížená",K1150,0)</f>
        <v>0</v>
      </c>
      <c r="BG1150" s="228">
        <f>IF(O1150="zákl. přenesená",K1150,0)</f>
        <v>0</v>
      </c>
      <c r="BH1150" s="228">
        <f>IF(O1150="sníž. přenesená",K1150,0)</f>
        <v>0</v>
      </c>
      <c r="BI1150" s="228">
        <f>IF(O1150="nulová",K1150,0)</f>
        <v>0</v>
      </c>
      <c r="BJ1150" s="17" t="s">
        <v>88</v>
      </c>
      <c r="BK1150" s="228">
        <f>ROUND(P1150*H1150,2)</f>
        <v>0</v>
      </c>
      <c r="BL1150" s="17" t="s">
        <v>211</v>
      </c>
      <c r="BM1150" s="17" t="s">
        <v>1384</v>
      </c>
    </row>
    <row r="1151" spans="2:51" s="11" customFormat="1" ht="12">
      <c r="B1151" s="229"/>
      <c r="C1151" s="230"/>
      <c r="D1151" s="231" t="s">
        <v>213</v>
      </c>
      <c r="E1151" s="232" t="s">
        <v>33</v>
      </c>
      <c r="F1151" s="233" t="s">
        <v>1385</v>
      </c>
      <c r="G1151" s="230"/>
      <c r="H1151" s="232" t="s">
        <v>33</v>
      </c>
      <c r="I1151" s="234"/>
      <c r="J1151" s="234"/>
      <c r="K1151" s="230"/>
      <c r="L1151" s="230"/>
      <c r="M1151" s="235"/>
      <c r="N1151" s="236"/>
      <c r="O1151" s="237"/>
      <c r="P1151" s="237"/>
      <c r="Q1151" s="237"/>
      <c r="R1151" s="237"/>
      <c r="S1151" s="237"/>
      <c r="T1151" s="237"/>
      <c r="U1151" s="237"/>
      <c r="V1151" s="237"/>
      <c r="W1151" s="237"/>
      <c r="X1151" s="238"/>
      <c r="AT1151" s="239" t="s">
        <v>213</v>
      </c>
      <c r="AU1151" s="239" t="s">
        <v>90</v>
      </c>
      <c r="AV1151" s="11" t="s">
        <v>88</v>
      </c>
      <c r="AW1151" s="11" t="s">
        <v>5</v>
      </c>
      <c r="AX1151" s="11" t="s">
        <v>80</v>
      </c>
      <c r="AY1151" s="239" t="s">
        <v>204</v>
      </c>
    </row>
    <row r="1152" spans="2:51" s="12" customFormat="1" ht="12">
      <c r="B1152" s="240"/>
      <c r="C1152" s="241"/>
      <c r="D1152" s="231" t="s">
        <v>213</v>
      </c>
      <c r="E1152" s="242" t="s">
        <v>33</v>
      </c>
      <c r="F1152" s="243" t="s">
        <v>267</v>
      </c>
      <c r="G1152" s="241"/>
      <c r="H1152" s="244">
        <v>10</v>
      </c>
      <c r="I1152" s="245"/>
      <c r="J1152" s="245"/>
      <c r="K1152" s="241"/>
      <c r="L1152" s="241"/>
      <c r="M1152" s="246"/>
      <c r="N1152" s="247"/>
      <c r="O1152" s="248"/>
      <c r="P1152" s="248"/>
      <c r="Q1152" s="248"/>
      <c r="R1152" s="248"/>
      <c r="S1152" s="248"/>
      <c r="T1152" s="248"/>
      <c r="U1152" s="248"/>
      <c r="V1152" s="248"/>
      <c r="W1152" s="248"/>
      <c r="X1152" s="249"/>
      <c r="AT1152" s="250" t="s">
        <v>213</v>
      </c>
      <c r="AU1152" s="250" t="s">
        <v>90</v>
      </c>
      <c r="AV1152" s="12" t="s">
        <v>90</v>
      </c>
      <c r="AW1152" s="12" t="s">
        <v>5</v>
      </c>
      <c r="AX1152" s="12" t="s">
        <v>80</v>
      </c>
      <c r="AY1152" s="250" t="s">
        <v>204</v>
      </c>
    </row>
    <row r="1153" spans="2:51" s="14" customFormat="1" ht="12">
      <c r="B1153" s="262"/>
      <c r="C1153" s="263"/>
      <c r="D1153" s="231" t="s">
        <v>213</v>
      </c>
      <c r="E1153" s="264" t="s">
        <v>33</v>
      </c>
      <c r="F1153" s="265" t="s">
        <v>243</v>
      </c>
      <c r="G1153" s="263"/>
      <c r="H1153" s="266">
        <v>10</v>
      </c>
      <c r="I1153" s="267"/>
      <c r="J1153" s="267"/>
      <c r="K1153" s="263"/>
      <c r="L1153" s="263"/>
      <c r="M1153" s="268"/>
      <c r="N1153" s="269"/>
      <c r="O1153" s="270"/>
      <c r="P1153" s="270"/>
      <c r="Q1153" s="270"/>
      <c r="R1153" s="270"/>
      <c r="S1153" s="270"/>
      <c r="T1153" s="270"/>
      <c r="U1153" s="270"/>
      <c r="V1153" s="270"/>
      <c r="W1153" s="270"/>
      <c r="X1153" s="271"/>
      <c r="AT1153" s="272" t="s">
        <v>213</v>
      </c>
      <c r="AU1153" s="272" t="s">
        <v>90</v>
      </c>
      <c r="AV1153" s="14" t="s">
        <v>224</v>
      </c>
      <c r="AW1153" s="14" t="s">
        <v>5</v>
      </c>
      <c r="AX1153" s="14" t="s">
        <v>80</v>
      </c>
      <c r="AY1153" s="272" t="s">
        <v>204</v>
      </c>
    </row>
    <row r="1154" spans="2:51" s="11" customFormat="1" ht="12">
      <c r="B1154" s="229"/>
      <c r="C1154" s="230"/>
      <c r="D1154" s="231" t="s">
        <v>213</v>
      </c>
      <c r="E1154" s="232" t="s">
        <v>33</v>
      </c>
      <c r="F1154" s="233" t="s">
        <v>396</v>
      </c>
      <c r="G1154" s="230"/>
      <c r="H1154" s="232" t="s">
        <v>33</v>
      </c>
      <c r="I1154" s="234"/>
      <c r="J1154" s="234"/>
      <c r="K1154" s="230"/>
      <c r="L1154" s="230"/>
      <c r="M1154" s="235"/>
      <c r="N1154" s="236"/>
      <c r="O1154" s="237"/>
      <c r="P1154" s="237"/>
      <c r="Q1154" s="237"/>
      <c r="R1154" s="237"/>
      <c r="S1154" s="237"/>
      <c r="T1154" s="237"/>
      <c r="U1154" s="237"/>
      <c r="V1154" s="237"/>
      <c r="W1154" s="237"/>
      <c r="X1154" s="238"/>
      <c r="AT1154" s="239" t="s">
        <v>213</v>
      </c>
      <c r="AU1154" s="239" t="s">
        <v>90</v>
      </c>
      <c r="AV1154" s="11" t="s">
        <v>88</v>
      </c>
      <c r="AW1154" s="11" t="s">
        <v>5</v>
      </c>
      <c r="AX1154" s="11" t="s">
        <v>80</v>
      </c>
      <c r="AY1154" s="239" t="s">
        <v>204</v>
      </c>
    </row>
    <row r="1155" spans="2:51" s="12" customFormat="1" ht="12">
      <c r="B1155" s="240"/>
      <c r="C1155" s="241"/>
      <c r="D1155" s="231" t="s">
        <v>213</v>
      </c>
      <c r="E1155" s="242" t="s">
        <v>33</v>
      </c>
      <c r="F1155" s="243" t="s">
        <v>316</v>
      </c>
      <c r="G1155" s="241"/>
      <c r="H1155" s="244">
        <v>18</v>
      </c>
      <c r="I1155" s="245"/>
      <c r="J1155" s="245"/>
      <c r="K1155" s="241"/>
      <c r="L1155" s="241"/>
      <c r="M1155" s="246"/>
      <c r="N1155" s="247"/>
      <c r="O1155" s="248"/>
      <c r="P1155" s="248"/>
      <c r="Q1155" s="248"/>
      <c r="R1155" s="248"/>
      <c r="S1155" s="248"/>
      <c r="T1155" s="248"/>
      <c r="U1155" s="248"/>
      <c r="V1155" s="248"/>
      <c r="W1155" s="248"/>
      <c r="X1155" s="249"/>
      <c r="AT1155" s="250" t="s">
        <v>213</v>
      </c>
      <c r="AU1155" s="250" t="s">
        <v>90</v>
      </c>
      <c r="AV1155" s="12" t="s">
        <v>90</v>
      </c>
      <c r="AW1155" s="12" t="s">
        <v>5</v>
      </c>
      <c r="AX1155" s="12" t="s">
        <v>80</v>
      </c>
      <c r="AY1155" s="250" t="s">
        <v>204</v>
      </c>
    </row>
    <row r="1156" spans="2:51" s="11" customFormat="1" ht="12">
      <c r="B1156" s="229"/>
      <c r="C1156" s="230"/>
      <c r="D1156" s="231" t="s">
        <v>213</v>
      </c>
      <c r="E1156" s="232" t="s">
        <v>33</v>
      </c>
      <c r="F1156" s="233" t="s">
        <v>347</v>
      </c>
      <c r="G1156" s="230"/>
      <c r="H1156" s="232" t="s">
        <v>33</v>
      </c>
      <c r="I1156" s="234"/>
      <c r="J1156" s="234"/>
      <c r="K1156" s="230"/>
      <c r="L1156" s="230"/>
      <c r="M1156" s="235"/>
      <c r="N1156" s="236"/>
      <c r="O1156" s="237"/>
      <c r="P1156" s="237"/>
      <c r="Q1156" s="237"/>
      <c r="R1156" s="237"/>
      <c r="S1156" s="237"/>
      <c r="T1156" s="237"/>
      <c r="U1156" s="237"/>
      <c r="V1156" s="237"/>
      <c r="W1156" s="237"/>
      <c r="X1156" s="238"/>
      <c r="AT1156" s="239" t="s">
        <v>213</v>
      </c>
      <c r="AU1156" s="239" t="s">
        <v>90</v>
      </c>
      <c r="AV1156" s="11" t="s">
        <v>88</v>
      </c>
      <c r="AW1156" s="11" t="s">
        <v>5</v>
      </c>
      <c r="AX1156" s="11" t="s">
        <v>80</v>
      </c>
      <c r="AY1156" s="239" t="s">
        <v>204</v>
      </c>
    </row>
    <row r="1157" spans="2:51" s="12" customFormat="1" ht="12">
      <c r="B1157" s="240"/>
      <c r="C1157" s="241"/>
      <c r="D1157" s="231" t="s">
        <v>213</v>
      </c>
      <c r="E1157" s="242" t="s">
        <v>33</v>
      </c>
      <c r="F1157" s="243" t="s">
        <v>355</v>
      </c>
      <c r="G1157" s="241"/>
      <c r="H1157" s="244">
        <v>22</v>
      </c>
      <c r="I1157" s="245"/>
      <c r="J1157" s="245"/>
      <c r="K1157" s="241"/>
      <c r="L1157" s="241"/>
      <c r="M1157" s="246"/>
      <c r="N1157" s="247"/>
      <c r="O1157" s="248"/>
      <c r="P1157" s="248"/>
      <c r="Q1157" s="248"/>
      <c r="R1157" s="248"/>
      <c r="S1157" s="248"/>
      <c r="T1157" s="248"/>
      <c r="U1157" s="248"/>
      <c r="V1157" s="248"/>
      <c r="W1157" s="248"/>
      <c r="X1157" s="249"/>
      <c r="AT1157" s="250" t="s">
        <v>213</v>
      </c>
      <c r="AU1157" s="250" t="s">
        <v>90</v>
      </c>
      <c r="AV1157" s="12" t="s">
        <v>90</v>
      </c>
      <c r="AW1157" s="12" t="s">
        <v>5</v>
      </c>
      <c r="AX1157" s="12" t="s">
        <v>80</v>
      </c>
      <c r="AY1157" s="250" t="s">
        <v>204</v>
      </c>
    </row>
    <row r="1158" spans="2:51" s="14" customFormat="1" ht="12">
      <c r="B1158" s="262"/>
      <c r="C1158" s="263"/>
      <c r="D1158" s="231" t="s">
        <v>213</v>
      </c>
      <c r="E1158" s="264" t="s">
        <v>33</v>
      </c>
      <c r="F1158" s="265" t="s">
        <v>243</v>
      </c>
      <c r="G1158" s="263"/>
      <c r="H1158" s="266">
        <v>40</v>
      </c>
      <c r="I1158" s="267"/>
      <c r="J1158" s="267"/>
      <c r="K1158" s="263"/>
      <c r="L1158" s="263"/>
      <c r="M1158" s="268"/>
      <c r="N1158" s="269"/>
      <c r="O1158" s="270"/>
      <c r="P1158" s="270"/>
      <c r="Q1158" s="270"/>
      <c r="R1158" s="270"/>
      <c r="S1158" s="270"/>
      <c r="T1158" s="270"/>
      <c r="U1158" s="270"/>
      <c r="V1158" s="270"/>
      <c r="W1158" s="270"/>
      <c r="X1158" s="271"/>
      <c r="AT1158" s="272" t="s">
        <v>213</v>
      </c>
      <c r="AU1158" s="272" t="s">
        <v>90</v>
      </c>
      <c r="AV1158" s="14" t="s">
        <v>224</v>
      </c>
      <c r="AW1158" s="14" t="s">
        <v>5</v>
      </c>
      <c r="AX1158" s="14" t="s">
        <v>80</v>
      </c>
      <c r="AY1158" s="272" t="s">
        <v>204</v>
      </c>
    </row>
    <row r="1159" spans="2:51" s="11" customFormat="1" ht="12">
      <c r="B1159" s="229"/>
      <c r="C1159" s="230"/>
      <c r="D1159" s="231" t="s">
        <v>213</v>
      </c>
      <c r="E1159" s="232" t="s">
        <v>33</v>
      </c>
      <c r="F1159" s="233" t="s">
        <v>597</v>
      </c>
      <c r="G1159" s="230"/>
      <c r="H1159" s="232" t="s">
        <v>33</v>
      </c>
      <c r="I1159" s="234"/>
      <c r="J1159" s="234"/>
      <c r="K1159" s="230"/>
      <c r="L1159" s="230"/>
      <c r="M1159" s="235"/>
      <c r="N1159" s="236"/>
      <c r="O1159" s="237"/>
      <c r="P1159" s="237"/>
      <c r="Q1159" s="237"/>
      <c r="R1159" s="237"/>
      <c r="S1159" s="237"/>
      <c r="T1159" s="237"/>
      <c r="U1159" s="237"/>
      <c r="V1159" s="237"/>
      <c r="W1159" s="237"/>
      <c r="X1159" s="238"/>
      <c r="AT1159" s="239" t="s">
        <v>213</v>
      </c>
      <c r="AU1159" s="239" t="s">
        <v>90</v>
      </c>
      <c r="AV1159" s="11" t="s">
        <v>88</v>
      </c>
      <c r="AW1159" s="11" t="s">
        <v>5</v>
      </c>
      <c r="AX1159" s="11" t="s">
        <v>80</v>
      </c>
      <c r="AY1159" s="239" t="s">
        <v>204</v>
      </c>
    </row>
    <row r="1160" spans="2:51" s="12" customFormat="1" ht="12">
      <c r="B1160" s="240"/>
      <c r="C1160" s="241"/>
      <c r="D1160" s="231" t="s">
        <v>213</v>
      </c>
      <c r="E1160" s="242" t="s">
        <v>33</v>
      </c>
      <c r="F1160" s="243" t="s">
        <v>293</v>
      </c>
      <c r="G1160" s="241"/>
      <c r="H1160" s="244">
        <v>14</v>
      </c>
      <c r="I1160" s="245"/>
      <c r="J1160" s="245"/>
      <c r="K1160" s="241"/>
      <c r="L1160" s="241"/>
      <c r="M1160" s="246"/>
      <c r="N1160" s="247"/>
      <c r="O1160" s="248"/>
      <c r="P1160" s="248"/>
      <c r="Q1160" s="248"/>
      <c r="R1160" s="248"/>
      <c r="S1160" s="248"/>
      <c r="T1160" s="248"/>
      <c r="U1160" s="248"/>
      <c r="V1160" s="248"/>
      <c r="W1160" s="248"/>
      <c r="X1160" s="249"/>
      <c r="AT1160" s="250" t="s">
        <v>213</v>
      </c>
      <c r="AU1160" s="250" t="s">
        <v>90</v>
      </c>
      <c r="AV1160" s="12" t="s">
        <v>90</v>
      </c>
      <c r="AW1160" s="12" t="s">
        <v>5</v>
      </c>
      <c r="AX1160" s="12" t="s">
        <v>80</v>
      </c>
      <c r="AY1160" s="250" t="s">
        <v>204</v>
      </c>
    </row>
    <row r="1161" spans="2:51" s="14" customFormat="1" ht="12">
      <c r="B1161" s="262"/>
      <c r="C1161" s="263"/>
      <c r="D1161" s="231" t="s">
        <v>213</v>
      </c>
      <c r="E1161" s="264" t="s">
        <v>33</v>
      </c>
      <c r="F1161" s="265" t="s">
        <v>243</v>
      </c>
      <c r="G1161" s="263"/>
      <c r="H1161" s="266">
        <v>14</v>
      </c>
      <c r="I1161" s="267"/>
      <c r="J1161" s="267"/>
      <c r="K1161" s="263"/>
      <c r="L1161" s="263"/>
      <c r="M1161" s="268"/>
      <c r="N1161" s="269"/>
      <c r="O1161" s="270"/>
      <c r="P1161" s="270"/>
      <c r="Q1161" s="270"/>
      <c r="R1161" s="270"/>
      <c r="S1161" s="270"/>
      <c r="T1161" s="270"/>
      <c r="U1161" s="270"/>
      <c r="V1161" s="270"/>
      <c r="W1161" s="270"/>
      <c r="X1161" s="271"/>
      <c r="AT1161" s="272" t="s">
        <v>213</v>
      </c>
      <c r="AU1161" s="272" t="s">
        <v>90</v>
      </c>
      <c r="AV1161" s="14" t="s">
        <v>224</v>
      </c>
      <c r="AW1161" s="14" t="s">
        <v>5</v>
      </c>
      <c r="AX1161" s="14" t="s">
        <v>80</v>
      </c>
      <c r="AY1161" s="272" t="s">
        <v>204</v>
      </c>
    </row>
    <row r="1162" spans="2:51" s="11" customFormat="1" ht="12">
      <c r="B1162" s="229"/>
      <c r="C1162" s="230"/>
      <c r="D1162" s="231" t="s">
        <v>213</v>
      </c>
      <c r="E1162" s="232" t="s">
        <v>33</v>
      </c>
      <c r="F1162" s="233" t="s">
        <v>600</v>
      </c>
      <c r="G1162" s="230"/>
      <c r="H1162" s="232" t="s">
        <v>33</v>
      </c>
      <c r="I1162" s="234"/>
      <c r="J1162" s="234"/>
      <c r="K1162" s="230"/>
      <c r="L1162" s="230"/>
      <c r="M1162" s="235"/>
      <c r="N1162" s="236"/>
      <c r="O1162" s="237"/>
      <c r="P1162" s="237"/>
      <c r="Q1162" s="237"/>
      <c r="R1162" s="237"/>
      <c r="S1162" s="237"/>
      <c r="T1162" s="237"/>
      <c r="U1162" s="237"/>
      <c r="V1162" s="237"/>
      <c r="W1162" s="237"/>
      <c r="X1162" s="238"/>
      <c r="AT1162" s="239" t="s">
        <v>213</v>
      </c>
      <c r="AU1162" s="239" t="s">
        <v>90</v>
      </c>
      <c r="AV1162" s="11" t="s">
        <v>88</v>
      </c>
      <c r="AW1162" s="11" t="s">
        <v>5</v>
      </c>
      <c r="AX1162" s="11" t="s">
        <v>80</v>
      </c>
      <c r="AY1162" s="239" t="s">
        <v>204</v>
      </c>
    </row>
    <row r="1163" spans="2:51" s="12" customFormat="1" ht="12">
      <c r="B1163" s="240"/>
      <c r="C1163" s="241"/>
      <c r="D1163" s="231" t="s">
        <v>213</v>
      </c>
      <c r="E1163" s="242" t="s">
        <v>33</v>
      </c>
      <c r="F1163" s="243" t="s">
        <v>293</v>
      </c>
      <c r="G1163" s="241"/>
      <c r="H1163" s="244">
        <v>14</v>
      </c>
      <c r="I1163" s="245"/>
      <c r="J1163" s="245"/>
      <c r="K1163" s="241"/>
      <c r="L1163" s="241"/>
      <c r="M1163" s="246"/>
      <c r="N1163" s="247"/>
      <c r="O1163" s="248"/>
      <c r="P1163" s="248"/>
      <c r="Q1163" s="248"/>
      <c r="R1163" s="248"/>
      <c r="S1163" s="248"/>
      <c r="T1163" s="248"/>
      <c r="U1163" s="248"/>
      <c r="V1163" s="248"/>
      <c r="W1163" s="248"/>
      <c r="X1163" s="249"/>
      <c r="AT1163" s="250" t="s">
        <v>213</v>
      </c>
      <c r="AU1163" s="250" t="s">
        <v>90</v>
      </c>
      <c r="AV1163" s="12" t="s">
        <v>90</v>
      </c>
      <c r="AW1163" s="12" t="s">
        <v>5</v>
      </c>
      <c r="AX1163" s="12" t="s">
        <v>80</v>
      </c>
      <c r="AY1163" s="250" t="s">
        <v>204</v>
      </c>
    </row>
    <row r="1164" spans="2:51" s="13" customFormat="1" ht="12">
      <c r="B1164" s="251"/>
      <c r="C1164" s="252"/>
      <c r="D1164" s="231" t="s">
        <v>213</v>
      </c>
      <c r="E1164" s="253" t="s">
        <v>33</v>
      </c>
      <c r="F1164" s="254" t="s">
        <v>218</v>
      </c>
      <c r="G1164" s="252"/>
      <c r="H1164" s="255">
        <v>78</v>
      </c>
      <c r="I1164" s="256"/>
      <c r="J1164" s="256"/>
      <c r="K1164" s="252"/>
      <c r="L1164" s="252"/>
      <c r="M1164" s="257"/>
      <c r="N1164" s="258"/>
      <c r="O1164" s="259"/>
      <c r="P1164" s="259"/>
      <c r="Q1164" s="259"/>
      <c r="R1164" s="259"/>
      <c r="S1164" s="259"/>
      <c r="T1164" s="259"/>
      <c r="U1164" s="259"/>
      <c r="V1164" s="259"/>
      <c r="W1164" s="259"/>
      <c r="X1164" s="260"/>
      <c r="AT1164" s="261" t="s">
        <v>213</v>
      </c>
      <c r="AU1164" s="261" t="s">
        <v>90</v>
      </c>
      <c r="AV1164" s="13" t="s">
        <v>211</v>
      </c>
      <c r="AW1164" s="13" t="s">
        <v>5</v>
      </c>
      <c r="AX1164" s="13" t="s">
        <v>88</v>
      </c>
      <c r="AY1164" s="261" t="s">
        <v>204</v>
      </c>
    </row>
    <row r="1165" spans="2:65" s="1" customFormat="1" ht="16.5" customHeight="1">
      <c r="B1165" s="39"/>
      <c r="C1165" s="216" t="s">
        <v>1386</v>
      </c>
      <c r="D1165" s="216" t="s">
        <v>206</v>
      </c>
      <c r="E1165" s="217" t="s">
        <v>1387</v>
      </c>
      <c r="F1165" s="218" t="s">
        <v>1388</v>
      </c>
      <c r="G1165" s="219" t="s">
        <v>1289</v>
      </c>
      <c r="H1165" s="220">
        <v>204</v>
      </c>
      <c r="I1165" s="221"/>
      <c r="J1165" s="221"/>
      <c r="K1165" s="222">
        <f>ROUND(P1165*H1165,2)</f>
        <v>0</v>
      </c>
      <c r="L1165" s="218" t="s">
        <v>1071</v>
      </c>
      <c r="M1165" s="44"/>
      <c r="N1165" s="223" t="s">
        <v>33</v>
      </c>
      <c r="O1165" s="224" t="s">
        <v>49</v>
      </c>
      <c r="P1165" s="225">
        <f>I1165+J1165</f>
        <v>0</v>
      </c>
      <c r="Q1165" s="225">
        <f>ROUND(I1165*H1165,2)</f>
        <v>0</v>
      </c>
      <c r="R1165" s="225">
        <f>ROUND(J1165*H1165,2)</f>
        <v>0</v>
      </c>
      <c r="S1165" s="80"/>
      <c r="T1165" s="226">
        <f>S1165*H1165</f>
        <v>0</v>
      </c>
      <c r="U1165" s="226">
        <v>0</v>
      </c>
      <c r="V1165" s="226">
        <f>U1165*H1165</f>
        <v>0</v>
      </c>
      <c r="W1165" s="226">
        <v>0.01</v>
      </c>
      <c r="X1165" s="227">
        <f>W1165*H1165</f>
        <v>2.04</v>
      </c>
      <c r="AR1165" s="17" t="s">
        <v>211</v>
      </c>
      <c r="AT1165" s="17" t="s">
        <v>206</v>
      </c>
      <c r="AU1165" s="17" t="s">
        <v>90</v>
      </c>
      <c r="AY1165" s="17" t="s">
        <v>204</v>
      </c>
      <c r="BE1165" s="228">
        <f>IF(O1165="základní",K1165,0)</f>
        <v>0</v>
      </c>
      <c r="BF1165" s="228">
        <f>IF(O1165="snížená",K1165,0)</f>
        <v>0</v>
      </c>
      <c r="BG1165" s="228">
        <f>IF(O1165="zákl. přenesená",K1165,0)</f>
        <v>0</v>
      </c>
      <c r="BH1165" s="228">
        <f>IF(O1165="sníž. přenesená",K1165,0)</f>
        <v>0</v>
      </c>
      <c r="BI1165" s="228">
        <f>IF(O1165="nulová",K1165,0)</f>
        <v>0</v>
      </c>
      <c r="BJ1165" s="17" t="s">
        <v>88</v>
      </c>
      <c r="BK1165" s="228">
        <f>ROUND(P1165*H1165,2)</f>
        <v>0</v>
      </c>
      <c r="BL1165" s="17" t="s">
        <v>211</v>
      </c>
      <c r="BM1165" s="17" t="s">
        <v>1389</v>
      </c>
    </row>
    <row r="1166" spans="2:51" s="11" customFormat="1" ht="12">
      <c r="B1166" s="229"/>
      <c r="C1166" s="230"/>
      <c r="D1166" s="231" t="s">
        <v>213</v>
      </c>
      <c r="E1166" s="232" t="s">
        <v>33</v>
      </c>
      <c r="F1166" s="233" t="s">
        <v>1390</v>
      </c>
      <c r="G1166" s="230"/>
      <c r="H1166" s="232" t="s">
        <v>33</v>
      </c>
      <c r="I1166" s="234"/>
      <c r="J1166" s="234"/>
      <c r="K1166" s="230"/>
      <c r="L1166" s="230"/>
      <c r="M1166" s="235"/>
      <c r="N1166" s="236"/>
      <c r="O1166" s="237"/>
      <c r="P1166" s="237"/>
      <c r="Q1166" s="237"/>
      <c r="R1166" s="237"/>
      <c r="S1166" s="237"/>
      <c r="T1166" s="237"/>
      <c r="U1166" s="237"/>
      <c r="V1166" s="237"/>
      <c r="W1166" s="237"/>
      <c r="X1166" s="238"/>
      <c r="AT1166" s="239" t="s">
        <v>213</v>
      </c>
      <c r="AU1166" s="239" t="s">
        <v>90</v>
      </c>
      <c r="AV1166" s="11" t="s">
        <v>88</v>
      </c>
      <c r="AW1166" s="11" t="s">
        <v>5</v>
      </c>
      <c r="AX1166" s="11" t="s">
        <v>80</v>
      </c>
      <c r="AY1166" s="239" t="s">
        <v>204</v>
      </c>
    </row>
    <row r="1167" spans="2:51" s="12" customFormat="1" ht="12">
      <c r="B1167" s="240"/>
      <c r="C1167" s="241"/>
      <c r="D1167" s="231" t="s">
        <v>213</v>
      </c>
      <c r="E1167" s="242" t="s">
        <v>33</v>
      </c>
      <c r="F1167" s="243" t="s">
        <v>1391</v>
      </c>
      <c r="G1167" s="241"/>
      <c r="H1167" s="244">
        <v>204</v>
      </c>
      <c r="I1167" s="245"/>
      <c r="J1167" s="245"/>
      <c r="K1167" s="241"/>
      <c r="L1167" s="241"/>
      <c r="M1167" s="246"/>
      <c r="N1167" s="247"/>
      <c r="O1167" s="248"/>
      <c r="P1167" s="248"/>
      <c r="Q1167" s="248"/>
      <c r="R1167" s="248"/>
      <c r="S1167" s="248"/>
      <c r="T1167" s="248"/>
      <c r="U1167" s="248"/>
      <c r="V1167" s="248"/>
      <c r="W1167" s="248"/>
      <c r="X1167" s="249"/>
      <c r="AT1167" s="250" t="s">
        <v>213</v>
      </c>
      <c r="AU1167" s="250" t="s">
        <v>90</v>
      </c>
      <c r="AV1167" s="12" t="s">
        <v>90</v>
      </c>
      <c r="AW1167" s="12" t="s">
        <v>5</v>
      </c>
      <c r="AX1167" s="12" t="s">
        <v>88</v>
      </c>
      <c r="AY1167" s="250" t="s">
        <v>204</v>
      </c>
    </row>
    <row r="1168" spans="2:65" s="1" customFormat="1" ht="16.5" customHeight="1">
      <c r="B1168" s="39"/>
      <c r="C1168" s="216" t="s">
        <v>1392</v>
      </c>
      <c r="D1168" s="216" t="s">
        <v>206</v>
      </c>
      <c r="E1168" s="217" t="s">
        <v>1393</v>
      </c>
      <c r="F1168" s="218" t="s">
        <v>1394</v>
      </c>
      <c r="G1168" s="219" t="s">
        <v>209</v>
      </c>
      <c r="H1168" s="220">
        <v>508.415</v>
      </c>
      <c r="I1168" s="221"/>
      <c r="J1168" s="221"/>
      <c r="K1168" s="222">
        <f>ROUND(P1168*H1168,2)</f>
        <v>0</v>
      </c>
      <c r="L1168" s="218" t="s">
        <v>239</v>
      </c>
      <c r="M1168" s="44"/>
      <c r="N1168" s="223" t="s">
        <v>33</v>
      </c>
      <c r="O1168" s="224" t="s">
        <v>49</v>
      </c>
      <c r="P1168" s="225">
        <f>I1168+J1168</f>
        <v>0</v>
      </c>
      <c r="Q1168" s="225">
        <f>ROUND(I1168*H1168,2)</f>
        <v>0</v>
      </c>
      <c r="R1168" s="225">
        <f>ROUND(J1168*H1168,2)</f>
        <v>0</v>
      </c>
      <c r="S1168" s="80"/>
      <c r="T1168" s="226">
        <f>S1168*H1168</f>
        <v>0</v>
      </c>
      <c r="U1168" s="226">
        <v>0</v>
      </c>
      <c r="V1168" s="226">
        <f>U1168*H1168</f>
        <v>0</v>
      </c>
      <c r="W1168" s="226">
        <v>0.117</v>
      </c>
      <c r="X1168" s="227">
        <f>W1168*H1168</f>
        <v>59.48455500000001</v>
      </c>
      <c r="AR1168" s="17" t="s">
        <v>211</v>
      </c>
      <c r="AT1168" s="17" t="s">
        <v>206</v>
      </c>
      <c r="AU1168" s="17" t="s">
        <v>90</v>
      </c>
      <c r="AY1168" s="17" t="s">
        <v>204</v>
      </c>
      <c r="BE1168" s="228">
        <f>IF(O1168="základní",K1168,0)</f>
        <v>0</v>
      </c>
      <c r="BF1168" s="228">
        <f>IF(O1168="snížená",K1168,0)</f>
        <v>0</v>
      </c>
      <c r="BG1168" s="228">
        <f>IF(O1168="zákl. přenesená",K1168,0)</f>
        <v>0</v>
      </c>
      <c r="BH1168" s="228">
        <f>IF(O1168="sníž. přenesená",K1168,0)</f>
        <v>0</v>
      </c>
      <c r="BI1168" s="228">
        <f>IF(O1168="nulová",K1168,0)</f>
        <v>0</v>
      </c>
      <c r="BJ1168" s="17" t="s">
        <v>88</v>
      </c>
      <c r="BK1168" s="228">
        <f>ROUND(P1168*H1168,2)</f>
        <v>0</v>
      </c>
      <c r="BL1168" s="17" t="s">
        <v>211</v>
      </c>
      <c r="BM1168" s="17" t="s">
        <v>1395</v>
      </c>
    </row>
    <row r="1169" spans="2:47" s="1" customFormat="1" ht="12">
      <c r="B1169" s="39"/>
      <c r="C1169" s="40"/>
      <c r="D1169" s="231" t="s">
        <v>887</v>
      </c>
      <c r="E1169" s="40"/>
      <c r="F1169" s="283" t="s">
        <v>1396</v>
      </c>
      <c r="G1169" s="40"/>
      <c r="H1169" s="40"/>
      <c r="I1169" s="132"/>
      <c r="J1169" s="132"/>
      <c r="K1169" s="40"/>
      <c r="L1169" s="40"/>
      <c r="M1169" s="44"/>
      <c r="N1169" s="284"/>
      <c r="O1169" s="80"/>
      <c r="P1169" s="80"/>
      <c r="Q1169" s="80"/>
      <c r="R1169" s="80"/>
      <c r="S1169" s="80"/>
      <c r="T1169" s="80"/>
      <c r="U1169" s="80"/>
      <c r="V1169" s="80"/>
      <c r="W1169" s="80"/>
      <c r="X1169" s="81"/>
      <c r="AT1169" s="17" t="s">
        <v>887</v>
      </c>
      <c r="AU1169" s="17" t="s">
        <v>90</v>
      </c>
    </row>
    <row r="1170" spans="2:51" s="11" customFormat="1" ht="12">
      <c r="B1170" s="229"/>
      <c r="C1170" s="230"/>
      <c r="D1170" s="231" t="s">
        <v>213</v>
      </c>
      <c r="E1170" s="232" t="s">
        <v>33</v>
      </c>
      <c r="F1170" s="233" t="s">
        <v>590</v>
      </c>
      <c r="G1170" s="230"/>
      <c r="H1170" s="232" t="s">
        <v>33</v>
      </c>
      <c r="I1170" s="234"/>
      <c r="J1170" s="234"/>
      <c r="K1170" s="230"/>
      <c r="L1170" s="230"/>
      <c r="M1170" s="235"/>
      <c r="N1170" s="236"/>
      <c r="O1170" s="237"/>
      <c r="P1170" s="237"/>
      <c r="Q1170" s="237"/>
      <c r="R1170" s="237"/>
      <c r="S1170" s="237"/>
      <c r="T1170" s="237"/>
      <c r="U1170" s="237"/>
      <c r="V1170" s="237"/>
      <c r="W1170" s="237"/>
      <c r="X1170" s="238"/>
      <c r="AT1170" s="239" t="s">
        <v>213</v>
      </c>
      <c r="AU1170" s="239" t="s">
        <v>90</v>
      </c>
      <c r="AV1170" s="11" t="s">
        <v>88</v>
      </c>
      <c r="AW1170" s="11" t="s">
        <v>5</v>
      </c>
      <c r="AX1170" s="11" t="s">
        <v>80</v>
      </c>
      <c r="AY1170" s="239" t="s">
        <v>204</v>
      </c>
    </row>
    <row r="1171" spans="2:51" s="12" customFormat="1" ht="12">
      <c r="B1171" s="240"/>
      <c r="C1171" s="241"/>
      <c r="D1171" s="231" t="s">
        <v>213</v>
      </c>
      <c r="E1171" s="242" t="s">
        <v>33</v>
      </c>
      <c r="F1171" s="243" t="s">
        <v>1397</v>
      </c>
      <c r="G1171" s="241"/>
      <c r="H1171" s="244">
        <v>13.26</v>
      </c>
      <c r="I1171" s="245"/>
      <c r="J1171" s="245"/>
      <c r="K1171" s="241"/>
      <c r="L1171" s="241"/>
      <c r="M1171" s="246"/>
      <c r="N1171" s="247"/>
      <c r="O1171" s="248"/>
      <c r="P1171" s="248"/>
      <c r="Q1171" s="248"/>
      <c r="R1171" s="248"/>
      <c r="S1171" s="248"/>
      <c r="T1171" s="248"/>
      <c r="U1171" s="248"/>
      <c r="V1171" s="248"/>
      <c r="W1171" s="248"/>
      <c r="X1171" s="249"/>
      <c r="AT1171" s="250" t="s">
        <v>213</v>
      </c>
      <c r="AU1171" s="250" t="s">
        <v>90</v>
      </c>
      <c r="AV1171" s="12" t="s">
        <v>90</v>
      </c>
      <c r="AW1171" s="12" t="s">
        <v>5</v>
      </c>
      <c r="AX1171" s="12" t="s">
        <v>80</v>
      </c>
      <c r="AY1171" s="250" t="s">
        <v>204</v>
      </c>
    </row>
    <row r="1172" spans="2:51" s="11" customFormat="1" ht="12">
      <c r="B1172" s="229"/>
      <c r="C1172" s="230"/>
      <c r="D1172" s="231" t="s">
        <v>213</v>
      </c>
      <c r="E1172" s="232" t="s">
        <v>33</v>
      </c>
      <c r="F1172" s="233" t="s">
        <v>396</v>
      </c>
      <c r="G1172" s="230"/>
      <c r="H1172" s="232" t="s">
        <v>33</v>
      </c>
      <c r="I1172" s="234"/>
      <c r="J1172" s="234"/>
      <c r="K1172" s="230"/>
      <c r="L1172" s="230"/>
      <c r="M1172" s="235"/>
      <c r="N1172" s="236"/>
      <c r="O1172" s="237"/>
      <c r="P1172" s="237"/>
      <c r="Q1172" s="237"/>
      <c r="R1172" s="237"/>
      <c r="S1172" s="237"/>
      <c r="T1172" s="237"/>
      <c r="U1172" s="237"/>
      <c r="V1172" s="237"/>
      <c r="W1172" s="237"/>
      <c r="X1172" s="238"/>
      <c r="AT1172" s="239" t="s">
        <v>213</v>
      </c>
      <c r="AU1172" s="239" t="s">
        <v>90</v>
      </c>
      <c r="AV1172" s="11" t="s">
        <v>88</v>
      </c>
      <c r="AW1172" s="11" t="s">
        <v>5</v>
      </c>
      <c r="AX1172" s="11" t="s">
        <v>80</v>
      </c>
      <c r="AY1172" s="239" t="s">
        <v>204</v>
      </c>
    </row>
    <row r="1173" spans="2:51" s="12" customFormat="1" ht="12">
      <c r="B1173" s="240"/>
      <c r="C1173" s="241"/>
      <c r="D1173" s="231" t="s">
        <v>213</v>
      </c>
      <c r="E1173" s="242" t="s">
        <v>33</v>
      </c>
      <c r="F1173" s="243" t="s">
        <v>1398</v>
      </c>
      <c r="G1173" s="241"/>
      <c r="H1173" s="244">
        <v>17.028</v>
      </c>
      <c r="I1173" s="245"/>
      <c r="J1173" s="245"/>
      <c r="K1173" s="241"/>
      <c r="L1173" s="241"/>
      <c r="M1173" s="246"/>
      <c r="N1173" s="247"/>
      <c r="O1173" s="248"/>
      <c r="P1173" s="248"/>
      <c r="Q1173" s="248"/>
      <c r="R1173" s="248"/>
      <c r="S1173" s="248"/>
      <c r="T1173" s="248"/>
      <c r="U1173" s="248"/>
      <c r="V1173" s="248"/>
      <c r="W1173" s="248"/>
      <c r="X1173" s="249"/>
      <c r="AT1173" s="250" t="s">
        <v>213</v>
      </c>
      <c r="AU1173" s="250" t="s">
        <v>90</v>
      </c>
      <c r="AV1173" s="12" t="s">
        <v>90</v>
      </c>
      <c r="AW1173" s="12" t="s">
        <v>5</v>
      </c>
      <c r="AX1173" s="12" t="s">
        <v>80</v>
      </c>
      <c r="AY1173" s="250" t="s">
        <v>204</v>
      </c>
    </row>
    <row r="1174" spans="2:51" s="12" customFormat="1" ht="12">
      <c r="B1174" s="240"/>
      <c r="C1174" s="241"/>
      <c r="D1174" s="231" t="s">
        <v>213</v>
      </c>
      <c r="E1174" s="242" t="s">
        <v>33</v>
      </c>
      <c r="F1174" s="243" t="s">
        <v>1399</v>
      </c>
      <c r="G1174" s="241"/>
      <c r="H1174" s="244">
        <v>17.604</v>
      </c>
      <c r="I1174" s="245"/>
      <c r="J1174" s="245"/>
      <c r="K1174" s="241"/>
      <c r="L1174" s="241"/>
      <c r="M1174" s="246"/>
      <c r="N1174" s="247"/>
      <c r="O1174" s="248"/>
      <c r="P1174" s="248"/>
      <c r="Q1174" s="248"/>
      <c r="R1174" s="248"/>
      <c r="S1174" s="248"/>
      <c r="T1174" s="248"/>
      <c r="U1174" s="248"/>
      <c r="V1174" s="248"/>
      <c r="W1174" s="248"/>
      <c r="X1174" s="249"/>
      <c r="AT1174" s="250" t="s">
        <v>213</v>
      </c>
      <c r="AU1174" s="250" t="s">
        <v>90</v>
      </c>
      <c r="AV1174" s="12" t="s">
        <v>90</v>
      </c>
      <c r="AW1174" s="12" t="s">
        <v>5</v>
      </c>
      <c r="AX1174" s="12" t="s">
        <v>80</v>
      </c>
      <c r="AY1174" s="250" t="s">
        <v>204</v>
      </c>
    </row>
    <row r="1175" spans="2:51" s="11" customFormat="1" ht="12">
      <c r="B1175" s="229"/>
      <c r="C1175" s="230"/>
      <c r="D1175" s="231" t="s">
        <v>213</v>
      </c>
      <c r="E1175" s="232" t="s">
        <v>33</v>
      </c>
      <c r="F1175" s="233" t="s">
        <v>1400</v>
      </c>
      <c r="G1175" s="230"/>
      <c r="H1175" s="232" t="s">
        <v>33</v>
      </c>
      <c r="I1175" s="234"/>
      <c r="J1175" s="234"/>
      <c r="K1175" s="230"/>
      <c r="L1175" s="230"/>
      <c r="M1175" s="235"/>
      <c r="N1175" s="236"/>
      <c r="O1175" s="237"/>
      <c r="P1175" s="237"/>
      <c r="Q1175" s="237"/>
      <c r="R1175" s="237"/>
      <c r="S1175" s="237"/>
      <c r="T1175" s="237"/>
      <c r="U1175" s="237"/>
      <c r="V1175" s="237"/>
      <c r="W1175" s="237"/>
      <c r="X1175" s="238"/>
      <c r="AT1175" s="239" t="s">
        <v>213</v>
      </c>
      <c r="AU1175" s="239" t="s">
        <v>90</v>
      </c>
      <c r="AV1175" s="11" t="s">
        <v>88</v>
      </c>
      <c r="AW1175" s="11" t="s">
        <v>5</v>
      </c>
      <c r="AX1175" s="11" t="s">
        <v>80</v>
      </c>
      <c r="AY1175" s="239" t="s">
        <v>204</v>
      </c>
    </row>
    <row r="1176" spans="2:51" s="12" customFormat="1" ht="12">
      <c r="B1176" s="240"/>
      <c r="C1176" s="241"/>
      <c r="D1176" s="231" t="s">
        <v>213</v>
      </c>
      <c r="E1176" s="242" t="s">
        <v>33</v>
      </c>
      <c r="F1176" s="243" t="s">
        <v>1401</v>
      </c>
      <c r="G1176" s="241"/>
      <c r="H1176" s="244">
        <v>14.616</v>
      </c>
      <c r="I1176" s="245"/>
      <c r="J1176" s="245"/>
      <c r="K1176" s="241"/>
      <c r="L1176" s="241"/>
      <c r="M1176" s="246"/>
      <c r="N1176" s="247"/>
      <c r="O1176" s="248"/>
      <c r="P1176" s="248"/>
      <c r="Q1176" s="248"/>
      <c r="R1176" s="248"/>
      <c r="S1176" s="248"/>
      <c r="T1176" s="248"/>
      <c r="U1176" s="248"/>
      <c r="V1176" s="248"/>
      <c r="W1176" s="248"/>
      <c r="X1176" s="249"/>
      <c r="AT1176" s="250" t="s">
        <v>213</v>
      </c>
      <c r="AU1176" s="250" t="s">
        <v>90</v>
      </c>
      <c r="AV1176" s="12" t="s">
        <v>90</v>
      </c>
      <c r="AW1176" s="12" t="s">
        <v>5</v>
      </c>
      <c r="AX1176" s="12" t="s">
        <v>80</v>
      </c>
      <c r="AY1176" s="250" t="s">
        <v>204</v>
      </c>
    </row>
    <row r="1177" spans="2:51" s="12" customFormat="1" ht="12">
      <c r="B1177" s="240"/>
      <c r="C1177" s="241"/>
      <c r="D1177" s="231" t="s">
        <v>213</v>
      </c>
      <c r="E1177" s="242" t="s">
        <v>33</v>
      </c>
      <c r="F1177" s="243" t="s">
        <v>1402</v>
      </c>
      <c r="G1177" s="241"/>
      <c r="H1177" s="244">
        <v>35.784</v>
      </c>
      <c r="I1177" s="245"/>
      <c r="J1177" s="245"/>
      <c r="K1177" s="241"/>
      <c r="L1177" s="241"/>
      <c r="M1177" s="246"/>
      <c r="N1177" s="247"/>
      <c r="O1177" s="248"/>
      <c r="P1177" s="248"/>
      <c r="Q1177" s="248"/>
      <c r="R1177" s="248"/>
      <c r="S1177" s="248"/>
      <c r="T1177" s="248"/>
      <c r="U1177" s="248"/>
      <c r="V1177" s="248"/>
      <c r="W1177" s="248"/>
      <c r="X1177" s="249"/>
      <c r="AT1177" s="250" t="s">
        <v>213</v>
      </c>
      <c r="AU1177" s="250" t="s">
        <v>90</v>
      </c>
      <c r="AV1177" s="12" t="s">
        <v>90</v>
      </c>
      <c r="AW1177" s="12" t="s">
        <v>5</v>
      </c>
      <c r="AX1177" s="12" t="s">
        <v>80</v>
      </c>
      <c r="AY1177" s="250" t="s">
        <v>204</v>
      </c>
    </row>
    <row r="1178" spans="2:51" s="11" customFormat="1" ht="12">
      <c r="B1178" s="229"/>
      <c r="C1178" s="230"/>
      <c r="D1178" s="231" t="s">
        <v>213</v>
      </c>
      <c r="E1178" s="232" t="s">
        <v>33</v>
      </c>
      <c r="F1178" s="233" t="s">
        <v>1403</v>
      </c>
      <c r="G1178" s="230"/>
      <c r="H1178" s="232" t="s">
        <v>33</v>
      </c>
      <c r="I1178" s="234"/>
      <c r="J1178" s="234"/>
      <c r="K1178" s="230"/>
      <c r="L1178" s="230"/>
      <c r="M1178" s="235"/>
      <c r="N1178" s="236"/>
      <c r="O1178" s="237"/>
      <c r="P1178" s="237"/>
      <c r="Q1178" s="237"/>
      <c r="R1178" s="237"/>
      <c r="S1178" s="237"/>
      <c r="T1178" s="237"/>
      <c r="U1178" s="237"/>
      <c r="V1178" s="237"/>
      <c r="W1178" s="237"/>
      <c r="X1178" s="238"/>
      <c r="AT1178" s="239" t="s">
        <v>213</v>
      </c>
      <c r="AU1178" s="239" t="s">
        <v>90</v>
      </c>
      <c r="AV1178" s="11" t="s">
        <v>88</v>
      </c>
      <c r="AW1178" s="11" t="s">
        <v>5</v>
      </c>
      <c r="AX1178" s="11" t="s">
        <v>80</v>
      </c>
      <c r="AY1178" s="239" t="s">
        <v>204</v>
      </c>
    </row>
    <row r="1179" spans="2:51" s="12" customFormat="1" ht="12">
      <c r="B1179" s="240"/>
      <c r="C1179" s="241"/>
      <c r="D1179" s="231" t="s">
        <v>213</v>
      </c>
      <c r="E1179" s="242" t="s">
        <v>33</v>
      </c>
      <c r="F1179" s="243" t="s">
        <v>1404</v>
      </c>
      <c r="G1179" s="241"/>
      <c r="H1179" s="244">
        <v>48.959</v>
      </c>
      <c r="I1179" s="245"/>
      <c r="J1179" s="245"/>
      <c r="K1179" s="241"/>
      <c r="L1179" s="241"/>
      <c r="M1179" s="246"/>
      <c r="N1179" s="247"/>
      <c r="O1179" s="248"/>
      <c r="P1179" s="248"/>
      <c r="Q1179" s="248"/>
      <c r="R1179" s="248"/>
      <c r="S1179" s="248"/>
      <c r="T1179" s="248"/>
      <c r="U1179" s="248"/>
      <c r="V1179" s="248"/>
      <c r="W1179" s="248"/>
      <c r="X1179" s="249"/>
      <c r="AT1179" s="250" t="s">
        <v>213</v>
      </c>
      <c r="AU1179" s="250" t="s">
        <v>90</v>
      </c>
      <c r="AV1179" s="12" t="s">
        <v>90</v>
      </c>
      <c r="AW1179" s="12" t="s">
        <v>5</v>
      </c>
      <c r="AX1179" s="12" t="s">
        <v>80</v>
      </c>
      <c r="AY1179" s="250" t="s">
        <v>204</v>
      </c>
    </row>
    <row r="1180" spans="2:51" s="12" customFormat="1" ht="12">
      <c r="B1180" s="240"/>
      <c r="C1180" s="241"/>
      <c r="D1180" s="231" t="s">
        <v>213</v>
      </c>
      <c r="E1180" s="242" t="s">
        <v>33</v>
      </c>
      <c r="F1180" s="243" t="s">
        <v>1405</v>
      </c>
      <c r="G1180" s="241"/>
      <c r="H1180" s="244">
        <v>16.187</v>
      </c>
      <c r="I1180" s="245"/>
      <c r="J1180" s="245"/>
      <c r="K1180" s="241"/>
      <c r="L1180" s="241"/>
      <c r="M1180" s="246"/>
      <c r="N1180" s="247"/>
      <c r="O1180" s="248"/>
      <c r="P1180" s="248"/>
      <c r="Q1180" s="248"/>
      <c r="R1180" s="248"/>
      <c r="S1180" s="248"/>
      <c r="T1180" s="248"/>
      <c r="U1180" s="248"/>
      <c r="V1180" s="248"/>
      <c r="W1180" s="248"/>
      <c r="X1180" s="249"/>
      <c r="AT1180" s="250" t="s">
        <v>213</v>
      </c>
      <c r="AU1180" s="250" t="s">
        <v>90</v>
      </c>
      <c r="AV1180" s="12" t="s">
        <v>90</v>
      </c>
      <c r="AW1180" s="12" t="s">
        <v>5</v>
      </c>
      <c r="AX1180" s="12" t="s">
        <v>80</v>
      </c>
      <c r="AY1180" s="250" t="s">
        <v>204</v>
      </c>
    </row>
    <row r="1181" spans="2:51" s="12" customFormat="1" ht="12">
      <c r="B1181" s="240"/>
      <c r="C1181" s="241"/>
      <c r="D1181" s="231" t="s">
        <v>213</v>
      </c>
      <c r="E1181" s="242" t="s">
        <v>33</v>
      </c>
      <c r="F1181" s="243" t="s">
        <v>1406</v>
      </c>
      <c r="G1181" s="241"/>
      <c r="H1181" s="244">
        <v>75.207</v>
      </c>
      <c r="I1181" s="245"/>
      <c r="J1181" s="245"/>
      <c r="K1181" s="241"/>
      <c r="L1181" s="241"/>
      <c r="M1181" s="246"/>
      <c r="N1181" s="247"/>
      <c r="O1181" s="248"/>
      <c r="P1181" s="248"/>
      <c r="Q1181" s="248"/>
      <c r="R1181" s="248"/>
      <c r="S1181" s="248"/>
      <c r="T1181" s="248"/>
      <c r="U1181" s="248"/>
      <c r="V1181" s="248"/>
      <c r="W1181" s="248"/>
      <c r="X1181" s="249"/>
      <c r="AT1181" s="250" t="s">
        <v>213</v>
      </c>
      <c r="AU1181" s="250" t="s">
        <v>90</v>
      </c>
      <c r="AV1181" s="12" t="s">
        <v>90</v>
      </c>
      <c r="AW1181" s="12" t="s">
        <v>5</v>
      </c>
      <c r="AX1181" s="12" t="s">
        <v>80</v>
      </c>
      <c r="AY1181" s="250" t="s">
        <v>204</v>
      </c>
    </row>
    <row r="1182" spans="2:51" s="12" customFormat="1" ht="12">
      <c r="B1182" s="240"/>
      <c r="C1182" s="241"/>
      <c r="D1182" s="231" t="s">
        <v>213</v>
      </c>
      <c r="E1182" s="242" t="s">
        <v>33</v>
      </c>
      <c r="F1182" s="243" t="s">
        <v>1407</v>
      </c>
      <c r="G1182" s="241"/>
      <c r="H1182" s="244">
        <v>51.497</v>
      </c>
      <c r="I1182" s="245"/>
      <c r="J1182" s="245"/>
      <c r="K1182" s="241"/>
      <c r="L1182" s="241"/>
      <c r="M1182" s="246"/>
      <c r="N1182" s="247"/>
      <c r="O1182" s="248"/>
      <c r="P1182" s="248"/>
      <c r="Q1182" s="248"/>
      <c r="R1182" s="248"/>
      <c r="S1182" s="248"/>
      <c r="T1182" s="248"/>
      <c r="U1182" s="248"/>
      <c r="V1182" s="248"/>
      <c r="W1182" s="248"/>
      <c r="X1182" s="249"/>
      <c r="AT1182" s="250" t="s">
        <v>213</v>
      </c>
      <c r="AU1182" s="250" t="s">
        <v>90</v>
      </c>
      <c r="AV1182" s="12" t="s">
        <v>90</v>
      </c>
      <c r="AW1182" s="12" t="s">
        <v>5</v>
      </c>
      <c r="AX1182" s="12" t="s">
        <v>80</v>
      </c>
      <c r="AY1182" s="250" t="s">
        <v>204</v>
      </c>
    </row>
    <row r="1183" spans="2:51" s="11" customFormat="1" ht="12">
      <c r="B1183" s="229"/>
      <c r="C1183" s="230"/>
      <c r="D1183" s="231" t="s">
        <v>213</v>
      </c>
      <c r="E1183" s="232" t="s">
        <v>33</v>
      </c>
      <c r="F1183" s="233" t="s">
        <v>1408</v>
      </c>
      <c r="G1183" s="230"/>
      <c r="H1183" s="232" t="s">
        <v>33</v>
      </c>
      <c r="I1183" s="234"/>
      <c r="J1183" s="234"/>
      <c r="K1183" s="230"/>
      <c r="L1183" s="230"/>
      <c r="M1183" s="235"/>
      <c r="N1183" s="236"/>
      <c r="O1183" s="237"/>
      <c r="P1183" s="237"/>
      <c r="Q1183" s="237"/>
      <c r="R1183" s="237"/>
      <c r="S1183" s="237"/>
      <c r="T1183" s="237"/>
      <c r="U1183" s="237"/>
      <c r="V1183" s="237"/>
      <c r="W1183" s="237"/>
      <c r="X1183" s="238"/>
      <c r="AT1183" s="239" t="s">
        <v>213</v>
      </c>
      <c r="AU1183" s="239" t="s">
        <v>90</v>
      </c>
      <c r="AV1183" s="11" t="s">
        <v>88</v>
      </c>
      <c r="AW1183" s="11" t="s">
        <v>5</v>
      </c>
      <c r="AX1183" s="11" t="s">
        <v>80</v>
      </c>
      <c r="AY1183" s="239" t="s">
        <v>204</v>
      </c>
    </row>
    <row r="1184" spans="2:51" s="11" customFormat="1" ht="12">
      <c r="B1184" s="229"/>
      <c r="C1184" s="230"/>
      <c r="D1184" s="231" t="s">
        <v>213</v>
      </c>
      <c r="E1184" s="232" t="s">
        <v>33</v>
      </c>
      <c r="F1184" s="233" t="s">
        <v>1409</v>
      </c>
      <c r="G1184" s="230"/>
      <c r="H1184" s="232" t="s">
        <v>33</v>
      </c>
      <c r="I1184" s="234"/>
      <c r="J1184" s="234"/>
      <c r="K1184" s="230"/>
      <c r="L1184" s="230"/>
      <c r="M1184" s="235"/>
      <c r="N1184" s="236"/>
      <c r="O1184" s="237"/>
      <c r="P1184" s="237"/>
      <c r="Q1184" s="237"/>
      <c r="R1184" s="237"/>
      <c r="S1184" s="237"/>
      <c r="T1184" s="237"/>
      <c r="U1184" s="237"/>
      <c r="V1184" s="237"/>
      <c r="W1184" s="237"/>
      <c r="X1184" s="238"/>
      <c r="AT1184" s="239" t="s">
        <v>213</v>
      </c>
      <c r="AU1184" s="239" t="s">
        <v>90</v>
      </c>
      <c r="AV1184" s="11" t="s">
        <v>88</v>
      </c>
      <c r="AW1184" s="11" t="s">
        <v>5</v>
      </c>
      <c r="AX1184" s="11" t="s">
        <v>80</v>
      </c>
      <c r="AY1184" s="239" t="s">
        <v>204</v>
      </c>
    </row>
    <row r="1185" spans="2:51" s="11" customFormat="1" ht="12">
      <c r="B1185" s="229"/>
      <c r="C1185" s="230"/>
      <c r="D1185" s="231" t="s">
        <v>213</v>
      </c>
      <c r="E1185" s="232" t="s">
        <v>33</v>
      </c>
      <c r="F1185" s="233" t="s">
        <v>1410</v>
      </c>
      <c r="G1185" s="230"/>
      <c r="H1185" s="232" t="s">
        <v>33</v>
      </c>
      <c r="I1185" s="234"/>
      <c r="J1185" s="234"/>
      <c r="K1185" s="230"/>
      <c r="L1185" s="230"/>
      <c r="M1185" s="235"/>
      <c r="N1185" s="236"/>
      <c r="O1185" s="237"/>
      <c r="P1185" s="237"/>
      <c r="Q1185" s="237"/>
      <c r="R1185" s="237"/>
      <c r="S1185" s="237"/>
      <c r="T1185" s="237"/>
      <c r="U1185" s="237"/>
      <c r="V1185" s="237"/>
      <c r="W1185" s="237"/>
      <c r="X1185" s="238"/>
      <c r="AT1185" s="239" t="s">
        <v>213</v>
      </c>
      <c r="AU1185" s="239" t="s">
        <v>90</v>
      </c>
      <c r="AV1185" s="11" t="s">
        <v>88</v>
      </c>
      <c r="AW1185" s="11" t="s">
        <v>5</v>
      </c>
      <c r="AX1185" s="11" t="s">
        <v>80</v>
      </c>
      <c r="AY1185" s="239" t="s">
        <v>204</v>
      </c>
    </row>
    <row r="1186" spans="2:51" s="12" customFormat="1" ht="12">
      <c r="B1186" s="240"/>
      <c r="C1186" s="241"/>
      <c r="D1186" s="231" t="s">
        <v>213</v>
      </c>
      <c r="E1186" s="242" t="s">
        <v>33</v>
      </c>
      <c r="F1186" s="243" t="s">
        <v>1411</v>
      </c>
      <c r="G1186" s="241"/>
      <c r="H1186" s="244">
        <v>7.095</v>
      </c>
      <c r="I1186" s="245"/>
      <c r="J1186" s="245"/>
      <c r="K1186" s="241"/>
      <c r="L1186" s="241"/>
      <c r="M1186" s="246"/>
      <c r="N1186" s="247"/>
      <c r="O1186" s="248"/>
      <c r="P1186" s="248"/>
      <c r="Q1186" s="248"/>
      <c r="R1186" s="248"/>
      <c r="S1186" s="248"/>
      <c r="T1186" s="248"/>
      <c r="U1186" s="248"/>
      <c r="V1186" s="248"/>
      <c r="W1186" s="248"/>
      <c r="X1186" s="249"/>
      <c r="AT1186" s="250" t="s">
        <v>213</v>
      </c>
      <c r="AU1186" s="250" t="s">
        <v>90</v>
      </c>
      <c r="AV1186" s="12" t="s">
        <v>90</v>
      </c>
      <c r="AW1186" s="12" t="s">
        <v>5</v>
      </c>
      <c r="AX1186" s="12" t="s">
        <v>80</v>
      </c>
      <c r="AY1186" s="250" t="s">
        <v>204</v>
      </c>
    </row>
    <row r="1187" spans="2:51" s="12" customFormat="1" ht="12">
      <c r="B1187" s="240"/>
      <c r="C1187" s="241"/>
      <c r="D1187" s="231" t="s">
        <v>213</v>
      </c>
      <c r="E1187" s="242" t="s">
        <v>33</v>
      </c>
      <c r="F1187" s="243" t="s">
        <v>1412</v>
      </c>
      <c r="G1187" s="241"/>
      <c r="H1187" s="244">
        <v>16.566</v>
      </c>
      <c r="I1187" s="245"/>
      <c r="J1187" s="245"/>
      <c r="K1187" s="241"/>
      <c r="L1187" s="241"/>
      <c r="M1187" s="246"/>
      <c r="N1187" s="247"/>
      <c r="O1187" s="248"/>
      <c r="P1187" s="248"/>
      <c r="Q1187" s="248"/>
      <c r="R1187" s="248"/>
      <c r="S1187" s="248"/>
      <c r="T1187" s="248"/>
      <c r="U1187" s="248"/>
      <c r="V1187" s="248"/>
      <c r="W1187" s="248"/>
      <c r="X1187" s="249"/>
      <c r="AT1187" s="250" t="s">
        <v>213</v>
      </c>
      <c r="AU1187" s="250" t="s">
        <v>90</v>
      </c>
      <c r="AV1187" s="12" t="s">
        <v>90</v>
      </c>
      <c r="AW1187" s="12" t="s">
        <v>5</v>
      </c>
      <c r="AX1187" s="12" t="s">
        <v>80</v>
      </c>
      <c r="AY1187" s="250" t="s">
        <v>204</v>
      </c>
    </row>
    <row r="1188" spans="2:51" s="12" customFormat="1" ht="12">
      <c r="B1188" s="240"/>
      <c r="C1188" s="241"/>
      <c r="D1188" s="231" t="s">
        <v>213</v>
      </c>
      <c r="E1188" s="242" t="s">
        <v>33</v>
      </c>
      <c r="F1188" s="243" t="s">
        <v>1413</v>
      </c>
      <c r="G1188" s="241"/>
      <c r="H1188" s="244">
        <v>51.744</v>
      </c>
      <c r="I1188" s="245"/>
      <c r="J1188" s="245"/>
      <c r="K1188" s="241"/>
      <c r="L1188" s="241"/>
      <c r="M1188" s="246"/>
      <c r="N1188" s="247"/>
      <c r="O1188" s="248"/>
      <c r="P1188" s="248"/>
      <c r="Q1188" s="248"/>
      <c r="R1188" s="248"/>
      <c r="S1188" s="248"/>
      <c r="T1188" s="248"/>
      <c r="U1188" s="248"/>
      <c r="V1188" s="248"/>
      <c r="W1188" s="248"/>
      <c r="X1188" s="249"/>
      <c r="AT1188" s="250" t="s">
        <v>213</v>
      </c>
      <c r="AU1188" s="250" t="s">
        <v>90</v>
      </c>
      <c r="AV1188" s="12" t="s">
        <v>90</v>
      </c>
      <c r="AW1188" s="12" t="s">
        <v>5</v>
      </c>
      <c r="AX1188" s="12" t="s">
        <v>80</v>
      </c>
      <c r="AY1188" s="250" t="s">
        <v>204</v>
      </c>
    </row>
    <row r="1189" spans="2:51" s="12" customFormat="1" ht="12">
      <c r="B1189" s="240"/>
      <c r="C1189" s="241"/>
      <c r="D1189" s="231" t="s">
        <v>213</v>
      </c>
      <c r="E1189" s="242" t="s">
        <v>33</v>
      </c>
      <c r="F1189" s="243" t="s">
        <v>1414</v>
      </c>
      <c r="G1189" s="241"/>
      <c r="H1189" s="244">
        <v>51.546</v>
      </c>
      <c r="I1189" s="245"/>
      <c r="J1189" s="245"/>
      <c r="K1189" s="241"/>
      <c r="L1189" s="241"/>
      <c r="M1189" s="246"/>
      <c r="N1189" s="247"/>
      <c r="O1189" s="248"/>
      <c r="P1189" s="248"/>
      <c r="Q1189" s="248"/>
      <c r="R1189" s="248"/>
      <c r="S1189" s="248"/>
      <c r="T1189" s="248"/>
      <c r="U1189" s="248"/>
      <c r="V1189" s="248"/>
      <c r="W1189" s="248"/>
      <c r="X1189" s="249"/>
      <c r="AT1189" s="250" t="s">
        <v>213</v>
      </c>
      <c r="AU1189" s="250" t="s">
        <v>90</v>
      </c>
      <c r="AV1189" s="12" t="s">
        <v>90</v>
      </c>
      <c r="AW1189" s="12" t="s">
        <v>5</v>
      </c>
      <c r="AX1189" s="12" t="s">
        <v>80</v>
      </c>
      <c r="AY1189" s="250" t="s">
        <v>204</v>
      </c>
    </row>
    <row r="1190" spans="2:51" s="11" customFormat="1" ht="12">
      <c r="B1190" s="229"/>
      <c r="C1190" s="230"/>
      <c r="D1190" s="231" t="s">
        <v>213</v>
      </c>
      <c r="E1190" s="232" t="s">
        <v>33</v>
      </c>
      <c r="F1190" s="233" t="s">
        <v>600</v>
      </c>
      <c r="G1190" s="230"/>
      <c r="H1190" s="232" t="s">
        <v>33</v>
      </c>
      <c r="I1190" s="234"/>
      <c r="J1190" s="234"/>
      <c r="K1190" s="230"/>
      <c r="L1190" s="230"/>
      <c r="M1190" s="235"/>
      <c r="N1190" s="236"/>
      <c r="O1190" s="237"/>
      <c r="P1190" s="237"/>
      <c r="Q1190" s="237"/>
      <c r="R1190" s="237"/>
      <c r="S1190" s="237"/>
      <c r="T1190" s="237"/>
      <c r="U1190" s="237"/>
      <c r="V1190" s="237"/>
      <c r="W1190" s="237"/>
      <c r="X1190" s="238"/>
      <c r="AT1190" s="239" t="s">
        <v>213</v>
      </c>
      <c r="AU1190" s="239" t="s">
        <v>90</v>
      </c>
      <c r="AV1190" s="11" t="s">
        <v>88</v>
      </c>
      <c r="AW1190" s="11" t="s">
        <v>5</v>
      </c>
      <c r="AX1190" s="11" t="s">
        <v>80</v>
      </c>
      <c r="AY1190" s="239" t="s">
        <v>204</v>
      </c>
    </row>
    <row r="1191" spans="2:51" s="12" customFormat="1" ht="12">
      <c r="B1191" s="240"/>
      <c r="C1191" s="241"/>
      <c r="D1191" s="231" t="s">
        <v>213</v>
      </c>
      <c r="E1191" s="242" t="s">
        <v>33</v>
      </c>
      <c r="F1191" s="243" t="s">
        <v>1415</v>
      </c>
      <c r="G1191" s="241"/>
      <c r="H1191" s="244">
        <v>24.965</v>
      </c>
      <c r="I1191" s="245"/>
      <c r="J1191" s="245"/>
      <c r="K1191" s="241"/>
      <c r="L1191" s="241"/>
      <c r="M1191" s="246"/>
      <c r="N1191" s="247"/>
      <c r="O1191" s="248"/>
      <c r="P1191" s="248"/>
      <c r="Q1191" s="248"/>
      <c r="R1191" s="248"/>
      <c r="S1191" s="248"/>
      <c r="T1191" s="248"/>
      <c r="U1191" s="248"/>
      <c r="V1191" s="248"/>
      <c r="W1191" s="248"/>
      <c r="X1191" s="249"/>
      <c r="AT1191" s="250" t="s">
        <v>213</v>
      </c>
      <c r="AU1191" s="250" t="s">
        <v>90</v>
      </c>
      <c r="AV1191" s="12" t="s">
        <v>90</v>
      </c>
      <c r="AW1191" s="12" t="s">
        <v>5</v>
      </c>
      <c r="AX1191" s="12" t="s">
        <v>80</v>
      </c>
      <c r="AY1191" s="250" t="s">
        <v>204</v>
      </c>
    </row>
    <row r="1192" spans="2:51" s="12" customFormat="1" ht="12">
      <c r="B1192" s="240"/>
      <c r="C1192" s="241"/>
      <c r="D1192" s="231" t="s">
        <v>213</v>
      </c>
      <c r="E1192" s="242" t="s">
        <v>33</v>
      </c>
      <c r="F1192" s="243" t="s">
        <v>1416</v>
      </c>
      <c r="G1192" s="241"/>
      <c r="H1192" s="244">
        <v>16.995</v>
      </c>
      <c r="I1192" s="245"/>
      <c r="J1192" s="245"/>
      <c r="K1192" s="241"/>
      <c r="L1192" s="241"/>
      <c r="M1192" s="246"/>
      <c r="N1192" s="247"/>
      <c r="O1192" s="248"/>
      <c r="P1192" s="248"/>
      <c r="Q1192" s="248"/>
      <c r="R1192" s="248"/>
      <c r="S1192" s="248"/>
      <c r="T1192" s="248"/>
      <c r="U1192" s="248"/>
      <c r="V1192" s="248"/>
      <c r="W1192" s="248"/>
      <c r="X1192" s="249"/>
      <c r="AT1192" s="250" t="s">
        <v>213</v>
      </c>
      <c r="AU1192" s="250" t="s">
        <v>90</v>
      </c>
      <c r="AV1192" s="12" t="s">
        <v>90</v>
      </c>
      <c r="AW1192" s="12" t="s">
        <v>5</v>
      </c>
      <c r="AX1192" s="12" t="s">
        <v>80</v>
      </c>
      <c r="AY1192" s="250" t="s">
        <v>204</v>
      </c>
    </row>
    <row r="1193" spans="2:51" s="12" customFormat="1" ht="12">
      <c r="B1193" s="240"/>
      <c r="C1193" s="241"/>
      <c r="D1193" s="231" t="s">
        <v>213</v>
      </c>
      <c r="E1193" s="242" t="s">
        <v>33</v>
      </c>
      <c r="F1193" s="243" t="s">
        <v>1417</v>
      </c>
      <c r="G1193" s="241"/>
      <c r="H1193" s="244">
        <v>46.349</v>
      </c>
      <c r="I1193" s="245"/>
      <c r="J1193" s="245"/>
      <c r="K1193" s="241"/>
      <c r="L1193" s="241"/>
      <c r="M1193" s="246"/>
      <c r="N1193" s="247"/>
      <c r="O1193" s="248"/>
      <c r="P1193" s="248"/>
      <c r="Q1193" s="248"/>
      <c r="R1193" s="248"/>
      <c r="S1193" s="248"/>
      <c r="T1193" s="248"/>
      <c r="U1193" s="248"/>
      <c r="V1193" s="248"/>
      <c r="W1193" s="248"/>
      <c r="X1193" s="249"/>
      <c r="AT1193" s="250" t="s">
        <v>213</v>
      </c>
      <c r="AU1193" s="250" t="s">
        <v>90</v>
      </c>
      <c r="AV1193" s="12" t="s">
        <v>90</v>
      </c>
      <c r="AW1193" s="12" t="s">
        <v>5</v>
      </c>
      <c r="AX1193" s="12" t="s">
        <v>80</v>
      </c>
      <c r="AY1193" s="250" t="s">
        <v>204</v>
      </c>
    </row>
    <row r="1194" spans="2:51" s="11" customFormat="1" ht="12">
      <c r="B1194" s="229"/>
      <c r="C1194" s="230"/>
      <c r="D1194" s="231" t="s">
        <v>213</v>
      </c>
      <c r="E1194" s="232" t="s">
        <v>33</v>
      </c>
      <c r="F1194" s="233" t="s">
        <v>1418</v>
      </c>
      <c r="G1194" s="230"/>
      <c r="H1194" s="232" t="s">
        <v>33</v>
      </c>
      <c r="I1194" s="234"/>
      <c r="J1194" s="234"/>
      <c r="K1194" s="230"/>
      <c r="L1194" s="230"/>
      <c r="M1194" s="235"/>
      <c r="N1194" s="236"/>
      <c r="O1194" s="237"/>
      <c r="P1194" s="237"/>
      <c r="Q1194" s="237"/>
      <c r="R1194" s="237"/>
      <c r="S1194" s="237"/>
      <c r="T1194" s="237"/>
      <c r="U1194" s="237"/>
      <c r="V1194" s="237"/>
      <c r="W1194" s="237"/>
      <c r="X1194" s="238"/>
      <c r="AT1194" s="239" t="s">
        <v>213</v>
      </c>
      <c r="AU1194" s="239" t="s">
        <v>90</v>
      </c>
      <c r="AV1194" s="11" t="s">
        <v>88</v>
      </c>
      <c r="AW1194" s="11" t="s">
        <v>5</v>
      </c>
      <c r="AX1194" s="11" t="s">
        <v>80</v>
      </c>
      <c r="AY1194" s="239" t="s">
        <v>204</v>
      </c>
    </row>
    <row r="1195" spans="2:51" s="12" customFormat="1" ht="12">
      <c r="B1195" s="240"/>
      <c r="C1195" s="241"/>
      <c r="D1195" s="231" t="s">
        <v>213</v>
      </c>
      <c r="E1195" s="242" t="s">
        <v>33</v>
      </c>
      <c r="F1195" s="243" t="s">
        <v>1419</v>
      </c>
      <c r="G1195" s="241"/>
      <c r="H1195" s="244">
        <v>1.69</v>
      </c>
      <c r="I1195" s="245"/>
      <c r="J1195" s="245"/>
      <c r="K1195" s="241"/>
      <c r="L1195" s="241"/>
      <c r="M1195" s="246"/>
      <c r="N1195" s="247"/>
      <c r="O1195" s="248"/>
      <c r="P1195" s="248"/>
      <c r="Q1195" s="248"/>
      <c r="R1195" s="248"/>
      <c r="S1195" s="248"/>
      <c r="T1195" s="248"/>
      <c r="U1195" s="248"/>
      <c r="V1195" s="248"/>
      <c r="W1195" s="248"/>
      <c r="X1195" s="249"/>
      <c r="AT1195" s="250" t="s">
        <v>213</v>
      </c>
      <c r="AU1195" s="250" t="s">
        <v>90</v>
      </c>
      <c r="AV1195" s="12" t="s">
        <v>90</v>
      </c>
      <c r="AW1195" s="12" t="s">
        <v>5</v>
      </c>
      <c r="AX1195" s="12" t="s">
        <v>80</v>
      </c>
      <c r="AY1195" s="250" t="s">
        <v>204</v>
      </c>
    </row>
    <row r="1196" spans="2:51" s="12" customFormat="1" ht="12">
      <c r="B1196" s="240"/>
      <c r="C1196" s="241"/>
      <c r="D1196" s="231" t="s">
        <v>213</v>
      </c>
      <c r="E1196" s="242" t="s">
        <v>33</v>
      </c>
      <c r="F1196" s="243" t="s">
        <v>1420</v>
      </c>
      <c r="G1196" s="241"/>
      <c r="H1196" s="244">
        <v>1.323</v>
      </c>
      <c r="I1196" s="245"/>
      <c r="J1196" s="245"/>
      <c r="K1196" s="241"/>
      <c r="L1196" s="241"/>
      <c r="M1196" s="246"/>
      <c r="N1196" s="247"/>
      <c r="O1196" s="248"/>
      <c r="P1196" s="248"/>
      <c r="Q1196" s="248"/>
      <c r="R1196" s="248"/>
      <c r="S1196" s="248"/>
      <c r="T1196" s="248"/>
      <c r="U1196" s="248"/>
      <c r="V1196" s="248"/>
      <c r="W1196" s="248"/>
      <c r="X1196" s="249"/>
      <c r="AT1196" s="250" t="s">
        <v>213</v>
      </c>
      <c r="AU1196" s="250" t="s">
        <v>90</v>
      </c>
      <c r="AV1196" s="12" t="s">
        <v>90</v>
      </c>
      <c r="AW1196" s="12" t="s">
        <v>5</v>
      </c>
      <c r="AX1196" s="12" t="s">
        <v>80</v>
      </c>
      <c r="AY1196" s="250" t="s">
        <v>204</v>
      </c>
    </row>
    <row r="1197" spans="2:51" s="13" customFormat="1" ht="12">
      <c r="B1197" s="251"/>
      <c r="C1197" s="252"/>
      <c r="D1197" s="231" t="s">
        <v>213</v>
      </c>
      <c r="E1197" s="253" t="s">
        <v>33</v>
      </c>
      <c r="F1197" s="254" t="s">
        <v>218</v>
      </c>
      <c r="G1197" s="252"/>
      <c r="H1197" s="255">
        <v>508.41499999999996</v>
      </c>
      <c r="I1197" s="256"/>
      <c r="J1197" s="256"/>
      <c r="K1197" s="252"/>
      <c r="L1197" s="252"/>
      <c r="M1197" s="257"/>
      <c r="N1197" s="258"/>
      <c r="O1197" s="259"/>
      <c r="P1197" s="259"/>
      <c r="Q1197" s="259"/>
      <c r="R1197" s="259"/>
      <c r="S1197" s="259"/>
      <c r="T1197" s="259"/>
      <c r="U1197" s="259"/>
      <c r="V1197" s="259"/>
      <c r="W1197" s="259"/>
      <c r="X1197" s="260"/>
      <c r="AT1197" s="261" t="s">
        <v>213</v>
      </c>
      <c r="AU1197" s="261" t="s">
        <v>90</v>
      </c>
      <c r="AV1197" s="13" t="s">
        <v>211</v>
      </c>
      <c r="AW1197" s="13" t="s">
        <v>5</v>
      </c>
      <c r="AX1197" s="13" t="s">
        <v>88</v>
      </c>
      <c r="AY1197" s="261" t="s">
        <v>204</v>
      </c>
    </row>
    <row r="1198" spans="2:65" s="1" customFormat="1" ht="16.5" customHeight="1">
      <c r="B1198" s="39"/>
      <c r="C1198" s="216" t="s">
        <v>1421</v>
      </c>
      <c r="D1198" s="216" t="s">
        <v>206</v>
      </c>
      <c r="E1198" s="217" t="s">
        <v>1422</v>
      </c>
      <c r="F1198" s="218" t="s">
        <v>1423</v>
      </c>
      <c r="G1198" s="219" t="s">
        <v>209</v>
      </c>
      <c r="H1198" s="220">
        <v>57.02</v>
      </c>
      <c r="I1198" s="221"/>
      <c r="J1198" s="221"/>
      <c r="K1198" s="222">
        <f>ROUND(P1198*H1198,2)</f>
        <v>0</v>
      </c>
      <c r="L1198" s="218" t="s">
        <v>239</v>
      </c>
      <c r="M1198" s="44"/>
      <c r="N1198" s="223" t="s">
        <v>33</v>
      </c>
      <c r="O1198" s="224" t="s">
        <v>49</v>
      </c>
      <c r="P1198" s="225">
        <f>I1198+J1198</f>
        <v>0</v>
      </c>
      <c r="Q1198" s="225">
        <f>ROUND(I1198*H1198,2)</f>
        <v>0</v>
      </c>
      <c r="R1198" s="225">
        <f>ROUND(J1198*H1198,2)</f>
        <v>0</v>
      </c>
      <c r="S1198" s="80"/>
      <c r="T1198" s="226">
        <f>S1198*H1198</f>
        <v>0</v>
      </c>
      <c r="U1198" s="226">
        <v>0</v>
      </c>
      <c r="V1198" s="226">
        <f>U1198*H1198</f>
        <v>0</v>
      </c>
      <c r="W1198" s="226">
        <v>0.837</v>
      </c>
      <c r="X1198" s="227">
        <f>W1198*H1198</f>
        <v>47.72574</v>
      </c>
      <c r="AR1198" s="17" t="s">
        <v>211</v>
      </c>
      <c r="AT1198" s="17" t="s">
        <v>206</v>
      </c>
      <c r="AU1198" s="17" t="s">
        <v>90</v>
      </c>
      <c r="AY1198" s="17" t="s">
        <v>204</v>
      </c>
      <c r="BE1198" s="228">
        <f>IF(O1198="základní",K1198,0)</f>
        <v>0</v>
      </c>
      <c r="BF1198" s="228">
        <f>IF(O1198="snížená",K1198,0)</f>
        <v>0</v>
      </c>
      <c r="BG1198" s="228">
        <f>IF(O1198="zákl. přenesená",K1198,0)</f>
        <v>0</v>
      </c>
      <c r="BH1198" s="228">
        <f>IF(O1198="sníž. přenesená",K1198,0)</f>
        <v>0</v>
      </c>
      <c r="BI1198" s="228">
        <f>IF(O1198="nulová",K1198,0)</f>
        <v>0</v>
      </c>
      <c r="BJ1198" s="17" t="s">
        <v>88</v>
      </c>
      <c r="BK1198" s="228">
        <f>ROUND(P1198*H1198,2)</f>
        <v>0</v>
      </c>
      <c r="BL1198" s="17" t="s">
        <v>211</v>
      </c>
      <c r="BM1198" s="17" t="s">
        <v>1424</v>
      </c>
    </row>
    <row r="1199" spans="2:51" s="11" customFormat="1" ht="12">
      <c r="B1199" s="229"/>
      <c r="C1199" s="230"/>
      <c r="D1199" s="231" t="s">
        <v>213</v>
      </c>
      <c r="E1199" s="232" t="s">
        <v>33</v>
      </c>
      <c r="F1199" s="233" t="s">
        <v>1425</v>
      </c>
      <c r="G1199" s="230"/>
      <c r="H1199" s="232" t="s">
        <v>33</v>
      </c>
      <c r="I1199" s="234"/>
      <c r="J1199" s="234"/>
      <c r="K1199" s="230"/>
      <c r="L1199" s="230"/>
      <c r="M1199" s="235"/>
      <c r="N1199" s="236"/>
      <c r="O1199" s="237"/>
      <c r="P1199" s="237"/>
      <c r="Q1199" s="237"/>
      <c r="R1199" s="237"/>
      <c r="S1199" s="237"/>
      <c r="T1199" s="237"/>
      <c r="U1199" s="237"/>
      <c r="V1199" s="237"/>
      <c r="W1199" s="237"/>
      <c r="X1199" s="238"/>
      <c r="AT1199" s="239" t="s">
        <v>213</v>
      </c>
      <c r="AU1199" s="239" t="s">
        <v>90</v>
      </c>
      <c r="AV1199" s="11" t="s">
        <v>88</v>
      </c>
      <c r="AW1199" s="11" t="s">
        <v>5</v>
      </c>
      <c r="AX1199" s="11" t="s">
        <v>80</v>
      </c>
      <c r="AY1199" s="239" t="s">
        <v>204</v>
      </c>
    </row>
    <row r="1200" spans="2:51" s="12" customFormat="1" ht="12">
      <c r="B1200" s="240"/>
      <c r="C1200" s="241"/>
      <c r="D1200" s="231" t="s">
        <v>213</v>
      </c>
      <c r="E1200" s="242" t="s">
        <v>33</v>
      </c>
      <c r="F1200" s="243" t="s">
        <v>1426</v>
      </c>
      <c r="G1200" s="241"/>
      <c r="H1200" s="244">
        <v>57.02</v>
      </c>
      <c r="I1200" s="245"/>
      <c r="J1200" s="245"/>
      <c r="K1200" s="241"/>
      <c r="L1200" s="241"/>
      <c r="M1200" s="246"/>
      <c r="N1200" s="247"/>
      <c r="O1200" s="248"/>
      <c r="P1200" s="248"/>
      <c r="Q1200" s="248"/>
      <c r="R1200" s="248"/>
      <c r="S1200" s="248"/>
      <c r="T1200" s="248"/>
      <c r="U1200" s="248"/>
      <c r="V1200" s="248"/>
      <c r="W1200" s="248"/>
      <c r="X1200" s="249"/>
      <c r="AT1200" s="250" t="s">
        <v>213</v>
      </c>
      <c r="AU1200" s="250" t="s">
        <v>90</v>
      </c>
      <c r="AV1200" s="12" t="s">
        <v>90</v>
      </c>
      <c r="AW1200" s="12" t="s">
        <v>5</v>
      </c>
      <c r="AX1200" s="12" t="s">
        <v>80</v>
      </c>
      <c r="AY1200" s="250" t="s">
        <v>204</v>
      </c>
    </row>
    <row r="1201" spans="2:51" s="13" customFormat="1" ht="12">
      <c r="B1201" s="251"/>
      <c r="C1201" s="252"/>
      <c r="D1201" s="231" t="s">
        <v>213</v>
      </c>
      <c r="E1201" s="253" t="s">
        <v>33</v>
      </c>
      <c r="F1201" s="254" t="s">
        <v>218</v>
      </c>
      <c r="G1201" s="252"/>
      <c r="H1201" s="255">
        <v>57.02</v>
      </c>
      <c r="I1201" s="256"/>
      <c r="J1201" s="256"/>
      <c r="K1201" s="252"/>
      <c r="L1201" s="252"/>
      <c r="M1201" s="257"/>
      <c r="N1201" s="258"/>
      <c r="O1201" s="259"/>
      <c r="P1201" s="259"/>
      <c r="Q1201" s="259"/>
      <c r="R1201" s="259"/>
      <c r="S1201" s="259"/>
      <c r="T1201" s="259"/>
      <c r="U1201" s="259"/>
      <c r="V1201" s="259"/>
      <c r="W1201" s="259"/>
      <c r="X1201" s="260"/>
      <c r="AT1201" s="261" t="s">
        <v>213</v>
      </c>
      <c r="AU1201" s="261" t="s">
        <v>90</v>
      </c>
      <c r="AV1201" s="13" t="s">
        <v>211</v>
      </c>
      <c r="AW1201" s="13" t="s">
        <v>5</v>
      </c>
      <c r="AX1201" s="13" t="s">
        <v>88</v>
      </c>
      <c r="AY1201" s="261" t="s">
        <v>204</v>
      </c>
    </row>
    <row r="1202" spans="2:65" s="1" customFormat="1" ht="16.5" customHeight="1">
      <c r="B1202" s="39"/>
      <c r="C1202" s="216" t="s">
        <v>1427</v>
      </c>
      <c r="D1202" s="216" t="s">
        <v>206</v>
      </c>
      <c r="E1202" s="217" t="s">
        <v>1428</v>
      </c>
      <c r="F1202" s="218" t="s">
        <v>1429</v>
      </c>
      <c r="G1202" s="219" t="s">
        <v>209</v>
      </c>
      <c r="H1202" s="220">
        <v>37.408</v>
      </c>
      <c r="I1202" s="221"/>
      <c r="J1202" s="221"/>
      <c r="K1202" s="222">
        <f>ROUND(P1202*H1202,2)</f>
        <v>0</v>
      </c>
      <c r="L1202" s="218" t="s">
        <v>239</v>
      </c>
      <c r="M1202" s="44"/>
      <c r="N1202" s="223" t="s">
        <v>33</v>
      </c>
      <c r="O1202" s="224" t="s">
        <v>49</v>
      </c>
      <c r="P1202" s="225">
        <f>I1202+J1202</f>
        <v>0</v>
      </c>
      <c r="Q1202" s="225">
        <f>ROUND(I1202*H1202,2)</f>
        <v>0</v>
      </c>
      <c r="R1202" s="225">
        <f>ROUND(J1202*H1202,2)</f>
        <v>0</v>
      </c>
      <c r="S1202" s="80"/>
      <c r="T1202" s="226">
        <f>S1202*H1202</f>
        <v>0</v>
      </c>
      <c r="U1202" s="226">
        <v>0</v>
      </c>
      <c r="V1202" s="226">
        <f>U1202*H1202</f>
        <v>0</v>
      </c>
      <c r="W1202" s="226">
        <v>0.36</v>
      </c>
      <c r="X1202" s="227">
        <f>W1202*H1202</f>
        <v>13.46688</v>
      </c>
      <c r="AR1202" s="17" t="s">
        <v>211</v>
      </c>
      <c r="AT1202" s="17" t="s">
        <v>206</v>
      </c>
      <c r="AU1202" s="17" t="s">
        <v>90</v>
      </c>
      <c r="AY1202" s="17" t="s">
        <v>204</v>
      </c>
      <c r="BE1202" s="228">
        <f>IF(O1202="základní",K1202,0)</f>
        <v>0</v>
      </c>
      <c r="BF1202" s="228">
        <f>IF(O1202="snížená",K1202,0)</f>
        <v>0</v>
      </c>
      <c r="BG1202" s="228">
        <f>IF(O1202="zákl. přenesená",K1202,0)</f>
        <v>0</v>
      </c>
      <c r="BH1202" s="228">
        <f>IF(O1202="sníž. přenesená",K1202,0)</f>
        <v>0</v>
      </c>
      <c r="BI1202" s="228">
        <f>IF(O1202="nulová",K1202,0)</f>
        <v>0</v>
      </c>
      <c r="BJ1202" s="17" t="s">
        <v>88</v>
      </c>
      <c r="BK1202" s="228">
        <f>ROUND(P1202*H1202,2)</f>
        <v>0</v>
      </c>
      <c r="BL1202" s="17" t="s">
        <v>211</v>
      </c>
      <c r="BM1202" s="17" t="s">
        <v>1430</v>
      </c>
    </row>
    <row r="1203" spans="2:51" s="11" customFormat="1" ht="12">
      <c r="B1203" s="229"/>
      <c r="C1203" s="230"/>
      <c r="D1203" s="231" t="s">
        <v>213</v>
      </c>
      <c r="E1203" s="232" t="s">
        <v>33</v>
      </c>
      <c r="F1203" s="233" t="s">
        <v>1431</v>
      </c>
      <c r="G1203" s="230"/>
      <c r="H1203" s="232" t="s">
        <v>33</v>
      </c>
      <c r="I1203" s="234"/>
      <c r="J1203" s="234"/>
      <c r="K1203" s="230"/>
      <c r="L1203" s="230"/>
      <c r="M1203" s="235"/>
      <c r="N1203" s="236"/>
      <c r="O1203" s="237"/>
      <c r="P1203" s="237"/>
      <c r="Q1203" s="237"/>
      <c r="R1203" s="237"/>
      <c r="S1203" s="237"/>
      <c r="T1203" s="237"/>
      <c r="U1203" s="237"/>
      <c r="V1203" s="237"/>
      <c r="W1203" s="237"/>
      <c r="X1203" s="238"/>
      <c r="AT1203" s="239" t="s">
        <v>213</v>
      </c>
      <c r="AU1203" s="239" t="s">
        <v>90</v>
      </c>
      <c r="AV1203" s="11" t="s">
        <v>88</v>
      </c>
      <c r="AW1203" s="11" t="s">
        <v>5</v>
      </c>
      <c r="AX1203" s="11" t="s">
        <v>80</v>
      </c>
      <c r="AY1203" s="239" t="s">
        <v>204</v>
      </c>
    </row>
    <row r="1204" spans="2:51" s="11" customFormat="1" ht="12">
      <c r="B1204" s="229"/>
      <c r="C1204" s="230"/>
      <c r="D1204" s="231" t="s">
        <v>213</v>
      </c>
      <c r="E1204" s="232" t="s">
        <v>33</v>
      </c>
      <c r="F1204" s="233" t="s">
        <v>824</v>
      </c>
      <c r="G1204" s="230"/>
      <c r="H1204" s="232" t="s">
        <v>33</v>
      </c>
      <c r="I1204" s="234"/>
      <c r="J1204" s="234"/>
      <c r="K1204" s="230"/>
      <c r="L1204" s="230"/>
      <c r="M1204" s="235"/>
      <c r="N1204" s="236"/>
      <c r="O1204" s="237"/>
      <c r="P1204" s="237"/>
      <c r="Q1204" s="237"/>
      <c r="R1204" s="237"/>
      <c r="S1204" s="237"/>
      <c r="T1204" s="237"/>
      <c r="U1204" s="237"/>
      <c r="V1204" s="237"/>
      <c r="W1204" s="237"/>
      <c r="X1204" s="238"/>
      <c r="AT1204" s="239" t="s">
        <v>213</v>
      </c>
      <c r="AU1204" s="239" t="s">
        <v>90</v>
      </c>
      <c r="AV1204" s="11" t="s">
        <v>88</v>
      </c>
      <c r="AW1204" s="11" t="s">
        <v>5</v>
      </c>
      <c r="AX1204" s="11" t="s">
        <v>80</v>
      </c>
      <c r="AY1204" s="239" t="s">
        <v>204</v>
      </c>
    </row>
    <row r="1205" spans="2:51" s="12" customFormat="1" ht="12">
      <c r="B1205" s="240"/>
      <c r="C1205" s="241"/>
      <c r="D1205" s="231" t="s">
        <v>213</v>
      </c>
      <c r="E1205" s="242" t="s">
        <v>33</v>
      </c>
      <c r="F1205" s="243" t="s">
        <v>825</v>
      </c>
      <c r="G1205" s="241"/>
      <c r="H1205" s="244">
        <v>3.462</v>
      </c>
      <c r="I1205" s="245"/>
      <c r="J1205" s="245"/>
      <c r="K1205" s="241"/>
      <c r="L1205" s="241"/>
      <c r="M1205" s="246"/>
      <c r="N1205" s="247"/>
      <c r="O1205" s="248"/>
      <c r="P1205" s="248"/>
      <c r="Q1205" s="248"/>
      <c r="R1205" s="248"/>
      <c r="S1205" s="248"/>
      <c r="T1205" s="248"/>
      <c r="U1205" s="248"/>
      <c r="V1205" s="248"/>
      <c r="W1205" s="248"/>
      <c r="X1205" s="249"/>
      <c r="AT1205" s="250" t="s">
        <v>213</v>
      </c>
      <c r="AU1205" s="250" t="s">
        <v>90</v>
      </c>
      <c r="AV1205" s="12" t="s">
        <v>90</v>
      </c>
      <c r="AW1205" s="12" t="s">
        <v>5</v>
      </c>
      <c r="AX1205" s="12" t="s">
        <v>80</v>
      </c>
      <c r="AY1205" s="250" t="s">
        <v>204</v>
      </c>
    </row>
    <row r="1206" spans="2:51" s="12" customFormat="1" ht="12">
      <c r="B1206" s="240"/>
      <c r="C1206" s="241"/>
      <c r="D1206" s="231" t="s">
        <v>213</v>
      </c>
      <c r="E1206" s="242" t="s">
        <v>33</v>
      </c>
      <c r="F1206" s="243" t="s">
        <v>826</v>
      </c>
      <c r="G1206" s="241"/>
      <c r="H1206" s="244">
        <v>3.024</v>
      </c>
      <c r="I1206" s="245"/>
      <c r="J1206" s="245"/>
      <c r="K1206" s="241"/>
      <c r="L1206" s="241"/>
      <c r="M1206" s="246"/>
      <c r="N1206" s="247"/>
      <c r="O1206" s="248"/>
      <c r="P1206" s="248"/>
      <c r="Q1206" s="248"/>
      <c r="R1206" s="248"/>
      <c r="S1206" s="248"/>
      <c r="T1206" s="248"/>
      <c r="U1206" s="248"/>
      <c r="V1206" s="248"/>
      <c r="W1206" s="248"/>
      <c r="X1206" s="249"/>
      <c r="AT1206" s="250" t="s">
        <v>213</v>
      </c>
      <c r="AU1206" s="250" t="s">
        <v>90</v>
      </c>
      <c r="AV1206" s="12" t="s">
        <v>90</v>
      </c>
      <c r="AW1206" s="12" t="s">
        <v>5</v>
      </c>
      <c r="AX1206" s="12" t="s">
        <v>80</v>
      </c>
      <c r="AY1206" s="250" t="s">
        <v>204</v>
      </c>
    </row>
    <row r="1207" spans="2:51" s="11" customFormat="1" ht="12">
      <c r="B1207" s="229"/>
      <c r="C1207" s="230"/>
      <c r="D1207" s="231" t="s">
        <v>213</v>
      </c>
      <c r="E1207" s="232" t="s">
        <v>33</v>
      </c>
      <c r="F1207" s="233" t="s">
        <v>827</v>
      </c>
      <c r="G1207" s="230"/>
      <c r="H1207" s="232" t="s">
        <v>33</v>
      </c>
      <c r="I1207" s="234"/>
      <c r="J1207" s="234"/>
      <c r="K1207" s="230"/>
      <c r="L1207" s="230"/>
      <c r="M1207" s="235"/>
      <c r="N1207" s="236"/>
      <c r="O1207" s="237"/>
      <c r="P1207" s="237"/>
      <c r="Q1207" s="237"/>
      <c r="R1207" s="237"/>
      <c r="S1207" s="237"/>
      <c r="T1207" s="237"/>
      <c r="U1207" s="237"/>
      <c r="V1207" s="237"/>
      <c r="W1207" s="237"/>
      <c r="X1207" s="238"/>
      <c r="AT1207" s="239" t="s">
        <v>213</v>
      </c>
      <c r="AU1207" s="239" t="s">
        <v>90</v>
      </c>
      <c r="AV1207" s="11" t="s">
        <v>88</v>
      </c>
      <c r="AW1207" s="11" t="s">
        <v>5</v>
      </c>
      <c r="AX1207" s="11" t="s">
        <v>80</v>
      </c>
      <c r="AY1207" s="239" t="s">
        <v>204</v>
      </c>
    </row>
    <row r="1208" spans="2:51" s="12" customFormat="1" ht="12">
      <c r="B1208" s="240"/>
      <c r="C1208" s="241"/>
      <c r="D1208" s="231" t="s">
        <v>213</v>
      </c>
      <c r="E1208" s="242" t="s">
        <v>33</v>
      </c>
      <c r="F1208" s="243" t="s">
        <v>1432</v>
      </c>
      <c r="G1208" s="241"/>
      <c r="H1208" s="244">
        <v>27</v>
      </c>
      <c r="I1208" s="245"/>
      <c r="J1208" s="245"/>
      <c r="K1208" s="241"/>
      <c r="L1208" s="241"/>
      <c r="M1208" s="246"/>
      <c r="N1208" s="247"/>
      <c r="O1208" s="248"/>
      <c r="P1208" s="248"/>
      <c r="Q1208" s="248"/>
      <c r="R1208" s="248"/>
      <c r="S1208" s="248"/>
      <c r="T1208" s="248"/>
      <c r="U1208" s="248"/>
      <c r="V1208" s="248"/>
      <c r="W1208" s="248"/>
      <c r="X1208" s="249"/>
      <c r="AT1208" s="250" t="s">
        <v>213</v>
      </c>
      <c r="AU1208" s="250" t="s">
        <v>90</v>
      </c>
      <c r="AV1208" s="12" t="s">
        <v>90</v>
      </c>
      <c r="AW1208" s="12" t="s">
        <v>5</v>
      </c>
      <c r="AX1208" s="12" t="s">
        <v>80</v>
      </c>
      <c r="AY1208" s="250" t="s">
        <v>204</v>
      </c>
    </row>
    <row r="1209" spans="2:51" s="12" customFormat="1" ht="12">
      <c r="B1209" s="240"/>
      <c r="C1209" s="241"/>
      <c r="D1209" s="231" t="s">
        <v>213</v>
      </c>
      <c r="E1209" s="242" t="s">
        <v>33</v>
      </c>
      <c r="F1209" s="243" t="s">
        <v>829</v>
      </c>
      <c r="G1209" s="241"/>
      <c r="H1209" s="244">
        <v>3.922</v>
      </c>
      <c r="I1209" s="245"/>
      <c r="J1209" s="245"/>
      <c r="K1209" s="241"/>
      <c r="L1209" s="241"/>
      <c r="M1209" s="246"/>
      <c r="N1209" s="247"/>
      <c r="O1209" s="248"/>
      <c r="P1209" s="248"/>
      <c r="Q1209" s="248"/>
      <c r="R1209" s="248"/>
      <c r="S1209" s="248"/>
      <c r="T1209" s="248"/>
      <c r="U1209" s="248"/>
      <c r="V1209" s="248"/>
      <c r="W1209" s="248"/>
      <c r="X1209" s="249"/>
      <c r="AT1209" s="250" t="s">
        <v>213</v>
      </c>
      <c r="AU1209" s="250" t="s">
        <v>90</v>
      </c>
      <c r="AV1209" s="12" t="s">
        <v>90</v>
      </c>
      <c r="AW1209" s="12" t="s">
        <v>5</v>
      </c>
      <c r="AX1209" s="12" t="s">
        <v>80</v>
      </c>
      <c r="AY1209" s="250" t="s">
        <v>204</v>
      </c>
    </row>
    <row r="1210" spans="2:51" s="13" customFormat="1" ht="12">
      <c r="B1210" s="251"/>
      <c r="C1210" s="252"/>
      <c r="D1210" s="231" t="s">
        <v>213</v>
      </c>
      <c r="E1210" s="253" t="s">
        <v>33</v>
      </c>
      <c r="F1210" s="254" t="s">
        <v>218</v>
      </c>
      <c r="G1210" s="252"/>
      <c r="H1210" s="255">
        <v>37.408</v>
      </c>
      <c r="I1210" s="256"/>
      <c r="J1210" s="256"/>
      <c r="K1210" s="252"/>
      <c r="L1210" s="252"/>
      <c r="M1210" s="257"/>
      <c r="N1210" s="258"/>
      <c r="O1210" s="259"/>
      <c r="P1210" s="259"/>
      <c r="Q1210" s="259"/>
      <c r="R1210" s="259"/>
      <c r="S1210" s="259"/>
      <c r="T1210" s="259"/>
      <c r="U1210" s="259"/>
      <c r="V1210" s="259"/>
      <c r="W1210" s="259"/>
      <c r="X1210" s="260"/>
      <c r="AT1210" s="261" t="s">
        <v>213</v>
      </c>
      <c r="AU1210" s="261" t="s">
        <v>90</v>
      </c>
      <c r="AV1210" s="13" t="s">
        <v>211</v>
      </c>
      <c r="AW1210" s="13" t="s">
        <v>5</v>
      </c>
      <c r="AX1210" s="13" t="s">
        <v>88</v>
      </c>
      <c r="AY1210" s="261" t="s">
        <v>204</v>
      </c>
    </row>
    <row r="1211" spans="2:65" s="1" customFormat="1" ht="16.5" customHeight="1">
      <c r="B1211" s="39"/>
      <c r="C1211" s="216" t="s">
        <v>1433</v>
      </c>
      <c r="D1211" s="216" t="s">
        <v>206</v>
      </c>
      <c r="E1211" s="217" t="s">
        <v>1434</v>
      </c>
      <c r="F1211" s="218" t="s">
        <v>1435</v>
      </c>
      <c r="G1211" s="219" t="s">
        <v>275</v>
      </c>
      <c r="H1211" s="220">
        <v>5.62</v>
      </c>
      <c r="I1211" s="221"/>
      <c r="J1211" s="221"/>
      <c r="K1211" s="222">
        <f>ROUND(P1211*H1211,2)</f>
        <v>0</v>
      </c>
      <c r="L1211" s="218" t="s">
        <v>239</v>
      </c>
      <c r="M1211" s="44"/>
      <c r="N1211" s="223" t="s">
        <v>33</v>
      </c>
      <c r="O1211" s="224" t="s">
        <v>49</v>
      </c>
      <c r="P1211" s="225">
        <f>I1211+J1211</f>
        <v>0</v>
      </c>
      <c r="Q1211" s="225">
        <f>ROUND(I1211*H1211,2)</f>
        <v>0</v>
      </c>
      <c r="R1211" s="225">
        <f>ROUND(J1211*H1211,2)</f>
        <v>0</v>
      </c>
      <c r="S1211" s="80"/>
      <c r="T1211" s="226">
        <f>S1211*H1211</f>
        <v>0</v>
      </c>
      <c r="U1211" s="226">
        <v>0</v>
      </c>
      <c r="V1211" s="226">
        <f>U1211*H1211</f>
        <v>0</v>
      </c>
      <c r="W1211" s="226">
        <v>1.261</v>
      </c>
      <c r="X1211" s="227">
        <f>W1211*H1211</f>
        <v>7.0868199999999995</v>
      </c>
      <c r="AR1211" s="17" t="s">
        <v>211</v>
      </c>
      <c r="AT1211" s="17" t="s">
        <v>206</v>
      </c>
      <c r="AU1211" s="17" t="s">
        <v>90</v>
      </c>
      <c r="AY1211" s="17" t="s">
        <v>204</v>
      </c>
      <c r="BE1211" s="228">
        <f>IF(O1211="základní",K1211,0)</f>
        <v>0</v>
      </c>
      <c r="BF1211" s="228">
        <f>IF(O1211="snížená",K1211,0)</f>
        <v>0</v>
      </c>
      <c r="BG1211" s="228">
        <f>IF(O1211="zákl. přenesená",K1211,0)</f>
        <v>0</v>
      </c>
      <c r="BH1211" s="228">
        <f>IF(O1211="sníž. přenesená",K1211,0)</f>
        <v>0</v>
      </c>
      <c r="BI1211" s="228">
        <f>IF(O1211="nulová",K1211,0)</f>
        <v>0</v>
      </c>
      <c r="BJ1211" s="17" t="s">
        <v>88</v>
      </c>
      <c r="BK1211" s="228">
        <f>ROUND(P1211*H1211,2)</f>
        <v>0</v>
      </c>
      <c r="BL1211" s="17" t="s">
        <v>211</v>
      </c>
      <c r="BM1211" s="17" t="s">
        <v>1436</v>
      </c>
    </row>
    <row r="1212" spans="2:51" s="11" customFormat="1" ht="12">
      <c r="B1212" s="229"/>
      <c r="C1212" s="230"/>
      <c r="D1212" s="231" t="s">
        <v>213</v>
      </c>
      <c r="E1212" s="232" t="s">
        <v>33</v>
      </c>
      <c r="F1212" s="233" t="s">
        <v>1437</v>
      </c>
      <c r="G1212" s="230"/>
      <c r="H1212" s="232" t="s">
        <v>33</v>
      </c>
      <c r="I1212" s="234"/>
      <c r="J1212" s="234"/>
      <c r="K1212" s="230"/>
      <c r="L1212" s="230"/>
      <c r="M1212" s="235"/>
      <c r="N1212" s="236"/>
      <c r="O1212" s="237"/>
      <c r="P1212" s="237"/>
      <c r="Q1212" s="237"/>
      <c r="R1212" s="237"/>
      <c r="S1212" s="237"/>
      <c r="T1212" s="237"/>
      <c r="U1212" s="237"/>
      <c r="V1212" s="237"/>
      <c r="W1212" s="237"/>
      <c r="X1212" s="238"/>
      <c r="AT1212" s="239" t="s">
        <v>213</v>
      </c>
      <c r="AU1212" s="239" t="s">
        <v>90</v>
      </c>
      <c r="AV1212" s="11" t="s">
        <v>88</v>
      </c>
      <c r="AW1212" s="11" t="s">
        <v>5</v>
      </c>
      <c r="AX1212" s="11" t="s">
        <v>80</v>
      </c>
      <c r="AY1212" s="239" t="s">
        <v>204</v>
      </c>
    </row>
    <row r="1213" spans="2:51" s="12" customFormat="1" ht="12">
      <c r="B1213" s="240"/>
      <c r="C1213" s="241"/>
      <c r="D1213" s="231" t="s">
        <v>213</v>
      </c>
      <c r="E1213" s="242" t="s">
        <v>33</v>
      </c>
      <c r="F1213" s="243" t="s">
        <v>1438</v>
      </c>
      <c r="G1213" s="241"/>
      <c r="H1213" s="244">
        <v>2.2</v>
      </c>
      <c r="I1213" s="245"/>
      <c r="J1213" s="245"/>
      <c r="K1213" s="241"/>
      <c r="L1213" s="241"/>
      <c r="M1213" s="246"/>
      <c r="N1213" s="247"/>
      <c r="O1213" s="248"/>
      <c r="P1213" s="248"/>
      <c r="Q1213" s="248"/>
      <c r="R1213" s="248"/>
      <c r="S1213" s="248"/>
      <c r="T1213" s="248"/>
      <c r="U1213" s="248"/>
      <c r="V1213" s="248"/>
      <c r="W1213" s="248"/>
      <c r="X1213" s="249"/>
      <c r="AT1213" s="250" t="s">
        <v>213</v>
      </c>
      <c r="AU1213" s="250" t="s">
        <v>90</v>
      </c>
      <c r="AV1213" s="12" t="s">
        <v>90</v>
      </c>
      <c r="AW1213" s="12" t="s">
        <v>5</v>
      </c>
      <c r="AX1213" s="12" t="s">
        <v>80</v>
      </c>
      <c r="AY1213" s="250" t="s">
        <v>204</v>
      </c>
    </row>
    <row r="1214" spans="2:51" s="11" customFormat="1" ht="12">
      <c r="B1214" s="229"/>
      <c r="C1214" s="230"/>
      <c r="D1214" s="231" t="s">
        <v>213</v>
      </c>
      <c r="E1214" s="232" t="s">
        <v>33</v>
      </c>
      <c r="F1214" s="233" t="s">
        <v>1439</v>
      </c>
      <c r="G1214" s="230"/>
      <c r="H1214" s="232" t="s">
        <v>33</v>
      </c>
      <c r="I1214" s="234"/>
      <c r="J1214" s="234"/>
      <c r="K1214" s="230"/>
      <c r="L1214" s="230"/>
      <c r="M1214" s="235"/>
      <c r="N1214" s="236"/>
      <c r="O1214" s="237"/>
      <c r="P1214" s="237"/>
      <c r="Q1214" s="237"/>
      <c r="R1214" s="237"/>
      <c r="S1214" s="237"/>
      <c r="T1214" s="237"/>
      <c r="U1214" s="237"/>
      <c r="V1214" s="237"/>
      <c r="W1214" s="237"/>
      <c r="X1214" s="238"/>
      <c r="AT1214" s="239" t="s">
        <v>213</v>
      </c>
      <c r="AU1214" s="239" t="s">
        <v>90</v>
      </c>
      <c r="AV1214" s="11" t="s">
        <v>88</v>
      </c>
      <c r="AW1214" s="11" t="s">
        <v>5</v>
      </c>
      <c r="AX1214" s="11" t="s">
        <v>80</v>
      </c>
      <c r="AY1214" s="239" t="s">
        <v>204</v>
      </c>
    </row>
    <row r="1215" spans="2:51" s="12" customFormat="1" ht="12">
      <c r="B1215" s="240"/>
      <c r="C1215" s="241"/>
      <c r="D1215" s="231" t="s">
        <v>213</v>
      </c>
      <c r="E1215" s="242" t="s">
        <v>33</v>
      </c>
      <c r="F1215" s="243" t="s">
        <v>1440</v>
      </c>
      <c r="G1215" s="241"/>
      <c r="H1215" s="244">
        <v>3.42</v>
      </c>
      <c r="I1215" s="245"/>
      <c r="J1215" s="245"/>
      <c r="K1215" s="241"/>
      <c r="L1215" s="241"/>
      <c r="M1215" s="246"/>
      <c r="N1215" s="247"/>
      <c r="O1215" s="248"/>
      <c r="P1215" s="248"/>
      <c r="Q1215" s="248"/>
      <c r="R1215" s="248"/>
      <c r="S1215" s="248"/>
      <c r="T1215" s="248"/>
      <c r="U1215" s="248"/>
      <c r="V1215" s="248"/>
      <c r="W1215" s="248"/>
      <c r="X1215" s="249"/>
      <c r="AT1215" s="250" t="s">
        <v>213</v>
      </c>
      <c r="AU1215" s="250" t="s">
        <v>90</v>
      </c>
      <c r="AV1215" s="12" t="s">
        <v>90</v>
      </c>
      <c r="AW1215" s="12" t="s">
        <v>5</v>
      </c>
      <c r="AX1215" s="12" t="s">
        <v>80</v>
      </c>
      <c r="AY1215" s="250" t="s">
        <v>204</v>
      </c>
    </row>
    <row r="1216" spans="2:51" s="13" customFormat="1" ht="12">
      <c r="B1216" s="251"/>
      <c r="C1216" s="252"/>
      <c r="D1216" s="231" t="s">
        <v>213</v>
      </c>
      <c r="E1216" s="253" t="s">
        <v>33</v>
      </c>
      <c r="F1216" s="254" t="s">
        <v>218</v>
      </c>
      <c r="G1216" s="252"/>
      <c r="H1216" s="255">
        <v>5.62</v>
      </c>
      <c r="I1216" s="256"/>
      <c r="J1216" s="256"/>
      <c r="K1216" s="252"/>
      <c r="L1216" s="252"/>
      <c r="M1216" s="257"/>
      <c r="N1216" s="258"/>
      <c r="O1216" s="259"/>
      <c r="P1216" s="259"/>
      <c r="Q1216" s="259"/>
      <c r="R1216" s="259"/>
      <c r="S1216" s="259"/>
      <c r="T1216" s="259"/>
      <c r="U1216" s="259"/>
      <c r="V1216" s="259"/>
      <c r="W1216" s="259"/>
      <c r="X1216" s="260"/>
      <c r="AT1216" s="261" t="s">
        <v>213</v>
      </c>
      <c r="AU1216" s="261" t="s">
        <v>90</v>
      </c>
      <c r="AV1216" s="13" t="s">
        <v>211</v>
      </c>
      <c r="AW1216" s="13" t="s">
        <v>5</v>
      </c>
      <c r="AX1216" s="13" t="s">
        <v>88</v>
      </c>
      <c r="AY1216" s="261" t="s">
        <v>204</v>
      </c>
    </row>
    <row r="1217" spans="2:65" s="1" customFormat="1" ht="16.5" customHeight="1">
      <c r="B1217" s="39"/>
      <c r="C1217" s="216" t="s">
        <v>1441</v>
      </c>
      <c r="D1217" s="216" t="s">
        <v>206</v>
      </c>
      <c r="E1217" s="217" t="s">
        <v>1442</v>
      </c>
      <c r="F1217" s="218" t="s">
        <v>1443</v>
      </c>
      <c r="G1217" s="219" t="s">
        <v>209</v>
      </c>
      <c r="H1217" s="220">
        <v>254.7</v>
      </c>
      <c r="I1217" s="221"/>
      <c r="J1217" s="221"/>
      <c r="K1217" s="222">
        <f>ROUND(P1217*H1217,2)</f>
        <v>0</v>
      </c>
      <c r="L1217" s="218" t="s">
        <v>210</v>
      </c>
      <c r="M1217" s="44"/>
      <c r="N1217" s="223" t="s">
        <v>33</v>
      </c>
      <c r="O1217" s="224" t="s">
        <v>49</v>
      </c>
      <c r="P1217" s="225">
        <f>I1217+J1217</f>
        <v>0</v>
      </c>
      <c r="Q1217" s="225">
        <f>ROUND(I1217*H1217,2)</f>
        <v>0</v>
      </c>
      <c r="R1217" s="225">
        <f>ROUND(J1217*H1217,2)</f>
        <v>0</v>
      </c>
      <c r="S1217" s="80"/>
      <c r="T1217" s="226">
        <f>S1217*H1217</f>
        <v>0</v>
      </c>
      <c r="U1217" s="226">
        <v>0</v>
      </c>
      <c r="V1217" s="226">
        <f>U1217*H1217</f>
        <v>0</v>
      </c>
      <c r="W1217" s="226">
        <v>0.122</v>
      </c>
      <c r="X1217" s="227">
        <f>W1217*H1217</f>
        <v>31.0734</v>
      </c>
      <c r="AR1217" s="17" t="s">
        <v>211</v>
      </c>
      <c r="AT1217" s="17" t="s">
        <v>206</v>
      </c>
      <c r="AU1217" s="17" t="s">
        <v>90</v>
      </c>
      <c r="AY1217" s="17" t="s">
        <v>204</v>
      </c>
      <c r="BE1217" s="228">
        <f>IF(O1217="základní",K1217,0)</f>
        <v>0</v>
      </c>
      <c r="BF1217" s="228">
        <f>IF(O1217="snížená",K1217,0)</f>
        <v>0</v>
      </c>
      <c r="BG1217" s="228">
        <f>IF(O1217="zákl. přenesená",K1217,0)</f>
        <v>0</v>
      </c>
      <c r="BH1217" s="228">
        <f>IF(O1217="sníž. přenesená",K1217,0)</f>
        <v>0</v>
      </c>
      <c r="BI1217" s="228">
        <f>IF(O1217="nulová",K1217,0)</f>
        <v>0</v>
      </c>
      <c r="BJ1217" s="17" t="s">
        <v>88</v>
      </c>
      <c r="BK1217" s="228">
        <f>ROUND(P1217*H1217,2)</f>
        <v>0</v>
      </c>
      <c r="BL1217" s="17" t="s">
        <v>211</v>
      </c>
      <c r="BM1217" s="17" t="s">
        <v>1444</v>
      </c>
    </row>
    <row r="1218" spans="2:51" s="11" customFormat="1" ht="12">
      <c r="B1218" s="229"/>
      <c r="C1218" s="230"/>
      <c r="D1218" s="231" t="s">
        <v>213</v>
      </c>
      <c r="E1218" s="232" t="s">
        <v>33</v>
      </c>
      <c r="F1218" s="233" t="s">
        <v>602</v>
      </c>
      <c r="G1218" s="230"/>
      <c r="H1218" s="232" t="s">
        <v>33</v>
      </c>
      <c r="I1218" s="234"/>
      <c r="J1218" s="234"/>
      <c r="K1218" s="230"/>
      <c r="L1218" s="230"/>
      <c r="M1218" s="235"/>
      <c r="N1218" s="236"/>
      <c r="O1218" s="237"/>
      <c r="P1218" s="237"/>
      <c r="Q1218" s="237"/>
      <c r="R1218" s="237"/>
      <c r="S1218" s="237"/>
      <c r="T1218" s="237"/>
      <c r="U1218" s="237"/>
      <c r="V1218" s="237"/>
      <c r="W1218" s="237"/>
      <c r="X1218" s="238"/>
      <c r="AT1218" s="239" t="s">
        <v>213</v>
      </c>
      <c r="AU1218" s="239" t="s">
        <v>90</v>
      </c>
      <c r="AV1218" s="11" t="s">
        <v>88</v>
      </c>
      <c r="AW1218" s="11" t="s">
        <v>5</v>
      </c>
      <c r="AX1218" s="11" t="s">
        <v>80</v>
      </c>
      <c r="AY1218" s="239" t="s">
        <v>204</v>
      </c>
    </row>
    <row r="1219" spans="2:51" s="12" customFormat="1" ht="12">
      <c r="B1219" s="240"/>
      <c r="C1219" s="241"/>
      <c r="D1219" s="231" t="s">
        <v>213</v>
      </c>
      <c r="E1219" s="242" t="s">
        <v>33</v>
      </c>
      <c r="F1219" s="243" t="s">
        <v>1445</v>
      </c>
      <c r="G1219" s="241"/>
      <c r="H1219" s="244">
        <v>254.7</v>
      </c>
      <c r="I1219" s="245"/>
      <c r="J1219" s="245"/>
      <c r="K1219" s="241"/>
      <c r="L1219" s="241"/>
      <c r="M1219" s="246"/>
      <c r="N1219" s="247"/>
      <c r="O1219" s="248"/>
      <c r="P1219" s="248"/>
      <c r="Q1219" s="248"/>
      <c r="R1219" s="248"/>
      <c r="S1219" s="248"/>
      <c r="T1219" s="248"/>
      <c r="U1219" s="248"/>
      <c r="V1219" s="248"/>
      <c r="W1219" s="248"/>
      <c r="X1219" s="249"/>
      <c r="AT1219" s="250" t="s">
        <v>213</v>
      </c>
      <c r="AU1219" s="250" t="s">
        <v>90</v>
      </c>
      <c r="AV1219" s="12" t="s">
        <v>90</v>
      </c>
      <c r="AW1219" s="12" t="s">
        <v>5</v>
      </c>
      <c r="AX1219" s="12" t="s">
        <v>80</v>
      </c>
      <c r="AY1219" s="250" t="s">
        <v>204</v>
      </c>
    </row>
    <row r="1220" spans="2:51" s="13" customFormat="1" ht="12">
      <c r="B1220" s="251"/>
      <c r="C1220" s="252"/>
      <c r="D1220" s="231" t="s">
        <v>213</v>
      </c>
      <c r="E1220" s="253" t="s">
        <v>33</v>
      </c>
      <c r="F1220" s="254" t="s">
        <v>218</v>
      </c>
      <c r="G1220" s="252"/>
      <c r="H1220" s="255">
        <v>254.7</v>
      </c>
      <c r="I1220" s="256"/>
      <c r="J1220" s="256"/>
      <c r="K1220" s="252"/>
      <c r="L1220" s="252"/>
      <c r="M1220" s="257"/>
      <c r="N1220" s="258"/>
      <c r="O1220" s="259"/>
      <c r="P1220" s="259"/>
      <c r="Q1220" s="259"/>
      <c r="R1220" s="259"/>
      <c r="S1220" s="259"/>
      <c r="T1220" s="259"/>
      <c r="U1220" s="259"/>
      <c r="V1220" s="259"/>
      <c r="W1220" s="259"/>
      <c r="X1220" s="260"/>
      <c r="AT1220" s="261" t="s">
        <v>213</v>
      </c>
      <c r="AU1220" s="261" t="s">
        <v>90</v>
      </c>
      <c r="AV1220" s="13" t="s">
        <v>211</v>
      </c>
      <c r="AW1220" s="13" t="s">
        <v>5</v>
      </c>
      <c r="AX1220" s="13" t="s">
        <v>88</v>
      </c>
      <c r="AY1220" s="261" t="s">
        <v>204</v>
      </c>
    </row>
    <row r="1221" spans="2:65" s="1" customFormat="1" ht="16.5" customHeight="1">
      <c r="B1221" s="39"/>
      <c r="C1221" s="216" t="s">
        <v>1446</v>
      </c>
      <c r="D1221" s="216" t="s">
        <v>206</v>
      </c>
      <c r="E1221" s="217" t="s">
        <v>1447</v>
      </c>
      <c r="F1221" s="218" t="s">
        <v>1448</v>
      </c>
      <c r="G1221" s="219" t="s">
        <v>232</v>
      </c>
      <c r="H1221" s="220">
        <v>47.158</v>
      </c>
      <c r="I1221" s="221"/>
      <c r="J1221" s="221"/>
      <c r="K1221" s="222">
        <f>ROUND(P1221*H1221,2)</f>
        <v>0</v>
      </c>
      <c r="L1221" s="218" t="s">
        <v>239</v>
      </c>
      <c r="M1221" s="44"/>
      <c r="N1221" s="223" t="s">
        <v>33</v>
      </c>
      <c r="O1221" s="224" t="s">
        <v>49</v>
      </c>
      <c r="P1221" s="225">
        <f>I1221+J1221</f>
        <v>0</v>
      </c>
      <c r="Q1221" s="225">
        <f>ROUND(I1221*H1221,2)</f>
        <v>0</v>
      </c>
      <c r="R1221" s="225">
        <f>ROUND(J1221*H1221,2)</f>
        <v>0</v>
      </c>
      <c r="S1221" s="80"/>
      <c r="T1221" s="226">
        <f>S1221*H1221</f>
        <v>0</v>
      </c>
      <c r="U1221" s="226">
        <v>0</v>
      </c>
      <c r="V1221" s="226">
        <f>U1221*H1221</f>
        <v>0</v>
      </c>
      <c r="W1221" s="226">
        <v>2.2</v>
      </c>
      <c r="X1221" s="227">
        <f>W1221*H1221</f>
        <v>103.7476</v>
      </c>
      <c r="AR1221" s="17" t="s">
        <v>211</v>
      </c>
      <c r="AT1221" s="17" t="s">
        <v>206</v>
      </c>
      <c r="AU1221" s="17" t="s">
        <v>90</v>
      </c>
      <c r="AY1221" s="17" t="s">
        <v>204</v>
      </c>
      <c r="BE1221" s="228">
        <f>IF(O1221="základní",K1221,0)</f>
        <v>0</v>
      </c>
      <c r="BF1221" s="228">
        <f>IF(O1221="snížená",K1221,0)</f>
        <v>0</v>
      </c>
      <c r="BG1221" s="228">
        <f>IF(O1221="zákl. přenesená",K1221,0)</f>
        <v>0</v>
      </c>
      <c r="BH1221" s="228">
        <f>IF(O1221="sníž. přenesená",K1221,0)</f>
        <v>0</v>
      </c>
      <c r="BI1221" s="228">
        <f>IF(O1221="nulová",K1221,0)</f>
        <v>0</v>
      </c>
      <c r="BJ1221" s="17" t="s">
        <v>88</v>
      </c>
      <c r="BK1221" s="228">
        <f>ROUND(P1221*H1221,2)</f>
        <v>0</v>
      </c>
      <c r="BL1221" s="17" t="s">
        <v>211</v>
      </c>
      <c r="BM1221" s="17" t="s">
        <v>1449</v>
      </c>
    </row>
    <row r="1222" spans="2:51" s="11" customFormat="1" ht="12">
      <c r="B1222" s="229"/>
      <c r="C1222" s="230"/>
      <c r="D1222" s="231" t="s">
        <v>213</v>
      </c>
      <c r="E1222" s="232" t="s">
        <v>33</v>
      </c>
      <c r="F1222" s="233" t="s">
        <v>590</v>
      </c>
      <c r="G1222" s="230"/>
      <c r="H1222" s="232" t="s">
        <v>33</v>
      </c>
      <c r="I1222" s="234"/>
      <c r="J1222" s="234"/>
      <c r="K1222" s="230"/>
      <c r="L1222" s="230"/>
      <c r="M1222" s="235"/>
      <c r="N1222" s="236"/>
      <c r="O1222" s="237"/>
      <c r="P1222" s="237"/>
      <c r="Q1222" s="237"/>
      <c r="R1222" s="237"/>
      <c r="S1222" s="237"/>
      <c r="T1222" s="237"/>
      <c r="U1222" s="237"/>
      <c r="V1222" s="237"/>
      <c r="W1222" s="237"/>
      <c r="X1222" s="238"/>
      <c r="AT1222" s="239" t="s">
        <v>213</v>
      </c>
      <c r="AU1222" s="239" t="s">
        <v>90</v>
      </c>
      <c r="AV1222" s="11" t="s">
        <v>88</v>
      </c>
      <c r="AW1222" s="11" t="s">
        <v>5</v>
      </c>
      <c r="AX1222" s="11" t="s">
        <v>80</v>
      </c>
      <c r="AY1222" s="239" t="s">
        <v>204</v>
      </c>
    </row>
    <row r="1223" spans="2:51" s="12" customFormat="1" ht="12">
      <c r="B1223" s="240"/>
      <c r="C1223" s="241"/>
      <c r="D1223" s="231" t="s">
        <v>213</v>
      </c>
      <c r="E1223" s="242" t="s">
        <v>33</v>
      </c>
      <c r="F1223" s="243" t="s">
        <v>1450</v>
      </c>
      <c r="G1223" s="241"/>
      <c r="H1223" s="244">
        <v>4.562</v>
      </c>
      <c r="I1223" s="245"/>
      <c r="J1223" s="245"/>
      <c r="K1223" s="241"/>
      <c r="L1223" s="241"/>
      <c r="M1223" s="246"/>
      <c r="N1223" s="247"/>
      <c r="O1223" s="248"/>
      <c r="P1223" s="248"/>
      <c r="Q1223" s="248"/>
      <c r="R1223" s="248"/>
      <c r="S1223" s="248"/>
      <c r="T1223" s="248"/>
      <c r="U1223" s="248"/>
      <c r="V1223" s="248"/>
      <c r="W1223" s="248"/>
      <c r="X1223" s="249"/>
      <c r="AT1223" s="250" t="s">
        <v>213</v>
      </c>
      <c r="AU1223" s="250" t="s">
        <v>90</v>
      </c>
      <c r="AV1223" s="12" t="s">
        <v>90</v>
      </c>
      <c r="AW1223" s="12" t="s">
        <v>5</v>
      </c>
      <c r="AX1223" s="12" t="s">
        <v>80</v>
      </c>
      <c r="AY1223" s="250" t="s">
        <v>204</v>
      </c>
    </row>
    <row r="1224" spans="2:51" s="14" customFormat="1" ht="12">
      <c r="B1224" s="262"/>
      <c r="C1224" s="263"/>
      <c r="D1224" s="231" t="s">
        <v>213</v>
      </c>
      <c r="E1224" s="264" t="s">
        <v>33</v>
      </c>
      <c r="F1224" s="265" t="s">
        <v>243</v>
      </c>
      <c r="G1224" s="263"/>
      <c r="H1224" s="266">
        <v>4.562</v>
      </c>
      <c r="I1224" s="267"/>
      <c r="J1224" s="267"/>
      <c r="K1224" s="263"/>
      <c r="L1224" s="263"/>
      <c r="M1224" s="268"/>
      <c r="N1224" s="269"/>
      <c r="O1224" s="270"/>
      <c r="P1224" s="270"/>
      <c r="Q1224" s="270"/>
      <c r="R1224" s="270"/>
      <c r="S1224" s="270"/>
      <c r="T1224" s="270"/>
      <c r="U1224" s="270"/>
      <c r="V1224" s="270"/>
      <c r="W1224" s="270"/>
      <c r="X1224" s="271"/>
      <c r="AT1224" s="272" t="s">
        <v>213</v>
      </c>
      <c r="AU1224" s="272" t="s">
        <v>90</v>
      </c>
      <c r="AV1224" s="14" t="s">
        <v>224</v>
      </c>
      <c r="AW1224" s="14" t="s">
        <v>5</v>
      </c>
      <c r="AX1224" s="14" t="s">
        <v>80</v>
      </c>
      <c r="AY1224" s="272" t="s">
        <v>204</v>
      </c>
    </row>
    <row r="1225" spans="2:51" s="11" customFormat="1" ht="12">
      <c r="B1225" s="229"/>
      <c r="C1225" s="230"/>
      <c r="D1225" s="231" t="s">
        <v>213</v>
      </c>
      <c r="E1225" s="232" t="s">
        <v>33</v>
      </c>
      <c r="F1225" s="233" t="s">
        <v>396</v>
      </c>
      <c r="G1225" s="230"/>
      <c r="H1225" s="232" t="s">
        <v>33</v>
      </c>
      <c r="I1225" s="234"/>
      <c r="J1225" s="234"/>
      <c r="K1225" s="230"/>
      <c r="L1225" s="230"/>
      <c r="M1225" s="235"/>
      <c r="N1225" s="236"/>
      <c r="O1225" s="237"/>
      <c r="P1225" s="237"/>
      <c r="Q1225" s="237"/>
      <c r="R1225" s="237"/>
      <c r="S1225" s="237"/>
      <c r="T1225" s="237"/>
      <c r="U1225" s="237"/>
      <c r="V1225" s="237"/>
      <c r="W1225" s="237"/>
      <c r="X1225" s="238"/>
      <c r="AT1225" s="239" t="s">
        <v>213</v>
      </c>
      <c r="AU1225" s="239" t="s">
        <v>90</v>
      </c>
      <c r="AV1225" s="11" t="s">
        <v>88</v>
      </c>
      <c r="AW1225" s="11" t="s">
        <v>5</v>
      </c>
      <c r="AX1225" s="11" t="s">
        <v>80</v>
      </c>
      <c r="AY1225" s="239" t="s">
        <v>204</v>
      </c>
    </row>
    <row r="1226" spans="2:51" s="12" customFormat="1" ht="12">
      <c r="B1226" s="240"/>
      <c r="C1226" s="241"/>
      <c r="D1226" s="231" t="s">
        <v>213</v>
      </c>
      <c r="E1226" s="242" t="s">
        <v>33</v>
      </c>
      <c r="F1226" s="243" t="s">
        <v>1451</v>
      </c>
      <c r="G1226" s="241"/>
      <c r="H1226" s="244">
        <v>4.361</v>
      </c>
      <c r="I1226" s="245"/>
      <c r="J1226" s="245"/>
      <c r="K1226" s="241"/>
      <c r="L1226" s="241"/>
      <c r="M1226" s="246"/>
      <c r="N1226" s="247"/>
      <c r="O1226" s="248"/>
      <c r="P1226" s="248"/>
      <c r="Q1226" s="248"/>
      <c r="R1226" s="248"/>
      <c r="S1226" s="248"/>
      <c r="T1226" s="248"/>
      <c r="U1226" s="248"/>
      <c r="V1226" s="248"/>
      <c r="W1226" s="248"/>
      <c r="X1226" s="249"/>
      <c r="AT1226" s="250" t="s">
        <v>213</v>
      </c>
      <c r="AU1226" s="250" t="s">
        <v>90</v>
      </c>
      <c r="AV1226" s="12" t="s">
        <v>90</v>
      </c>
      <c r="AW1226" s="12" t="s">
        <v>5</v>
      </c>
      <c r="AX1226" s="12" t="s">
        <v>80</v>
      </c>
      <c r="AY1226" s="250" t="s">
        <v>204</v>
      </c>
    </row>
    <row r="1227" spans="2:51" s="11" customFormat="1" ht="12">
      <c r="B1227" s="229"/>
      <c r="C1227" s="230"/>
      <c r="D1227" s="231" t="s">
        <v>213</v>
      </c>
      <c r="E1227" s="232" t="s">
        <v>33</v>
      </c>
      <c r="F1227" s="233" t="s">
        <v>1452</v>
      </c>
      <c r="G1227" s="230"/>
      <c r="H1227" s="232" t="s">
        <v>33</v>
      </c>
      <c r="I1227" s="234"/>
      <c r="J1227" s="234"/>
      <c r="K1227" s="230"/>
      <c r="L1227" s="230"/>
      <c r="M1227" s="235"/>
      <c r="N1227" s="236"/>
      <c r="O1227" s="237"/>
      <c r="P1227" s="237"/>
      <c r="Q1227" s="237"/>
      <c r="R1227" s="237"/>
      <c r="S1227" s="237"/>
      <c r="T1227" s="237"/>
      <c r="U1227" s="237"/>
      <c r="V1227" s="237"/>
      <c r="W1227" s="237"/>
      <c r="X1227" s="238"/>
      <c r="AT1227" s="239" t="s">
        <v>213</v>
      </c>
      <c r="AU1227" s="239" t="s">
        <v>90</v>
      </c>
      <c r="AV1227" s="11" t="s">
        <v>88</v>
      </c>
      <c r="AW1227" s="11" t="s">
        <v>5</v>
      </c>
      <c r="AX1227" s="11" t="s">
        <v>80</v>
      </c>
      <c r="AY1227" s="239" t="s">
        <v>204</v>
      </c>
    </row>
    <row r="1228" spans="2:51" s="12" customFormat="1" ht="12">
      <c r="B1228" s="240"/>
      <c r="C1228" s="241"/>
      <c r="D1228" s="231" t="s">
        <v>213</v>
      </c>
      <c r="E1228" s="242" t="s">
        <v>33</v>
      </c>
      <c r="F1228" s="243" t="s">
        <v>1453</v>
      </c>
      <c r="G1228" s="241"/>
      <c r="H1228" s="244">
        <v>5.44</v>
      </c>
      <c r="I1228" s="245"/>
      <c r="J1228" s="245"/>
      <c r="K1228" s="241"/>
      <c r="L1228" s="241"/>
      <c r="M1228" s="246"/>
      <c r="N1228" s="247"/>
      <c r="O1228" s="248"/>
      <c r="P1228" s="248"/>
      <c r="Q1228" s="248"/>
      <c r="R1228" s="248"/>
      <c r="S1228" s="248"/>
      <c r="T1228" s="248"/>
      <c r="U1228" s="248"/>
      <c r="V1228" s="248"/>
      <c r="W1228" s="248"/>
      <c r="X1228" s="249"/>
      <c r="AT1228" s="250" t="s">
        <v>213</v>
      </c>
      <c r="AU1228" s="250" t="s">
        <v>90</v>
      </c>
      <c r="AV1228" s="12" t="s">
        <v>90</v>
      </c>
      <c r="AW1228" s="12" t="s">
        <v>5</v>
      </c>
      <c r="AX1228" s="12" t="s">
        <v>80</v>
      </c>
      <c r="AY1228" s="250" t="s">
        <v>204</v>
      </c>
    </row>
    <row r="1229" spans="2:51" s="14" customFormat="1" ht="12">
      <c r="B1229" s="262"/>
      <c r="C1229" s="263"/>
      <c r="D1229" s="231" t="s">
        <v>213</v>
      </c>
      <c r="E1229" s="264" t="s">
        <v>33</v>
      </c>
      <c r="F1229" s="265" t="s">
        <v>243</v>
      </c>
      <c r="G1229" s="263"/>
      <c r="H1229" s="266">
        <v>9.801</v>
      </c>
      <c r="I1229" s="267"/>
      <c r="J1229" s="267"/>
      <c r="K1229" s="263"/>
      <c r="L1229" s="263"/>
      <c r="M1229" s="268"/>
      <c r="N1229" s="269"/>
      <c r="O1229" s="270"/>
      <c r="P1229" s="270"/>
      <c r="Q1229" s="270"/>
      <c r="R1229" s="270"/>
      <c r="S1229" s="270"/>
      <c r="T1229" s="270"/>
      <c r="U1229" s="270"/>
      <c r="V1229" s="270"/>
      <c r="W1229" s="270"/>
      <c r="X1229" s="271"/>
      <c r="AT1229" s="272" t="s">
        <v>213</v>
      </c>
      <c r="AU1229" s="272" t="s">
        <v>90</v>
      </c>
      <c r="AV1229" s="14" t="s">
        <v>224</v>
      </c>
      <c r="AW1229" s="14" t="s">
        <v>5</v>
      </c>
      <c r="AX1229" s="14" t="s">
        <v>80</v>
      </c>
      <c r="AY1229" s="272" t="s">
        <v>204</v>
      </c>
    </row>
    <row r="1230" spans="2:51" s="11" customFormat="1" ht="12">
      <c r="B1230" s="229"/>
      <c r="C1230" s="230"/>
      <c r="D1230" s="231" t="s">
        <v>213</v>
      </c>
      <c r="E1230" s="232" t="s">
        <v>33</v>
      </c>
      <c r="F1230" s="233" t="s">
        <v>597</v>
      </c>
      <c r="G1230" s="230"/>
      <c r="H1230" s="232" t="s">
        <v>33</v>
      </c>
      <c r="I1230" s="234"/>
      <c r="J1230" s="234"/>
      <c r="K1230" s="230"/>
      <c r="L1230" s="230"/>
      <c r="M1230" s="235"/>
      <c r="N1230" s="236"/>
      <c r="O1230" s="237"/>
      <c r="P1230" s="237"/>
      <c r="Q1230" s="237"/>
      <c r="R1230" s="237"/>
      <c r="S1230" s="237"/>
      <c r="T1230" s="237"/>
      <c r="U1230" s="237"/>
      <c r="V1230" s="237"/>
      <c r="W1230" s="237"/>
      <c r="X1230" s="238"/>
      <c r="AT1230" s="239" t="s">
        <v>213</v>
      </c>
      <c r="AU1230" s="239" t="s">
        <v>90</v>
      </c>
      <c r="AV1230" s="11" t="s">
        <v>88</v>
      </c>
      <c r="AW1230" s="11" t="s">
        <v>5</v>
      </c>
      <c r="AX1230" s="11" t="s">
        <v>80</v>
      </c>
      <c r="AY1230" s="239" t="s">
        <v>204</v>
      </c>
    </row>
    <row r="1231" spans="2:51" s="12" customFormat="1" ht="12">
      <c r="B1231" s="240"/>
      <c r="C1231" s="241"/>
      <c r="D1231" s="231" t="s">
        <v>213</v>
      </c>
      <c r="E1231" s="242" t="s">
        <v>33</v>
      </c>
      <c r="F1231" s="243" t="s">
        <v>1453</v>
      </c>
      <c r="G1231" s="241"/>
      <c r="H1231" s="244">
        <v>5.44</v>
      </c>
      <c r="I1231" s="245"/>
      <c r="J1231" s="245"/>
      <c r="K1231" s="241"/>
      <c r="L1231" s="241"/>
      <c r="M1231" s="246"/>
      <c r="N1231" s="247"/>
      <c r="O1231" s="248"/>
      <c r="P1231" s="248"/>
      <c r="Q1231" s="248"/>
      <c r="R1231" s="248"/>
      <c r="S1231" s="248"/>
      <c r="T1231" s="248"/>
      <c r="U1231" s="248"/>
      <c r="V1231" s="248"/>
      <c r="W1231" s="248"/>
      <c r="X1231" s="249"/>
      <c r="AT1231" s="250" t="s">
        <v>213</v>
      </c>
      <c r="AU1231" s="250" t="s">
        <v>90</v>
      </c>
      <c r="AV1231" s="12" t="s">
        <v>90</v>
      </c>
      <c r="AW1231" s="12" t="s">
        <v>5</v>
      </c>
      <c r="AX1231" s="12" t="s">
        <v>80</v>
      </c>
      <c r="AY1231" s="250" t="s">
        <v>204</v>
      </c>
    </row>
    <row r="1232" spans="2:51" s="14" customFormat="1" ht="12">
      <c r="B1232" s="262"/>
      <c r="C1232" s="263"/>
      <c r="D1232" s="231" t="s">
        <v>213</v>
      </c>
      <c r="E1232" s="264" t="s">
        <v>33</v>
      </c>
      <c r="F1232" s="265" t="s">
        <v>243</v>
      </c>
      <c r="G1232" s="263"/>
      <c r="H1232" s="266">
        <v>5.44</v>
      </c>
      <c r="I1232" s="267"/>
      <c r="J1232" s="267"/>
      <c r="K1232" s="263"/>
      <c r="L1232" s="263"/>
      <c r="M1232" s="268"/>
      <c r="N1232" s="269"/>
      <c r="O1232" s="270"/>
      <c r="P1232" s="270"/>
      <c r="Q1232" s="270"/>
      <c r="R1232" s="270"/>
      <c r="S1232" s="270"/>
      <c r="T1232" s="270"/>
      <c r="U1232" s="270"/>
      <c r="V1232" s="270"/>
      <c r="W1232" s="270"/>
      <c r="X1232" s="271"/>
      <c r="AT1232" s="272" t="s">
        <v>213</v>
      </c>
      <c r="AU1232" s="272" t="s">
        <v>90</v>
      </c>
      <c r="AV1232" s="14" t="s">
        <v>224</v>
      </c>
      <c r="AW1232" s="14" t="s">
        <v>5</v>
      </c>
      <c r="AX1232" s="14" t="s">
        <v>80</v>
      </c>
      <c r="AY1232" s="272" t="s">
        <v>204</v>
      </c>
    </row>
    <row r="1233" spans="2:51" s="11" customFormat="1" ht="12">
      <c r="B1233" s="229"/>
      <c r="C1233" s="230"/>
      <c r="D1233" s="231" t="s">
        <v>213</v>
      </c>
      <c r="E1233" s="232" t="s">
        <v>33</v>
      </c>
      <c r="F1233" s="233" t="s">
        <v>600</v>
      </c>
      <c r="G1233" s="230"/>
      <c r="H1233" s="232" t="s">
        <v>33</v>
      </c>
      <c r="I1233" s="234"/>
      <c r="J1233" s="234"/>
      <c r="K1233" s="230"/>
      <c r="L1233" s="230"/>
      <c r="M1233" s="235"/>
      <c r="N1233" s="236"/>
      <c r="O1233" s="237"/>
      <c r="P1233" s="237"/>
      <c r="Q1233" s="237"/>
      <c r="R1233" s="237"/>
      <c r="S1233" s="237"/>
      <c r="T1233" s="237"/>
      <c r="U1233" s="237"/>
      <c r="V1233" s="237"/>
      <c r="W1233" s="237"/>
      <c r="X1233" s="238"/>
      <c r="AT1233" s="239" t="s">
        <v>213</v>
      </c>
      <c r="AU1233" s="239" t="s">
        <v>90</v>
      </c>
      <c r="AV1233" s="11" t="s">
        <v>88</v>
      </c>
      <c r="AW1233" s="11" t="s">
        <v>5</v>
      </c>
      <c r="AX1233" s="11" t="s">
        <v>80</v>
      </c>
      <c r="AY1233" s="239" t="s">
        <v>204</v>
      </c>
    </row>
    <row r="1234" spans="2:51" s="12" customFormat="1" ht="12">
      <c r="B1234" s="240"/>
      <c r="C1234" s="241"/>
      <c r="D1234" s="231" t="s">
        <v>213</v>
      </c>
      <c r="E1234" s="242" t="s">
        <v>33</v>
      </c>
      <c r="F1234" s="243" t="s">
        <v>1454</v>
      </c>
      <c r="G1234" s="241"/>
      <c r="H1234" s="244">
        <v>5.6</v>
      </c>
      <c r="I1234" s="245"/>
      <c r="J1234" s="245"/>
      <c r="K1234" s="241"/>
      <c r="L1234" s="241"/>
      <c r="M1234" s="246"/>
      <c r="N1234" s="247"/>
      <c r="O1234" s="248"/>
      <c r="P1234" s="248"/>
      <c r="Q1234" s="248"/>
      <c r="R1234" s="248"/>
      <c r="S1234" s="248"/>
      <c r="T1234" s="248"/>
      <c r="U1234" s="248"/>
      <c r="V1234" s="248"/>
      <c r="W1234" s="248"/>
      <c r="X1234" s="249"/>
      <c r="AT1234" s="250" t="s">
        <v>213</v>
      </c>
      <c r="AU1234" s="250" t="s">
        <v>90</v>
      </c>
      <c r="AV1234" s="12" t="s">
        <v>90</v>
      </c>
      <c r="AW1234" s="12" t="s">
        <v>5</v>
      </c>
      <c r="AX1234" s="12" t="s">
        <v>80</v>
      </c>
      <c r="AY1234" s="250" t="s">
        <v>204</v>
      </c>
    </row>
    <row r="1235" spans="2:51" s="11" customFormat="1" ht="12">
      <c r="B1235" s="229"/>
      <c r="C1235" s="230"/>
      <c r="D1235" s="231" t="s">
        <v>213</v>
      </c>
      <c r="E1235" s="232" t="s">
        <v>33</v>
      </c>
      <c r="F1235" s="233" t="s">
        <v>602</v>
      </c>
      <c r="G1235" s="230"/>
      <c r="H1235" s="232" t="s">
        <v>33</v>
      </c>
      <c r="I1235" s="234"/>
      <c r="J1235" s="234"/>
      <c r="K1235" s="230"/>
      <c r="L1235" s="230"/>
      <c r="M1235" s="235"/>
      <c r="N1235" s="236"/>
      <c r="O1235" s="237"/>
      <c r="P1235" s="237"/>
      <c r="Q1235" s="237"/>
      <c r="R1235" s="237"/>
      <c r="S1235" s="237"/>
      <c r="T1235" s="237"/>
      <c r="U1235" s="237"/>
      <c r="V1235" s="237"/>
      <c r="W1235" s="237"/>
      <c r="X1235" s="238"/>
      <c r="AT1235" s="239" t="s">
        <v>213</v>
      </c>
      <c r="AU1235" s="239" t="s">
        <v>90</v>
      </c>
      <c r="AV1235" s="11" t="s">
        <v>88</v>
      </c>
      <c r="AW1235" s="11" t="s">
        <v>5</v>
      </c>
      <c r="AX1235" s="11" t="s">
        <v>80</v>
      </c>
      <c r="AY1235" s="239" t="s">
        <v>204</v>
      </c>
    </row>
    <row r="1236" spans="2:51" s="11" customFormat="1" ht="12">
      <c r="B1236" s="229"/>
      <c r="C1236" s="230"/>
      <c r="D1236" s="231" t="s">
        <v>213</v>
      </c>
      <c r="E1236" s="232" t="s">
        <v>33</v>
      </c>
      <c r="F1236" s="233" t="s">
        <v>1455</v>
      </c>
      <c r="G1236" s="230"/>
      <c r="H1236" s="232" t="s">
        <v>33</v>
      </c>
      <c r="I1236" s="234"/>
      <c r="J1236" s="234"/>
      <c r="K1236" s="230"/>
      <c r="L1236" s="230"/>
      <c r="M1236" s="235"/>
      <c r="N1236" s="236"/>
      <c r="O1236" s="237"/>
      <c r="P1236" s="237"/>
      <c r="Q1236" s="237"/>
      <c r="R1236" s="237"/>
      <c r="S1236" s="237"/>
      <c r="T1236" s="237"/>
      <c r="U1236" s="237"/>
      <c r="V1236" s="237"/>
      <c r="W1236" s="237"/>
      <c r="X1236" s="238"/>
      <c r="AT1236" s="239" t="s">
        <v>213</v>
      </c>
      <c r="AU1236" s="239" t="s">
        <v>90</v>
      </c>
      <c r="AV1236" s="11" t="s">
        <v>88</v>
      </c>
      <c r="AW1236" s="11" t="s">
        <v>5</v>
      </c>
      <c r="AX1236" s="11" t="s">
        <v>80</v>
      </c>
      <c r="AY1236" s="239" t="s">
        <v>204</v>
      </c>
    </row>
    <row r="1237" spans="2:51" s="12" customFormat="1" ht="12">
      <c r="B1237" s="240"/>
      <c r="C1237" s="241"/>
      <c r="D1237" s="231" t="s">
        <v>213</v>
      </c>
      <c r="E1237" s="242" t="s">
        <v>33</v>
      </c>
      <c r="F1237" s="243" t="s">
        <v>1456</v>
      </c>
      <c r="G1237" s="241"/>
      <c r="H1237" s="244">
        <v>18.955</v>
      </c>
      <c r="I1237" s="245"/>
      <c r="J1237" s="245"/>
      <c r="K1237" s="241"/>
      <c r="L1237" s="241"/>
      <c r="M1237" s="246"/>
      <c r="N1237" s="247"/>
      <c r="O1237" s="248"/>
      <c r="P1237" s="248"/>
      <c r="Q1237" s="248"/>
      <c r="R1237" s="248"/>
      <c r="S1237" s="248"/>
      <c r="T1237" s="248"/>
      <c r="U1237" s="248"/>
      <c r="V1237" s="248"/>
      <c r="W1237" s="248"/>
      <c r="X1237" s="249"/>
      <c r="AT1237" s="250" t="s">
        <v>213</v>
      </c>
      <c r="AU1237" s="250" t="s">
        <v>90</v>
      </c>
      <c r="AV1237" s="12" t="s">
        <v>90</v>
      </c>
      <c r="AW1237" s="12" t="s">
        <v>5</v>
      </c>
      <c r="AX1237" s="12" t="s">
        <v>80</v>
      </c>
      <c r="AY1237" s="250" t="s">
        <v>204</v>
      </c>
    </row>
    <row r="1238" spans="2:51" s="14" customFormat="1" ht="12">
      <c r="B1238" s="262"/>
      <c r="C1238" s="263"/>
      <c r="D1238" s="231" t="s">
        <v>213</v>
      </c>
      <c r="E1238" s="264" t="s">
        <v>33</v>
      </c>
      <c r="F1238" s="265" t="s">
        <v>243</v>
      </c>
      <c r="G1238" s="263"/>
      <c r="H1238" s="266">
        <v>24.555</v>
      </c>
      <c r="I1238" s="267"/>
      <c r="J1238" s="267"/>
      <c r="K1238" s="263"/>
      <c r="L1238" s="263"/>
      <c r="M1238" s="268"/>
      <c r="N1238" s="269"/>
      <c r="O1238" s="270"/>
      <c r="P1238" s="270"/>
      <c r="Q1238" s="270"/>
      <c r="R1238" s="270"/>
      <c r="S1238" s="270"/>
      <c r="T1238" s="270"/>
      <c r="U1238" s="270"/>
      <c r="V1238" s="270"/>
      <c r="W1238" s="270"/>
      <c r="X1238" s="271"/>
      <c r="AT1238" s="272" t="s">
        <v>213</v>
      </c>
      <c r="AU1238" s="272" t="s">
        <v>90</v>
      </c>
      <c r="AV1238" s="14" t="s">
        <v>224</v>
      </c>
      <c r="AW1238" s="14" t="s">
        <v>5</v>
      </c>
      <c r="AX1238" s="14" t="s">
        <v>80</v>
      </c>
      <c r="AY1238" s="272" t="s">
        <v>204</v>
      </c>
    </row>
    <row r="1239" spans="2:51" s="11" customFormat="1" ht="12">
      <c r="B1239" s="229"/>
      <c r="C1239" s="230"/>
      <c r="D1239" s="231" t="s">
        <v>213</v>
      </c>
      <c r="E1239" s="232" t="s">
        <v>33</v>
      </c>
      <c r="F1239" s="233" t="s">
        <v>1457</v>
      </c>
      <c r="G1239" s="230"/>
      <c r="H1239" s="232" t="s">
        <v>33</v>
      </c>
      <c r="I1239" s="234"/>
      <c r="J1239" s="234"/>
      <c r="K1239" s="230"/>
      <c r="L1239" s="230"/>
      <c r="M1239" s="235"/>
      <c r="N1239" s="236"/>
      <c r="O1239" s="237"/>
      <c r="P1239" s="237"/>
      <c r="Q1239" s="237"/>
      <c r="R1239" s="237"/>
      <c r="S1239" s="237"/>
      <c r="T1239" s="237"/>
      <c r="U1239" s="237"/>
      <c r="V1239" s="237"/>
      <c r="W1239" s="237"/>
      <c r="X1239" s="238"/>
      <c r="AT1239" s="239" t="s">
        <v>213</v>
      </c>
      <c r="AU1239" s="239" t="s">
        <v>90</v>
      </c>
      <c r="AV1239" s="11" t="s">
        <v>88</v>
      </c>
      <c r="AW1239" s="11" t="s">
        <v>5</v>
      </c>
      <c r="AX1239" s="11" t="s">
        <v>80</v>
      </c>
      <c r="AY1239" s="239" t="s">
        <v>204</v>
      </c>
    </row>
    <row r="1240" spans="2:51" s="12" customFormat="1" ht="12">
      <c r="B1240" s="240"/>
      <c r="C1240" s="241"/>
      <c r="D1240" s="231" t="s">
        <v>213</v>
      </c>
      <c r="E1240" s="242" t="s">
        <v>33</v>
      </c>
      <c r="F1240" s="243" t="s">
        <v>1458</v>
      </c>
      <c r="G1240" s="241"/>
      <c r="H1240" s="244">
        <v>2.8</v>
      </c>
      <c r="I1240" s="245"/>
      <c r="J1240" s="245"/>
      <c r="K1240" s="241"/>
      <c r="L1240" s="241"/>
      <c r="M1240" s="246"/>
      <c r="N1240" s="247"/>
      <c r="O1240" s="248"/>
      <c r="P1240" s="248"/>
      <c r="Q1240" s="248"/>
      <c r="R1240" s="248"/>
      <c r="S1240" s="248"/>
      <c r="T1240" s="248"/>
      <c r="U1240" s="248"/>
      <c r="V1240" s="248"/>
      <c r="W1240" s="248"/>
      <c r="X1240" s="249"/>
      <c r="AT1240" s="250" t="s">
        <v>213</v>
      </c>
      <c r="AU1240" s="250" t="s">
        <v>90</v>
      </c>
      <c r="AV1240" s="12" t="s">
        <v>90</v>
      </c>
      <c r="AW1240" s="12" t="s">
        <v>5</v>
      </c>
      <c r="AX1240" s="12" t="s">
        <v>80</v>
      </c>
      <c r="AY1240" s="250" t="s">
        <v>204</v>
      </c>
    </row>
    <row r="1241" spans="2:51" s="13" customFormat="1" ht="12">
      <c r="B1241" s="251"/>
      <c r="C1241" s="252"/>
      <c r="D1241" s="231" t="s">
        <v>213</v>
      </c>
      <c r="E1241" s="253" t="s">
        <v>33</v>
      </c>
      <c r="F1241" s="254" t="s">
        <v>218</v>
      </c>
      <c r="G1241" s="252"/>
      <c r="H1241" s="255">
        <v>47.157999999999994</v>
      </c>
      <c r="I1241" s="256"/>
      <c r="J1241" s="256"/>
      <c r="K1241" s="252"/>
      <c r="L1241" s="252"/>
      <c r="M1241" s="257"/>
      <c r="N1241" s="258"/>
      <c r="O1241" s="259"/>
      <c r="P1241" s="259"/>
      <c r="Q1241" s="259"/>
      <c r="R1241" s="259"/>
      <c r="S1241" s="259"/>
      <c r="T1241" s="259"/>
      <c r="U1241" s="259"/>
      <c r="V1241" s="259"/>
      <c r="W1241" s="259"/>
      <c r="X1241" s="260"/>
      <c r="AT1241" s="261" t="s">
        <v>213</v>
      </c>
      <c r="AU1241" s="261" t="s">
        <v>90</v>
      </c>
      <c r="AV1241" s="13" t="s">
        <v>211</v>
      </c>
      <c r="AW1241" s="13" t="s">
        <v>5</v>
      </c>
      <c r="AX1241" s="13" t="s">
        <v>88</v>
      </c>
      <c r="AY1241" s="261" t="s">
        <v>204</v>
      </c>
    </row>
    <row r="1242" spans="2:65" s="1" customFormat="1" ht="16.5" customHeight="1">
      <c r="B1242" s="39"/>
      <c r="C1242" s="216" t="s">
        <v>1459</v>
      </c>
      <c r="D1242" s="216" t="s">
        <v>206</v>
      </c>
      <c r="E1242" s="217" t="s">
        <v>1460</v>
      </c>
      <c r="F1242" s="218" t="s">
        <v>1461</v>
      </c>
      <c r="G1242" s="219" t="s">
        <v>209</v>
      </c>
      <c r="H1242" s="220">
        <v>95.08</v>
      </c>
      <c r="I1242" s="221"/>
      <c r="J1242" s="221"/>
      <c r="K1242" s="222">
        <f>ROUND(P1242*H1242,2)</f>
        <v>0</v>
      </c>
      <c r="L1242" s="218" t="s">
        <v>239</v>
      </c>
      <c r="M1242" s="44"/>
      <c r="N1242" s="223" t="s">
        <v>33</v>
      </c>
      <c r="O1242" s="224" t="s">
        <v>49</v>
      </c>
      <c r="P1242" s="225">
        <f>I1242+J1242</f>
        <v>0</v>
      </c>
      <c r="Q1242" s="225">
        <f>ROUND(I1242*H1242,2)</f>
        <v>0</v>
      </c>
      <c r="R1242" s="225">
        <f>ROUND(J1242*H1242,2)</f>
        <v>0</v>
      </c>
      <c r="S1242" s="80"/>
      <c r="T1242" s="226">
        <f>S1242*H1242</f>
        <v>0</v>
      </c>
      <c r="U1242" s="226">
        <v>0</v>
      </c>
      <c r="V1242" s="226">
        <f>U1242*H1242</f>
        <v>0</v>
      </c>
      <c r="W1242" s="226">
        <v>0.057</v>
      </c>
      <c r="X1242" s="227">
        <f>W1242*H1242</f>
        <v>5.41956</v>
      </c>
      <c r="AR1242" s="17" t="s">
        <v>211</v>
      </c>
      <c r="AT1242" s="17" t="s">
        <v>206</v>
      </c>
      <c r="AU1242" s="17" t="s">
        <v>90</v>
      </c>
      <c r="AY1242" s="17" t="s">
        <v>204</v>
      </c>
      <c r="BE1242" s="228">
        <f>IF(O1242="základní",K1242,0)</f>
        <v>0</v>
      </c>
      <c r="BF1242" s="228">
        <f>IF(O1242="snížená",K1242,0)</f>
        <v>0</v>
      </c>
      <c r="BG1242" s="228">
        <f>IF(O1242="zákl. přenesená",K1242,0)</f>
        <v>0</v>
      </c>
      <c r="BH1242" s="228">
        <f>IF(O1242="sníž. přenesená",K1242,0)</f>
        <v>0</v>
      </c>
      <c r="BI1242" s="228">
        <f>IF(O1242="nulová",K1242,0)</f>
        <v>0</v>
      </c>
      <c r="BJ1242" s="17" t="s">
        <v>88</v>
      </c>
      <c r="BK1242" s="228">
        <f>ROUND(P1242*H1242,2)</f>
        <v>0</v>
      </c>
      <c r="BL1242" s="17" t="s">
        <v>211</v>
      </c>
      <c r="BM1242" s="17" t="s">
        <v>1462</v>
      </c>
    </row>
    <row r="1243" spans="2:51" s="11" customFormat="1" ht="12">
      <c r="B1243" s="229"/>
      <c r="C1243" s="230"/>
      <c r="D1243" s="231" t="s">
        <v>213</v>
      </c>
      <c r="E1243" s="232" t="s">
        <v>33</v>
      </c>
      <c r="F1243" s="233" t="s">
        <v>396</v>
      </c>
      <c r="G1243" s="230"/>
      <c r="H1243" s="232" t="s">
        <v>33</v>
      </c>
      <c r="I1243" s="234"/>
      <c r="J1243" s="234"/>
      <c r="K1243" s="230"/>
      <c r="L1243" s="230"/>
      <c r="M1243" s="235"/>
      <c r="N1243" s="236"/>
      <c r="O1243" s="237"/>
      <c r="P1243" s="237"/>
      <c r="Q1243" s="237"/>
      <c r="R1243" s="237"/>
      <c r="S1243" s="237"/>
      <c r="T1243" s="237"/>
      <c r="U1243" s="237"/>
      <c r="V1243" s="237"/>
      <c r="W1243" s="237"/>
      <c r="X1243" s="238"/>
      <c r="AT1243" s="239" t="s">
        <v>213</v>
      </c>
      <c r="AU1243" s="239" t="s">
        <v>90</v>
      </c>
      <c r="AV1243" s="11" t="s">
        <v>88</v>
      </c>
      <c r="AW1243" s="11" t="s">
        <v>5</v>
      </c>
      <c r="AX1243" s="11" t="s">
        <v>80</v>
      </c>
      <c r="AY1243" s="239" t="s">
        <v>204</v>
      </c>
    </row>
    <row r="1244" spans="2:51" s="12" customFormat="1" ht="12">
      <c r="B1244" s="240"/>
      <c r="C1244" s="241"/>
      <c r="D1244" s="231" t="s">
        <v>213</v>
      </c>
      <c r="E1244" s="242" t="s">
        <v>33</v>
      </c>
      <c r="F1244" s="243" t="s">
        <v>1463</v>
      </c>
      <c r="G1244" s="241"/>
      <c r="H1244" s="244">
        <v>22.68</v>
      </c>
      <c r="I1244" s="245"/>
      <c r="J1244" s="245"/>
      <c r="K1244" s="241"/>
      <c r="L1244" s="241"/>
      <c r="M1244" s="246"/>
      <c r="N1244" s="247"/>
      <c r="O1244" s="248"/>
      <c r="P1244" s="248"/>
      <c r="Q1244" s="248"/>
      <c r="R1244" s="248"/>
      <c r="S1244" s="248"/>
      <c r="T1244" s="248"/>
      <c r="U1244" s="248"/>
      <c r="V1244" s="248"/>
      <c r="W1244" s="248"/>
      <c r="X1244" s="249"/>
      <c r="AT1244" s="250" t="s">
        <v>213</v>
      </c>
      <c r="AU1244" s="250" t="s">
        <v>90</v>
      </c>
      <c r="AV1244" s="12" t="s">
        <v>90</v>
      </c>
      <c r="AW1244" s="12" t="s">
        <v>5</v>
      </c>
      <c r="AX1244" s="12" t="s">
        <v>80</v>
      </c>
      <c r="AY1244" s="250" t="s">
        <v>204</v>
      </c>
    </row>
    <row r="1245" spans="2:51" s="14" customFormat="1" ht="12">
      <c r="B1245" s="262"/>
      <c r="C1245" s="263"/>
      <c r="D1245" s="231" t="s">
        <v>213</v>
      </c>
      <c r="E1245" s="264" t="s">
        <v>33</v>
      </c>
      <c r="F1245" s="265" t="s">
        <v>243</v>
      </c>
      <c r="G1245" s="263"/>
      <c r="H1245" s="266">
        <v>22.68</v>
      </c>
      <c r="I1245" s="267"/>
      <c r="J1245" s="267"/>
      <c r="K1245" s="263"/>
      <c r="L1245" s="263"/>
      <c r="M1245" s="268"/>
      <c r="N1245" s="269"/>
      <c r="O1245" s="270"/>
      <c r="P1245" s="270"/>
      <c r="Q1245" s="270"/>
      <c r="R1245" s="270"/>
      <c r="S1245" s="270"/>
      <c r="T1245" s="270"/>
      <c r="U1245" s="270"/>
      <c r="V1245" s="270"/>
      <c r="W1245" s="270"/>
      <c r="X1245" s="271"/>
      <c r="AT1245" s="272" t="s">
        <v>213</v>
      </c>
      <c r="AU1245" s="272" t="s">
        <v>90</v>
      </c>
      <c r="AV1245" s="14" t="s">
        <v>224</v>
      </c>
      <c r="AW1245" s="14" t="s">
        <v>5</v>
      </c>
      <c r="AX1245" s="14" t="s">
        <v>80</v>
      </c>
      <c r="AY1245" s="272" t="s">
        <v>204</v>
      </c>
    </row>
    <row r="1246" spans="2:51" s="11" customFormat="1" ht="12">
      <c r="B1246" s="229"/>
      <c r="C1246" s="230"/>
      <c r="D1246" s="231" t="s">
        <v>213</v>
      </c>
      <c r="E1246" s="232" t="s">
        <v>33</v>
      </c>
      <c r="F1246" s="233" t="s">
        <v>347</v>
      </c>
      <c r="G1246" s="230"/>
      <c r="H1246" s="232" t="s">
        <v>33</v>
      </c>
      <c r="I1246" s="234"/>
      <c r="J1246" s="234"/>
      <c r="K1246" s="230"/>
      <c r="L1246" s="230"/>
      <c r="M1246" s="235"/>
      <c r="N1246" s="236"/>
      <c r="O1246" s="237"/>
      <c r="P1246" s="237"/>
      <c r="Q1246" s="237"/>
      <c r="R1246" s="237"/>
      <c r="S1246" s="237"/>
      <c r="T1246" s="237"/>
      <c r="U1246" s="237"/>
      <c r="V1246" s="237"/>
      <c r="W1246" s="237"/>
      <c r="X1246" s="238"/>
      <c r="AT1246" s="239" t="s">
        <v>213</v>
      </c>
      <c r="AU1246" s="239" t="s">
        <v>90</v>
      </c>
      <c r="AV1246" s="11" t="s">
        <v>88</v>
      </c>
      <c r="AW1246" s="11" t="s">
        <v>5</v>
      </c>
      <c r="AX1246" s="11" t="s">
        <v>80</v>
      </c>
      <c r="AY1246" s="239" t="s">
        <v>204</v>
      </c>
    </row>
    <row r="1247" spans="2:51" s="12" customFormat="1" ht="12">
      <c r="B1247" s="240"/>
      <c r="C1247" s="241"/>
      <c r="D1247" s="231" t="s">
        <v>213</v>
      </c>
      <c r="E1247" s="242" t="s">
        <v>33</v>
      </c>
      <c r="F1247" s="243" t="s">
        <v>1464</v>
      </c>
      <c r="G1247" s="241"/>
      <c r="H1247" s="244">
        <v>23.2</v>
      </c>
      <c r="I1247" s="245"/>
      <c r="J1247" s="245"/>
      <c r="K1247" s="241"/>
      <c r="L1247" s="241"/>
      <c r="M1247" s="246"/>
      <c r="N1247" s="247"/>
      <c r="O1247" s="248"/>
      <c r="P1247" s="248"/>
      <c r="Q1247" s="248"/>
      <c r="R1247" s="248"/>
      <c r="S1247" s="248"/>
      <c r="T1247" s="248"/>
      <c r="U1247" s="248"/>
      <c r="V1247" s="248"/>
      <c r="W1247" s="248"/>
      <c r="X1247" s="249"/>
      <c r="AT1247" s="250" t="s">
        <v>213</v>
      </c>
      <c r="AU1247" s="250" t="s">
        <v>90</v>
      </c>
      <c r="AV1247" s="12" t="s">
        <v>90</v>
      </c>
      <c r="AW1247" s="12" t="s">
        <v>5</v>
      </c>
      <c r="AX1247" s="12" t="s">
        <v>80</v>
      </c>
      <c r="AY1247" s="250" t="s">
        <v>204</v>
      </c>
    </row>
    <row r="1248" spans="2:51" s="14" customFormat="1" ht="12">
      <c r="B1248" s="262"/>
      <c r="C1248" s="263"/>
      <c r="D1248" s="231" t="s">
        <v>213</v>
      </c>
      <c r="E1248" s="264" t="s">
        <v>33</v>
      </c>
      <c r="F1248" s="265" t="s">
        <v>243</v>
      </c>
      <c r="G1248" s="263"/>
      <c r="H1248" s="266">
        <v>23.2</v>
      </c>
      <c r="I1248" s="267"/>
      <c r="J1248" s="267"/>
      <c r="K1248" s="263"/>
      <c r="L1248" s="263"/>
      <c r="M1248" s="268"/>
      <c r="N1248" s="269"/>
      <c r="O1248" s="270"/>
      <c r="P1248" s="270"/>
      <c r="Q1248" s="270"/>
      <c r="R1248" s="270"/>
      <c r="S1248" s="270"/>
      <c r="T1248" s="270"/>
      <c r="U1248" s="270"/>
      <c r="V1248" s="270"/>
      <c r="W1248" s="270"/>
      <c r="X1248" s="271"/>
      <c r="AT1248" s="272" t="s">
        <v>213</v>
      </c>
      <c r="AU1248" s="272" t="s">
        <v>90</v>
      </c>
      <c r="AV1248" s="14" t="s">
        <v>224</v>
      </c>
      <c r="AW1248" s="14" t="s">
        <v>5</v>
      </c>
      <c r="AX1248" s="14" t="s">
        <v>80</v>
      </c>
      <c r="AY1248" s="272" t="s">
        <v>204</v>
      </c>
    </row>
    <row r="1249" spans="2:51" s="11" customFormat="1" ht="12">
      <c r="B1249" s="229"/>
      <c r="C1249" s="230"/>
      <c r="D1249" s="231" t="s">
        <v>213</v>
      </c>
      <c r="E1249" s="232" t="s">
        <v>33</v>
      </c>
      <c r="F1249" s="233" t="s">
        <v>597</v>
      </c>
      <c r="G1249" s="230"/>
      <c r="H1249" s="232" t="s">
        <v>33</v>
      </c>
      <c r="I1249" s="234"/>
      <c r="J1249" s="234"/>
      <c r="K1249" s="230"/>
      <c r="L1249" s="230"/>
      <c r="M1249" s="235"/>
      <c r="N1249" s="236"/>
      <c r="O1249" s="237"/>
      <c r="P1249" s="237"/>
      <c r="Q1249" s="237"/>
      <c r="R1249" s="237"/>
      <c r="S1249" s="237"/>
      <c r="T1249" s="237"/>
      <c r="U1249" s="237"/>
      <c r="V1249" s="237"/>
      <c r="W1249" s="237"/>
      <c r="X1249" s="238"/>
      <c r="AT1249" s="239" t="s">
        <v>213</v>
      </c>
      <c r="AU1249" s="239" t="s">
        <v>90</v>
      </c>
      <c r="AV1249" s="11" t="s">
        <v>88</v>
      </c>
      <c r="AW1249" s="11" t="s">
        <v>5</v>
      </c>
      <c r="AX1249" s="11" t="s">
        <v>80</v>
      </c>
      <c r="AY1249" s="239" t="s">
        <v>204</v>
      </c>
    </row>
    <row r="1250" spans="2:51" s="12" customFormat="1" ht="12">
      <c r="B1250" s="240"/>
      <c r="C1250" s="241"/>
      <c r="D1250" s="231" t="s">
        <v>213</v>
      </c>
      <c r="E1250" s="242" t="s">
        <v>33</v>
      </c>
      <c r="F1250" s="243" t="s">
        <v>1465</v>
      </c>
      <c r="G1250" s="241"/>
      <c r="H1250" s="244">
        <v>24.2</v>
      </c>
      <c r="I1250" s="245"/>
      <c r="J1250" s="245"/>
      <c r="K1250" s="241"/>
      <c r="L1250" s="241"/>
      <c r="M1250" s="246"/>
      <c r="N1250" s="247"/>
      <c r="O1250" s="248"/>
      <c r="P1250" s="248"/>
      <c r="Q1250" s="248"/>
      <c r="R1250" s="248"/>
      <c r="S1250" s="248"/>
      <c r="T1250" s="248"/>
      <c r="U1250" s="248"/>
      <c r="V1250" s="248"/>
      <c r="W1250" s="248"/>
      <c r="X1250" s="249"/>
      <c r="AT1250" s="250" t="s">
        <v>213</v>
      </c>
      <c r="AU1250" s="250" t="s">
        <v>90</v>
      </c>
      <c r="AV1250" s="12" t="s">
        <v>90</v>
      </c>
      <c r="AW1250" s="12" t="s">
        <v>5</v>
      </c>
      <c r="AX1250" s="12" t="s">
        <v>80</v>
      </c>
      <c r="AY1250" s="250" t="s">
        <v>204</v>
      </c>
    </row>
    <row r="1251" spans="2:51" s="14" customFormat="1" ht="12">
      <c r="B1251" s="262"/>
      <c r="C1251" s="263"/>
      <c r="D1251" s="231" t="s">
        <v>213</v>
      </c>
      <c r="E1251" s="264" t="s">
        <v>33</v>
      </c>
      <c r="F1251" s="265" t="s">
        <v>243</v>
      </c>
      <c r="G1251" s="263"/>
      <c r="H1251" s="266">
        <v>24.2</v>
      </c>
      <c r="I1251" s="267"/>
      <c r="J1251" s="267"/>
      <c r="K1251" s="263"/>
      <c r="L1251" s="263"/>
      <c r="M1251" s="268"/>
      <c r="N1251" s="269"/>
      <c r="O1251" s="270"/>
      <c r="P1251" s="270"/>
      <c r="Q1251" s="270"/>
      <c r="R1251" s="270"/>
      <c r="S1251" s="270"/>
      <c r="T1251" s="270"/>
      <c r="U1251" s="270"/>
      <c r="V1251" s="270"/>
      <c r="W1251" s="270"/>
      <c r="X1251" s="271"/>
      <c r="AT1251" s="272" t="s">
        <v>213</v>
      </c>
      <c r="AU1251" s="272" t="s">
        <v>90</v>
      </c>
      <c r="AV1251" s="14" t="s">
        <v>224</v>
      </c>
      <c r="AW1251" s="14" t="s">
        <v>5</v>
      </c>
      <c r="AX1251" s="14" t="s">
        <v>80</v>
      </c>
      <c r="AY1251" s="272" t="s">
        <v>204</v>
      </c>
    </row>
    <row r="1252" spans="2:51" s="11" customFormat="1" ht="12">
      <c r="B1252" s="229"/>
      <c r="C1252" s="230"/>
      <c r="D1252" s="231" t="s">
        <v>213</v>
      </c>
      <c r="E1252" s="232" t="s">
        <v>33</v>
      </c>
      <c r="F1252" s="233" t="s">
        <v>600</v>
      </c>
      <c r="G1252" s="230"/>
      <c r="H1252" s="232" t="s">
        <v>33</v>
      </c>
      <c r="I1252" s="234"/>
      <c r="J1252" s="234"/>
      <c r="K1252" s="230"/>
      <c r="L1252" s="230"/>
      <c r="M1252" s="235"/>
      <c r="N1252" s="236"/>
      <c r="O1252" s="237"/>
      <c r="P1252" s="237"/>
      <c r="Q1252" s="237"/>
      <c r="R1252" s="237"/>
      <c r="S1252" s="237"/>
      <c r="T1252" s="237"/>
      <c r="U1252" s="237"/>
      <c r="V1252" s="237"/>
      <c r="W1252" s="237"/>
      <c r="X1252" s="238"/>
      <c r="AT1252" s="239" t="s">
        <v>213</v>
      </c>
      <c r="AU1252" s="239" t="s">
        <v>90</v>
      </c>
      <c r="AV1252" s="11" t="s">
        <v>88</v>
      </c>
      <c r="AW1252" s="11" t="s">
        <v>5</v>
      </c>
      <c r="AX1252" s="11" t="s">
        <v>80</v>
      </c>
      <c r="AY1252" s="239" t="s">
        <v>204</v>
      </c>
    </row>
    <row r="1253" spans="2:51" s="12" customFormat="1" ht="12">
      <c r="B1253" s="240"/>
      <c r="C1253" s="241"/>
      <c r="D1253" s="231" t="s">
        <v>213</v>
      </c>
      <c r="E1253" s="242" t="s">
        <v>33</v>
      </c>
      <c r="F1253" s="243" t="s">
        <v>369</v>
      </c>
      <c r="G1253" s="241"/>
      <c r="H1253" s="244">
        <v>25</v>
      </c>
      <c r="I1253" s="245"/>
      <c r="J1253" s="245"/>
      <c r="K1253" s="241"/>
      <c r="L1253" s="241"/>
      <c r="M1253" s="246"/>
      <c r="N1253" s="247"/>
      <c r="O1253" s="248"/>
      <c r="P1253" s="248"/>
      <c r="Q1253" s="248"/>
      <c r="R1253" s="248"/>
      <c r="S1253" s="248"/>
      <c r="T1253" s="248"/>
      <c r="U1253" s="248"/>
      <c r="V1253" s="248"/>
      <c r="W1253" s="248"/>
      <c r="X1253" s="249"/>
      <c r="AT1253" s="250" t="s">
        <v>213</v>
      </c>
      <c r="AU1253" s="250" t="s">
        <v>90</v>
      </c>
      <c r="AV1253" s="12" t="s">
        <v>90</v>
      </c>
      <c r="AW1253" s="12" t="s">
        <v>5</v>
      </c>
      <c r="AX1253" s="12" t="s">
        <v>80</v>
      </c>
      <c r="AY1253" s="250" t="s">
        <v>204</v>
      </c>
    </row>
    <row r="1254" spans="2:51" s="13" customFormat="1" ht="12">
      <c r="B1254" s="251"/>
      <c r="C1254" s="252"/>
      <c r="D1254" s="231" t="s">
        <v>213</v>
      </c>
      <c r="E1254" s="253" t="s">
        <v>33</v>
      </c>
      <c r="F1254" s="254" t="s">
        <v>218</v>
      </c>
      <c r="G1254" s="252"/>
      <c r="H1254" s="255">
        <v>95.08</v>
      </c>
      <c r="I1254" s="256"/>
      <c r="J1254" s="256"/>
      <c r="K1254" s="252"/>
      <c r="L1254" s="252"/>
      <c r="M1254" s="257"/>
      <c r="N1254" s="258"/>
      <c r="O1254" s="259"/>
      <c r="P1254" s="259"/>
      <c r="Q1254" s="259"/>
      <c r="R1254" s="259"/>
      <c r="S1254" s="259"/>
      <c r="T1254" s="259"/>
      <c r="U1254" s="259"/>
      <c r="V1254" s="259"/>
      <c r="W1254" s="259"/>
      <c r="X1254" s="260"/>
      <c r="AT1254" s="261" t="s">
        <v>213</v>
      </c>
      <c r="AU1254" s="261" t="s">
        <v>90</v>
      </c>
      <c r="AV1254" s="13" t="s">
        <v>211</v>
      </c>
      <c r="AW1254" s="13" t="s">
        <v>5</v>
      </c>
      <c r="AX1254" s="13" t="s">
        <v>88</v>
      </c>
      <c r="AY1254" s="261" t="s">
        <v>204</v>
      </c>
    </row>
    <row r="1255" spans="2:65" s="1" customFormat="1" ht="16.5" customHeight="1">
      <c r="B1255" s="39"/>
      <c r="C1255" s="216" t="s">
        <v>1466</v>
      </c>
      <c r="D1255" s="216" t="s">
        <v>206</v>
      </c>
      <c r="E1255" s="217" t="s">
        <v>1467</v>
      </c>
      <c r="F1255" s="218" t="s">
        <v>1468</v>
      </c>
      <c r="G1255" s="219" t="s">
        <v>232</v>
      </c>
      <c r="H1255" s="220">
        <v>86.906</v>
      </c>
      <c r="I1255" s="221"/>
      <c r="J1255" s="221"/>
      <c r="K1255" s="222">
        <f>ROUND(P1255*H1255,2)</f>
        <v>0</v>
      </c>
      <c r="L1255" s="218" t="s">
        <v>239</v>
      </c>
      <c r="M1255" s="44"/>
      <c r="N1255" s="223" t="s">
        <v>33</v>
      </c>
      <c r="O1255" s="224" t="s">
        <v>49</v>
      </c>
      <c r="P1255" s="225">
        <f>I1255+J1255</f>
        <v>0</v>
      </c>
      <c r="Q1255" s="225">
        <f>ROUND(I1255*H1255,2)</f>
        <v>0</v>
      </c>
      <c r="R1255" s="225">
        <f>ROUND(J1255*H1255,2)</f>
        <v>0</v>
      </c>
      <c r="S1255" s="80"/>
      <c r="T1255" s="226">
        <f>S1255*H1255</f>
        <v>0</v>
      </c>
      <c r="U1255" s="226">
        <v>0</v>
      </c>
      <c r="V1255" s="226">
        <f>U1255*H1255</f>
        <v>0</v>
      </c>
      <c r="W1255" s="226">
        <v>1.4</v>
      </c>
      <c r="X1255" s="227">
        <f>W1255*H1255</f>
        <v>121.6684</v>
      </c>
      <c r="AR1255" s="17" t="s">
        <v>211</v>
      </c>
      <c r="AT1255" s="17" t="s">
        <v>206</v>
      </c>
      <c r="AU1255" s="17" t="s">
        <v>90</v>
      </c>
      <c r="AY1255" s="17" t="s">
        <v>204</v>
      </c>
      <c r="BE1255" s="228">
        <f>IF(O1255="základní",K1255,0)</f>
        <v>0</v>
      </c>
      <c r="BF1255" s="228">
        <f>IF(O1255="snížená",K1255,0)</f>
        <v>0</v>
      </c>
      <c r="BG1255" s="228">
        <f>IF(O1255="zákl. přenesená",K1255,0)</f>
        <v>0</v>
      </c>
      <c r="BH1255" s="228">
        <f>IF(O1255="sníž. přenesená",K1255,0)</f>
        <v>0</v>
      </c>
      <c r="BI1255" s="228">
        <f>IF(O1255="nulová",K1255,0)</f>
        <v>0</v>
      </c>
      <c r="BJ1255" s="17" t="s">
        <v>88</v>
      </c>
      <c r="BK1255" s="228">
        <f>ROUND(P1255*H1255,2)</f>
        <v>0</v>
      </c>
      <c r="BL1255" s="17" t="s">
        <v>211</v>
      </c>
      <c r="BM1255" s="17" t="s">
        <v>1469</v>
      </c>
    </row>
    <row r="1256" spans="2:51" s="11" customFormat="1" ht="12">
      <c r="B1256" s="229"/>
      <c r="C1256" s="230"/>
      <c r="D1256" s="231" t="s">
        <v>213</v>
      </c>
      <c r="E1256" s="232" t="s">
        <v>33</v>
      </c>
      <c r="F1256" s="233" t="s">
        <v>1470</v>
      </c>
      <c r="G1256" s="230"/>
      <c r="H1256" s="232" t="s">
        <v>33</v>
      </c>
      <c r="I1256" s="234"/>
      <c r="J1256" s="234"/>
      <c r="K1256" s="230"/>
      <c r="L1256" s="230"/>
      <c r="M1256" s="235"/>
      <c r="N1256" s="236"/>
      <c r="O1256" s="237"/>
      <c r="P1256" s="237"/>
      <c r="Q1256" s="237"/>
      <c r="R1256" s="237"/>
      <c r="S1256" s="237"/>
      <c r="T1256" s="237"/>
      <c r="U1256" s="237"/>
      <c r="V1256" s="237"/>
      <c r="W1256" s="237"/>
      <c r="X1256" s="238"/>
      <c r="AT1256" s="239" t="s">
        <v>213</v>
      </c>
      <c r="AU1256" s="239" t="s">
        <v>90</v>
      </c>
      <c r="AV1256" s="11" t="s">
        <v>88</v>
      </c>
      <c r="AW1256" s="11" t="s">
        <v>5</v>
      </c>
      <c r="AX1256" s="11" t="s">
        <v>80</v>
      </c>
      <c r="AY1256" s="239" t="s">
        <v>204</v>
      </c>
    </row>
    <row r="1257" spans="2:51" s="12" customFormat="1" ht="12">
      <c r="B1257" s="240"/>
      <c r="C1257" s="241"/>
      <c r="D1257" s="231" t="s">
        <v>213</v>
      </c>
      <c r="E1257" s="242" t="s">
        <v>33</v>
      </c>
      <c r="F1257" s="243" t="s">
        <v>1471</v>
      </c>
      <c r="G1257" s="241"/>
      <c r="H1257" s="244">
        <v>11.404</v>
      </c>
      <c r="I1257" s="245"/>
      <c r="J1257" s="245"/>
      <c r="K1257" s="241"/>
      <c r="L1257" s="241"/>
      <c r="M1257" s="246"/>
      <c r="N1257" s="247"/>
      <c r="O1257" s="248"/>
      <c r="P1257" s="248"/>
      <c r="Q1257" s="248"/>
      <c r="R1257" s="248"/>
      <c r="S1257" s="248"/>
      <c r="T1257" s="248"/>
      <c r="U1257" s="248"/>
      <c r="V1257" s="248"/>
      <c r="W1257" s="248"/>
      <c r="X1257" s="249"/>
      <c r="AT1257" s="250" t="s">
        <v>213</v>
      </c>
      <c r="AU1257" s="250" t="s">
        <v>90</v>
      </c>
      <c r="AV1257" s="12" t="s">
        <v>90</v>
      </c>
      <c r="AW1257" s="12" t="s">
        <v>5</v>
      </c>
      <c r="AX1257" s="12" t="s">
        <v>80</v>
      </c>
      <c r="AY1257" s="250" t="s">
        <v>204</v>
      </c>
    </row>
    <row r="1258" spans="2:51" s="14" customFormat="1" ht="12">
      <c r="B1258" s="262"/>
      <c r="C1258" s="263"/>
      <c r="D1258" s="231" t="s">
        <v>213</v>
      </c>
      <c r="E1258" s="264" t="s">
        <v>33</v>
      </c>
      <c r="F1258" s="265" t="s">
        <v>243</v>
      </c>
      <c r="G1258" s="263"/>
      <c r="H1258" s="266">
        <v>11.404</v>
      </c>
      <c r="I1258" s="267"/>
      <c r="J1258" s="267"/>
      <c r="K1258" s="263"/>
      <c r="L1258" s="263"/>
      <c r="M1258" s="268"/>
      <c r="N1258" s="269"/>
      <c r="O1258" s="270"/>
      <c r="P1258" s="270"/>
      <c r="Q1258" s="270"/>
      <c r="R1258" s="270"/>
      <c r="S1258" s="270"/>
      <c r="T1258" s="270"/>
      <c r="U1258" s="270"/>
      <c r="V1258" s="270"/>
      <c r="W1258" s="270"/>
      <c r="X1258" s="271"/>
      <c r="AT1258" s="272" t="s">
        <v>213</v>
      </c>
      <c r="AU1258" s="272" t="s">
        <v>90</v>
      </c>
      <c r="AV1258" s="14" t="s">
        <v>224</v>
      </c>
      <c r="AW1258" s="14" t="s">
        <v>5</v>
      </c>
      <c r="AX1258" s="14" t="s">
        <v>80</v>
      </c>
      <c r="AY1258" s="272" t="s">
        <v>204</v>
      </c>
    </row>
    <row r="1259" spans="2:51" s="11" customFormat="1" ht="12">
      <c r="B1259" s="229"/>
      <c r="C1259" s="230"/>
      <c r="D1259" s="231" t="s">
        <v>213</v>
      </c>
      <c r="E1259" s="232" t="s">
        <v>33</v>
      </c>
      <c r="F1259" s="233" t="s">
        <v>1472</v>
      </c>
      <c r="G1259" s="230"/>
      <c r="H1259" s="232" t="s">
        <v>33</v>
      </c>
      <c r="I1259" s="234"/>
      <c r="J1259" s="234"/>
      <c r="K1259" s="230"/>
      <c r="L1259" s="230"/>
      <c r="M1259" s="235"/>
      <c r="N1259" s="236"/>
      <c r="O1259" s="237"/>
      <c r="P1259" s="237"/>
      <c r="Q1259" s="237"/>
      <c r="R1259" s="237"/>
      <c r="S1259" s="237"/>
      <c r="T1259" s="237"/>
      <c r="U1259" s="237"/>
      <c r="V1259" s="237"/>
      <c r="W1259" s="237"/>
      <c r="X1259" s="238"/>
      <c r="AT1259" s="239" t="s">
        <v>213</v>
      </c>
      <c r="AU1259" s="239" t="s">
        <v>90</v>
      </c>
      <c r="AV1259" s="11" t="s">
        <v>88</v>
      </c>
      <c r="AW1259" s="11" t="s">
        <v>5</v>
      </c>
      <c r="AX1259" s="11" t="s">
        <v>80</v>
      </c>
      <c r="AY1259" s="239" t="s">
        <v>204</v>
      </c>
    </row>
    <row r="1260" spans="2:51" s="12" customFormat="1" ht="12">
      <c r="B1260" s="240"/>
      <c r="C1260" s="241"/>
      <c r="D1260" s="231" t="s">
        <v>213</v>
      </c>
      <c r="E1260" s="242" t="s">
        <v>33</v>
      </c>
      <c r="F1260" s="243" t="s">
        <v>1473</v>
      </c>
      <c r="G1260" s="241"/>
      <c r="H1260" s="244">
        <v>8.722</v>
      </c>
      <c r="I1260" s="245"/>
      <c r="J1260" s="245"/>
      <c r="K1260" s="241"/>
      <c r="L1260" s="241"/>
      <c r="M1260" s="246"/>
      <c r="N1260" s="247"/>
      <c r="O1260" s="248"/>
      <c r="P1260" s="248"/>
      <c r="Q1260" s="248"/>
      <c r="R1260" s="248"/>
      <c r="S1260" s="248"/>
      <c r="T1260" s="248"/>
      <c r="U1260" s="248"/>
      <c r="V1260" s="248"/>
      <c r="W1260" s="248"/>
      <c r="X1260" s="249"/>
      <c r="AT1260" s="250" t="s">
        <v>213</v>
      </c>
      <c r="AU1260" s="250" t="s">
        <v>90</v>
      </c>
      <c r="AV1260" s="12" t="s">
        <v>90</v>
      </c>
      <c r="AW1260" s="12" t="s">
        <v>5</v>
      </c>
      <c r="AX1260" s="12" t="s">
        <v>80</v>
      </c>
      <c r="AY1260" s="250" t="s">
        <v>204</v>
      </c>
    </row>
    <row r="1261" spans="2:51" s="14" customFormat="1" ht="12">
      <c r="B1261" s="262"/>
      <c r="C1261" s="263"/>
      <c r="D1261" s="231" t="s">
        <v>213</v>
      </c>
      <c r="E1261" s="264" t="s">
        <v>33</v>
      </c>
      <c r="F1261" s="265" t="s">
        <v>243</v>
      </c>
      <c r="G1261" s="263"/>
      <c r="H1261" s="266">
        <v>8.722</v>
      </c>
      <c r="I1261" s="267"/>
      <c r="J1261" s="267"/>
      <c r="K1261" s="263"/>
      <c r="L1261" s="263"/>
      <c r="M1261" s="268"/>
      <c r="N1261" s="269"/>
      <c r="O1261" s="270"/>
      <c r="P1261" s="270"/>
      <c r="Q1261" s="270"/>
      <c r="R1261" s="270"/>
      <c r="S1261" s="270"/>
      <c r="T1261" s="270"/>
      <c r="U1261" s="270"/>
      <c r="V1261" s="270"/>
      <c r="W1261" s="270"/>
      <c r="X1261" s="271"/>
      <c r="AT1261" s="272" t="s">
        <v>213</v>
      </c>
      <c r="AU1261" s="272" t="s">
        <v>90</v>
      </c>
      <c r="AV1261" s="14" t="s">
        <v>224</v>
      </c>
      <c r="AW1261" s="14" t="s">
        <v>5</v>
      </c>
      <c r="AX1261" s="14" t="s">
        <v>80</v>
      </c>
      <c r="AY1261" s="272" t="s">
        <v>204</v>
      </c>
    </row>
    <row r="1262" spans="2:51" s="12" customFormat="1" ht="12">
      <c r="B1262" s="240"/>
      <c r="C1262" s="241"/>
      <c r="D1262" s="231" t="s">
        <v>213</v>
      </c>
      <c r="E1262" s="242" t="s">
        <v>33</v>
      </c>
      <c r="F1262" s="243" t="s">
        <v>1474</v>
      </c>
      <c r="G1262" s="241"/>
      <c r="H1262" s="244">
        <v>13.64</v>
      </c>
      <c r="I1262" s="245"/>
      <c r="J1262" s="245"/>
      <c r="K1262" s="241"/>
      <c r="L1262" s="241"/>
      <c r="M1262" s="246"/>
      <c r="N1262" s="247"/>
      <c r="O1262" s="248"/>
      <c r="P1262" s="248"/>
      <c r="Q1262" s="248"/>
      <c r="R1262" s="248"/>
      <c r="S1262" s="248"/>
      <c r="T1262" s="248"/>
      <c r="U1262" s="248"/>
      <c r="V1262" s="248"/>
      <c r="W1262" s="248"/>
      <c r="X1262" s="249"/>
      <c r="AT1262" s="250" t="s">
        <v>213</v>
      </c>
      <c r="AU1262" s="250" t="s">
        <v>90</v>
      </c>
      <c r="AV1262" s="12" t="s">
        <v>90</v>
      </c>
      <c r="AW1262" s="12" t="s">
        <v>5</v>
      </c>
      <c r="AX1262" s="12" t="s">
        <v>80</v>
      </c>
      <c r="AY1262" s="250" t="s">
        <v>204</v>
      </c>
    </row>
    <row r="1263" spans="2:51" s="11" customFormat="1" ht="12">
      <c r="B1263" s="229"/>
      <c r="C1263" s="230"/>
      <c r="D1263" s="231" t="s">
        <v>213</v>
      </c>
      <c r="E1263" s="232" t="s">
        <v>33</v>
      </c>
      <c r="F1263" s="233" t="s">
        <v>347</v>
      </c>
      <c r="G1263" s="230"/>
      <c r="H1263" s="232" t="s">
        <v>33</v>
      </c>
      <c r="I1263" s="234"/>
      <c r="J1263" s="234"/>
      <c r="K1263" s="230"/>
      <c r="L1263" s="230"/>
      <c r="M1263" s="235"/>
      <c r="N1263" s="236"/>
      <c r="O1263" s="237"/>
      <c r="P1263" s="237"/>
      <c r="Q1263" s="237"/>
      <c r="R1263" s="237"/>
      <c r="S1263" s="237"/>
      <c r="T1263" s="237"/>
      <c r="U1263" s="237"/>
      <c r="V1263" s="237"/>
      <c r="W1263" s="237"/>
      <c r="X1263" s="238"/>
      <c r="AT1263" s="239" t="s">
        <v>213</v>
      </c>
      <c r="AU1263" s="239" t="s">
        <v>90</v>
      </c>
      <c r="AV1263" s="11" t="s">
        <v>88</v>
      </c>
      <c r="AW1263" s="11" t="s">
        <v>5</v>
      </c>
      <c r="AX1263" s="11" t="s">
        <v>80</v>
      </c>
      <c r="AY1263" s="239" t="s">
        <v>204</v>
      </c>
    </row>
    <row r="1264" spans="2:51" s="12" customFormat="1" ht="12">
      <c r="B1264" s="240"/>
      <c r="C1264" s="241"/>
      <c r="D1264" s="231" t="s">
        <v>213</v>
      </c>
      <c r="E1264" s="242" t="s">
        <v>33</v>
      </c>
      <c r="F1264" s="243" t="s">
        <v>1475</v>
      </c>
      <c r="G1264" s="241"/>
      <c r="H1264" s="244">
        <v>17.74</v>
      </c>
      <c r="I1264" s="245"/>
      <c r="J1264" s="245"/>
      <c r="K1264" s="241"/>
      <c r="L1264" s="241"/>
      <c r="M1264" s="246"/>
      <c r="N1264" s="247"/>
      <c r="O1264" s="248"/>
      <c r="P1264" s="248"/>
      <c r="Q1264" s="248"/>
      <c r="R1264" s="248"/>
      <c r="S1264" s="248"/>
      <c r="T1264" s="248"/>
      <c r="U1264" s="248"/>
      <c r="V1264" s="248"/>
      <c r="W1264" s="248"/>
      <c r="X1264" s="249"/>
      <c r="AT1264" s="250" t="s">
        <v>213</v>
      </c>
      <c r="AU1264" s="250" t="s">
        <v>90</v>
      </c>
      <c r="AV1264" s="12" t="s">
        <v>90</v>
      </c>
      <c r="AW1264" s="12" t="s">
        <v>5</v>
      </c>
      <c r="AX1264" s="12" t="s">
        <v>80</v>
      </c>
      <c r="AY1264" s="250" t="s">
        <v>204</v>
      </c>
    </row>
    <row r="1265" spans="2:51" s="14" customFormat="1" ht="12">
      <c r="B1265" s="262"/>
      <c r="C1265" s="263"/>
      <c r="D1265" s="231" t="s">
        <v>213</v>
      </c>
      <c r="E1265" s="264" t="s">
        <v>33</v>
      </c>
      <c r="F1265" s="265" t="s">
        <v>243</v>
      </c>
      <c r="G1265" s="263"/>
      <c r="H1265" s="266">
        <v>31.38</v>
      </c>
      <c r="I1265" s="267"/>
      <c r="J1265" s="267"/>
      <c r="K1265" s="263"/>
      <c r="L1265" s="263"/>
      <c r="M1265" s="268"/>
      <c r="N1265" s="269"/>
      <c r="O1265" s="270"/>
      <c r="P1265" s="270"/>
      <c r="Q1265" s="270"/>
      <c r="R1265" s="270"/>
      <c r="S1265" s="270"/>
      <c r="T1265" s="270"/>
      <c r="U1265" s="270"/>
      <c r="V1265" s="270"/>
      <c r="W1265" s="270"/>
      <c r="X1265" s="271"/>
      <c r="AT1265" s="272" t="s">
        <v>213</v>
      </c>
      <c r="AU1265" s="272" t="s">
        <v>90</v>
      </c>
      <c r="AV1265" s="14" t="s">
        <v>224</v>
      </c>
      <c r="AW1265" s="14" t="s">
        <v>5</v>
      </c>
      <c r="AX1265" s="14" t="s">
        <v>80</v>
      </c>
      <c r="AY1265" s="272" t="s">
        <v>204</v>
      </c>
    </row>
    <row r="1266" spans="2:51" s="11" customFormat="1" ht="12">
      <c r="B1266" s="229"/>
      <c r="C1266" s="230"/>
      <c r="D1266" s="231" t="s">
        <v>213</v>
      </c>
      <c r="E1266" s="232" t="s">
        <v>33</v>
      </c>
      <c r="F1266" s="233" t="s">
        <v>597</v>
      </c>
      <c r="G1266" s="230"/>
      <c r="H1266" s="232" t="s">
        <v>33</v>
      </c>
      <c r="I1266" s="234"/>
      <c r="J1266" s="234"/>
      <c r="K1266" s="230"/>
      <c r="L1266" s="230"/>
      <c r="M1266" s="235"/>
      <c r="N1266" s="236"/>
      <c r="O1266" s="237"/>
      <c r="P1266" s="237"/>
      <c r="Q1266" s="237"/>
      <c r="R1266" s="237"/>
      <c r="S1266" s="237"/>
      <c r="T1266" s="237"/>
      <c r="U1266" s="237"/>
      <c r="V1266" s="237"/>
      <c r="W1266" s="237"/>
      <c r="X1266" s="238"/>
      <c r="AT1266" s="239" t="s">
        <v>213</v>
      </c>
      <c r="AU1266" s="239" t="s">
        <v>90</v>
      </c>
      <c r="AV1266" s="11" t="s">
        <v>88</v>
      </c>
      <c r="AW1266" s="11" t="s">
        <v>5</v>
      </c>
      <c r="AX1266" s="11" t="s">
        <v>80</v>
      </c>
      <c r="AY1266" s="239" t="s">
        <v>204</v>
      </c>
    </row>
    <row r="1267" spans="2:51" s="12" customFormat="1" ht="12">
      <c r="B1267" s="240"/>
      <c r="C1267" s="241"/>
      <c r="D1267" s="231" t="s">
        <v>213</v>
      </c>
      <c r="E1267" s="242" t="s">
        <v>33</v>
      </c>
      <c r="F1267" s="243" t="s">
        <v>1476</v>
      </c>
      <c r="G1267" s="241"/>
      <c r="H1267" s="244">
        <v>17.2</v>
      </c>
      <c r="I1267" s="245"/>
      <c r="J1267" s="245"/>
      <c r="K1267" s="241"/>
      <c r="L1267" s="241"/>
      <c r="M1267" s="246"/>
      <c r="N1267" s="247"/>
      <c r="O1267" s="248"/>
      <c r="P1267" s="248"/>
      <c r="Q1267" s="248"/>
      <c r="R1267" s="248"/>
      <c r="S1267" s="248"/>
      <c r="T1267" s="248"/>
      <c r="U1267" s="248"/>
      <c r="V1267" s="248"/>
      <c r="W1267" s="248"/>
      <c r="X1267" s="249"/>
      <c r="AT1267" s="250" t="s">
        <v>213</v>
      </c>
      <c r="AU1267" s="250" t="s">
        <v>90</v>
      </c>
      <c r="AV1267" s="12" t="s">
        <v>90</v>
      </c>
      <c r="AW1267" s="12" t="s">
        <v>5</v>
      </c>
      <c r="AX1267" s="12" t="s">
        <v>80</v>
      </c>
      <c r="AY1267" s="250" t="s">
        <v>204</v>
      </c>
    </row>
    <row r="1268" spans="2:51" s="14" customFormat="1" ht="12">
      <c r="B1268" s="262"/>
      <c r="C1268" s="263"/>
      <c r="D1268" s="231" t="s">
        <v>213</v>
      </c>
      <c r="E1268" s="264" t="s">
        <v>33</v>
      </c>
      <c r="F1268" s="265" t="s">
        <v>243</v>
      </c>
      <c r="G1268" s="263"/>
      <c r="H1268" s="266">
        <v>17.2</v>
      </c>
      <c r="I1268" s="267"/>
      <c r="J1268" s="267"/>
      <c r="K1268" s="263"/>
      <c r="L1268" s="263"/>
      <c r="M1268" s="268"/>
      <c r="N1268" s="269"/>
      <c r="O1268" s="270"/>
      <c r="P1268" s="270"/>
      <c r="Q1268" s="270"/>
      <c r="R1268" s="270"/>
      <c r="S1268" s="270"/>
      <c r="T1268" s="270"/>
      <c r="U1268" s="270"/>
      <c r="V1268" s="270"/>
      <c r="W1268" s="270"/>
      <c r="X1268" s="271"/>
      <c r="AT1268" s="272" t="s">
        <v>213</v>
      </c>
      <c r="AU1268" s="272" t="s">
        <v>90</v>
      </c>
      <c r="AV1268" s="14" t="s">
        <v>224</v>
      </c>
      <c r="AW1268" s="14" t="s">
        <v>5</v>
      </c>
      <c r="AX1268" s="14" t="s">
        <v>80</v>
      </c>
      <c r="AY1268" s="272" t="s">
        <v>204</v>
      </c>
    </row>
    <row r="1269" spans="2:51" s="11" customFormat="1" ht="12">
      <c r="B1269" s="229"/>
      <c r="C1269" s="230"/>
      <c r="D1269" s="231" t="s">
        <v>213</v>
      </c>
      <c r="E1269" s="232" t="s">
        <v>33</v>
      </c>
      <c r="F1269" s="233" t="s">
        <v>600</v>
      </c>
      <c r="G1269" s="230"/>
      <c r="H1269" s="232" t="s">
        <v>33</v>
      </c>
      <c r="I1269" s="234"/>
      <c r="J1269" s="234"/>
      <c r="K1269" s="230"/>
      <c r="L1269" s="230"/>
      <c r="M1269" s="235"/>
      <c r="N1269" s="236"/>
      <c r="O1269" s="237"/>
      <c r="P1269" s="237"/>
      <c r="Q1269" s="237"/>
      <c r="R1269" s="237"/>
      <c r="S1269" s="237"/>
      <c r="T1269" s="237"/>
      <c r="U1269" s="237"/>
      <c r="V1269" s="237"/>
      <c r="W1269" s="237"/>
      <c r="X1269" s="238"/>
      <c r="AT1269" s="239" t="s">
        <v>213</v>
      </c>
      <c r="AU1269" s="239" t="s">
        <v>90</v>
      </c>
      <c r="AV1269" s="11" t="s">
        <v>88</v>
      </c>
      <c r="AW1269" s="11" t="s">
        <v>5</v>
      </c>
      <c r="AX1269" s="11" t="s">
        <v>80</v>
      </c>
      <c r="AY1269" s="239" t="s">
        <v>204</v>
      </c>
    </row>
    <row r="1270" spans="2:51" s="12" customFormat="1" ht="12">
      <c r="B1270" s="240"/>
      <c r="C1270" s="241"/>
      <c r="D1270" s="231" t="s">
        <v>213</v>
      </c>
      <c r="E1270" s="242" t="s">
        <v>33</v>
      </c>
      <c r="F1270" s="243" t="s">
        <v>1477</v>
      </c>
      <c r="G1270" s="241"/>
      <c r="H1270" s="244">
        <v>18.2</v>
      </c>
      <c r="I1270" s="245"/>
      <c r="J1270" s="245"/>
      <c r="K1270" s="241"/>
      <c r="L1270" s="241"/>
      <c r="M1270" s="246"/>
      <c r="N1270" s="247"/>
      <c r="O1270" s="248"/>
      <c r="P1270" s="248"/>
      <c r="Q1270" s="248"/>
      <c r="R1270" s="248"/>
      <c r="S1270" s="248"/>
      <c r="T1270" s="248"/>
      <c r="U1270" s="248"/>
      <c r="V1270" s="248"/>
      <c r="W1270" s="248"/>
      <c r="X1270" s="249"/>
      <c r="AT1270" s="250" t="s">
        <v>213</v>
      </c>
      <c r="AU1270" s="250" t="s">
        <v>90</v>
      </c>
      <c r="AV1270" s="12" t="s">
        <v>90</v>
      </c>
      <c r="AW1270" s="12" t="s">
        <v>5</v>
      </c>
      <c r="AX1270" s="12" t="s">
        <v>80</v>
      </c>
      <c r="AY1270" s="250" t="s">
        <v>204</v>
      </c>
    </row>
    <row r="1271" spans="2:51" s="14" customFormat="1" ht="12">
      <c r="B1271" s="262"/>
      <c r="C1271" s="263"/>
      <c r="D1271" s="231" t="s">
        <v>213</v>
      </c>
      <c r="E1271" s="264" t="s">
        <v>33</v>
      </c>
      <c r="F1271" s="265" t="s">
        <v>243</v>
      </c>
      <c r="G1271" s="263"/>
      <c r="H1271" s="266">
        <v>18.2</v>
      </c>
      <c r="I1271" s="267"/>
      <c r="J1271" s="267"/>
      <c r="K1271" s="263"/>
      <c r="L1271" s="263"/>
      <c r="M1271" s="268"/>
      <c r="N1271" s="269"/>
      <c r="O1271" s="270"/>
      <c r="P1271" s="270"/>
      <c r="Q1271" s="270"/>
      <c r="R1271" s="270"/>
      <c r="S1271" s="270"/>
      <c r="T1271" s="270"/>
      <c r="U1271" s="270"/>
      <c r="V1271" s="270"/>
      <c r="W1271" s="270"/>
      <c r="X1271" s="271"/>
      <c r="AT1271" s="272" t="s">
        <v>213</v>
      </c>
      <c r="AU1271" s="272" t="s">
        <v>90</v>
      </c>
      <c r="AV1271" s="14" t="s">
        <v>224</v>
      </c>
      <c r="AW1271" s="14" t="s">
        <v>5</v>
      </c>
      <c r="AX1271" s="14" t="s">
        <v>80</v>
      </c>
      <c r="AY1271" s="272" t="s">
        <v>204</v>
      </c>
    </row>
    <row r="1272" spans="2:51" s="13" customFormat="1" ht="12">
      <c r="B1272" s="251"/>
      <c r="C1272" s="252"/>
      <c r="D1272" s="231" t="s">
        <v>213</v>
      </c>
      <c r="E1272" s="253" t="s">
        <v>33</v>
      </c>
      <c r="F1272" s="254" t="s">
        <v>218</v>
      </c>
      <c r="G1272" s="252"/>
      <c r="H1272" s="255">
        <v>86.906</v>
      </c>
      <c r="I1272" s="256"/>
      <c r="J1272" s="256"/>
      <c r="K1272" s="252"/>
      <c r="L1272" s="252"/>
      <c r="M1272" s="257"/>
      <c r="N1272" s="258"/>
      <c r="O1272" s="259"/>
      <c r="P1272" s="259"/>
      <c r="Q1272" s="259"/>
      <c r="R1272" s="259"/>
      <c r="S1272" s="259"/>
      <c r="T1272" s="259"/>
      <c r="U1272" s="259"/>
      <c r="V1272" s="259"/>
      <c r="W1272" s="259"/>
      <c r="X1272" s="260"/>
      <c r="AT1272" s="261" t="s">
        <v>213</v>
      </c>
      <c r="AU1272" s="261" t="s">
        <v>90</v>
      </c>
      <c r="AV1272" s="13" t="s">
        <v>211</v>
      </c>
      <c r="AW1272" s="13" t="s">
        <v>5</v>
      </c>
      <c r="AX1272" s="13" t="s">
        <v>88</v>
      </c>
      <c r="AY1272" s="261" t="s">
        <v>204</v>
      </c>
    </row>
    <row r="1273" spans="2:65" s="1" customFormat="1" ht="16.5" customHeight="1">
      <c r="B1273" s="39"/>
      <c r="C1273" s="216" t="s">
        <v>1478</v>
      </c>
      <c r="D1273" s="216" t="s">
        <v>206</v>
      </c>
      <c r="E1273" s="217" t="s">
        <v>1479</v>
      </c>
      <c r="F1273" s="218" t="s">
        <v>1480</v>
      </c>
      <c r="G1273" s="219" t="s">
        <v>209</v>
      </c>
      <c r="H1273" s="220">
        <v>89.91</v>
      </c>
      <c r="I1273" s="221"/>
      <c r="J1273" s="221"/>
      <c r="K1273" s="222">
        <f>ROUND(P1273*H1273,2)</f>
        <v>0</v>
      </c>
      <c r="L1273" s="218" t="s">
        <v>239</v>
      </c>
      <c r="M1273" s="44"/>
      <c r="N1273" s="223" t="s">
        <v>33</v>
      </c>
      <c r="O1273" s="224" t="s">
        <v>49</v>
      </c>
      <c r="P1273" s="225">
        <f>I1273+J1273</f>
        <v>0</v>
      </c>
      <c r="Q1273" s="225">
        <f>ROUND(I1273*H1273,2)</f>
        <v>0</v>
      </c>
      <c r="R1273" s="225">
        <f>ROUND(J1273*H1273,2)</f>
        <v>0</v>
      </c>
      <c r="S1273" s="80"/>
      <c r="T1273" s="226">
        <f>S1273*H1273</f>
        <v>0</v>
      </c>
      <c r="U1273" s="226">
        <v>0</v>
      </c>
      <c r="V1273" s="226">
        <f>U1273*H1273</f>
        <v>0</v>
      </c>
      <c r="W1273" s="226">
        <v>0.054</v>
      </c>
      <c r="X1273" s="227">
        <f>W1273*H1273</f>
        <v>4.85514</v>
      </c>
      <c r="AR1273" s="17" t="s">
        <v>211</v>
      </c>
      <c r="AT1273" s="17" t="s">
        <v>206</v>
      </c>
      <c r="AU1273" s="17" t="s">
        <v>90</v>
      </c>
      <c r="AY1273" s="17" t="s">
        <v>204</v>
      </c>
      <c r="BE1273" s="228">
        <f>IF(O1273="základní",K1273,0)</f>
        <v>0</v>
      </c>
      <c r="BF1273" s="228">
        <f>IF(O1273="snížená",K1273,0)</f>
        <v>0</v>
      </c>
      <c r="BG1273" s="228">
        <f>IF(O1273="zákl. přenesená",K1273,0)</f>
        <v>0</v>
      </c>
      <c r="BH1273" s="228">
        <f>IF(O1273="sníž. přenesená",K1273,0)</f>
        <v>0</v>
      </c>
      <c r="BI1273" s="228">
        <f>IF(O1273="nulová",K1273,0)</f>
        <v>0</v>
      </c>
      <c r="BJ1273" s="17" t="s">
        <v>88</v>
      </c>
      <c r="BK1273" s="228">
        <f>ROUND(P1273*H1273,2)</f>
        <v>0</v>
      </c>
      <c r="BL1273" s="17" t="s">
        <v>211</v>
      </c>
      <c r="BM1273" s="17" t="s">
        <v>1481</v>
      </c>
    </row>
    <row r="1274" spans="2:51" s="11" customFormat="1" ht="12">
      <c r="B1274" s="229"/>
      <c r="C1274" s="230"/>
      <c r="D1274" s="231" t="s">
        <v>213</v>
      </c>
      <c r="E1274" s="232" t="s">
        <v>33</v>
      </c>
      <c r="F1274" s="233" t="s">
        <v>1482</v>
      </c>
      <c r="G1274" s="230"/>
      <c r="H1274" s="232" t="s">
        <v>33</v>
      </c>
      <c r="I1274" s="234"/>
      <c r="J1274" s="234"/>
      <c r="K1274" s="230"/>
      <c r="L1274" s="230"/>
      <c r="M1274" s="235"/>
      <c r="N1274" s="236"/>
      <c r="O1274" s="237"/>
      <c r="P1274" s="237"/>
      <c r="Q1274" s="237"/>
      <c r="R1274" s="237"/>
      <c r="S1274" s="237"/>
      <c r="T1274" s="237"/>
      <c r="U1274" s="237"/>
      <c r="V1274" s="237"/>
      <c r="W1274" s="237"/>
      <c r="X1274" s="238"/>
      <c r="AT1274" s="239" t="s">
        <v>213</v>
      </c>
      <c r="AU1274" s="239" t="s">
        <v>90</v>
      </c>
      <c r="AV1274" s="11" t="s">
        <v>88</v>
      </c>
      <c r="AW1274" s="11" t="s">
        <v>5</v>
      </c>
      <c r="AX1274" s="11" t="s">
        <v>80</v>
      </c>
      <c r="AY1274" s="239" t="s">
        <v>204</v>
      </c>
    </row>
    <row r="1275" spans="2:51" s="12" customFormat="1" ht="12">
      <c r="B1275" s="240"/>
      <c r="C1275" s="241"/>
      <c r="D1275" s="231" t="s">
        <v>213</v>
      </c>
      <c r="E1275" s="242" t="s">
        <v>33</v>
      </c>
      <c r="F1275" s="243" t="s">
        <v>1483</v>
      </c>
      <c r="G1275" s="241"/>
      <c r="H1275" s="244">
        <v>8.873</v>
      </c>
      <c r="I1275" s="245"/>
      <c r="J1275" s="245"/>
      <c r="K1275" s="241"/>
      <c r="L1275" s="241"/>
      <c r="M1275" s="246"/>
      <c r="N1275" s="247"/>
      <c r="O1275" s="248"/>
      <c r="P1275" s="248"/>
      <c r="Q1275" s="248"/>
      <c r="R1275" s="248"/>
      <c r="S1275" s="248"/>
      <c r="T1275" s="248"/>
      <c r="U1275" s="248"/>
      <c r="V1275" s="248"/>
      <c r="W1275" s="248"/>
      <c r="X1275" s="249"/>
      <c r="AT1275" s="250" t="s">
        <v>213</v>
      </c>
      <c r="AU1275" s="250" t="s">
        <v>90</v>
      </c>
      <c r="AV1275" s="12" t="s">
        <v>90</v>
      </c>
      <c r="AW1275" s="12" t="s">
        <v>5</v>
      </c>
      <c r="AX1275" s="12" t="s">
        <v>80</v>
      </c>
      <c r="AY1275" s="250" t="s">
        <v>204</v>
      </c>
    </row>
    <row r="1276" spans="2:51" s="14" customFormat="1" ht="12">
      <c r="B1276" s="262"/>
      <c r="C1276" s="263"/>
      <c r="D1276" s="231" t="s">
        <v>213</v>
      </c>
      <c r="E1276" s="264" t="s">
        <v>33</v>
      </c>
      <c r="F1276" s="265" t="s">
        <v>243</v>
      </c>
      <c r="G1276" s="263"/>
      <c r="H1276" s="266">
        <v>8.873</v>
      </c>
      <c r="I1276" s="267"/>
      <c r="J1276" s="267"/>
      <c r="K1276" s="263"/>
      <c r="L1276" s="263"/>
      <c r="M1276" s="268"/>
      <c r="N1276" s="269"/>
      <c r="O1276" s="270"/>
      <c r="P1276" s="270"/>
      <c r="Q1276" s="270"/>
      <c r="R1276" s="270"/>
      <c r="S1276" s="270"/>
      <c r="T1276" s="270"/>
      <c r="U1276" s="270"/>
      <c r="V1276" s="270"/>
      <c r="W1276" s="270"/>
      <c r="X1276" s="271"/>
      <c r="AT1276" s="272" t="s">
        <v>213</v>
      </c>
      <c r="AU1276" s="272" t="s">
        <v>90</v>
      </c>
      <c r="AV1276" s="14" t="s">
        <v>224</v>
      </c>
      <c r="AW1276" s="14" t="s">
        <v>5</v>
      </c>
      <c r="AX1276" s="14" t="s">
        <v>80</v>
      </c>
      <c r="AY1276" s="272" t="s">
        <v>204</v>
      </c>
    </row>
    <row r="1277" spans="2:51" s="11" customFormat="1" ht="12">
      <c r="B1277" s="229"/>
      <c r="C1277" s="230"/>
      <c r="D1277" s="231" t="s">
        <v>213</v>
      </c>
      <c r="E1277" s="232" t="s">
        <v>33</v>
      </c>
      <c r="F1277" s="233" t="s">
        <v>1484</v>
      </c>
      <c r="G1277" s="230"/>
      <c r="H1277" s="232" t="s">
        <v>33</v>
      </c>
      <c r="I1277" s="234"/>
      <c r="J1277" s="234"/>
      <c r="K1277" s="230"/>
      <c r="L1277" s="230"/>
      <c r="M1277" s="235"/>
      <c r="N1277" s="236"/>
      <c r="O1277" s="237"/>
      <c r="P1277" s="237"/>
      <c r="Q1277" s="237"/>
      <c r="R1277" s="237"/>
      <c r="S1277" s="237"/>
      <c r="T1277" s="237"/>
      <c r="U1277" s="237"/>
      <c r="V1277" s="237"/>
      <c r="W1277" s="237"/>
      <c r="X1277" s="238"/>
      <c r="AT1277" s="239" t="s">
        <v>213</v>
      </c>
      <c r="AU1277" s="239" t="s">
        <v>90</v>
      </c>
      <c r="AV1277" s="11" t="s">
        <v>88</v>
      </c>
      <c r="AW1277" s="11" t="s">
        <v>5</v>
      </c>
      <c r="AX1277" s="11" t="s">
        <v>80</v>
      </c>
      <c r="AY1277" s="239" t="s">
        <v>204</v>
      </c>
    </row>
    <row r="1278" spans="2:51" s="12" customFormat="1" ht="12">
      <c r="B1278" s="240"/>
      <c r="C1278" s="241"/>
      <c r="D1278" s="231" t="s">
        <v>213</v>
      </c>
      <c r="E1278" s="242" t="s">
        <v>33</v>
      </c>
      <c r="F1278" s="243" t="s">
        <v>1485</v>
      </c>
      <c r="G1278" s="241"/>
      <c r="H1278" s="244">
        <v>1.45</v>
      </c>
      <c r="I1278" s="245"/>
      <c r="J1278" s="245"/>
      <c r="K1278" s="241"/>
      <c r="L1278" s="241"/>
      <c r="M1278" s="246"/>
      <c r="N1278" s="247"/>
      <c r="O1278" s="248"/>
      <c r="P1278" s="248"/>
      <c r="Q1278" s="248"/>
      <c r="R1278" s="248"/>
      <c r="S1278" s="248"/>
      <c r="T1278" s="248"/>
      <c r="U1278" s="248"/>
      <c r="V1278" s="248"/>
      <c r="W1278" s="248"/>
      <c r="X1278" s="249"/>
      <c r="AT1278" s="250" t="s">
        <v>213</v>
      </c>
      <c r="AU1278" s="250" t="s">
        <v>90</v>
      </c>
      <c r="AV1278" s="12" t="s">
        <v>90</v>
      </c>
      <c r="AW1278" s="12" t="s">
        <v>5</v>
      </c>
      <c r="AX1278" s="12" t="s">
        <v>80</v>
      </c>
      <c r="AY1278" s="250" t="s">
        <v>204</v>
      </c>
    </row>
    <row r="1279" spans="2:51" s="12" customFormat="1" ht="12">
      <c r="B1279" s="240"/>
      <c r="C1279" s="241"/>
      <c r="D1279" s="231" t="s">
        <v>213</v>
      </c>
      <c r="E1279" s="242" t="s">
        <v>33</v>
      </c>
      <c r="F1279" s="243" t="s">
        <v>1486</v>
      </c>
      <c r="G1279" s="241"/>
      <c r="H1279" s="244">
        <v>9.173</v>
      </c>
      <c r="I1279" s="245"/>
      <c r="J1279" s="245"/>
      <c r="K1279" s="241"/>
      <c r="L1279" s="241"/>
      <c r="M1279" s="246"/>
      <c r="N1279" s="247"/>
      <c r="O1279" s="248"/>
      <c r="P1279" s="248"/>
      <c r="Q1279" s="248"/>
      <c r="R1279" s="248"/>
      <c r="S1279" s="248"/>
      <c r="T1279" s="248"/>
      <c r="U1279" s="248"/>
      <c r="V1279" s="248"/>
      <c r="W1279" s="248"/>
      <c r="X1279" s="249"/>
      <c r="AT1279" s="250" t="s">
        <v>213</v>
      </c>
      <c r="AU1279" s="250" t="s">
        <v>90</v>
      </c>
      <c r="AV1279" s="12" t="s">
        <v>90</v>
      </c>
      <c r="AW1279" s="12" t="s">
        <v>5</v>
      </c>
      <c r="AX1279" s="12" t="s">
        <v>80</v>
      </c>
      <c r="AY1279" s="250" t="s">
        <v>204</v>
      </c>
    </row>
    <row r="1280" spans="2:51" s="12" customFormat="1" ht="12">
      <c r="B1280" s="240"/>
      <c r="C1280" s="241"/>
      <c r="D1280" s="231" t="s">
        <v>213</v>
      </c>
      <c r="E1280" s="242" t="s">
        <v>33</v>
      </c>
      <c r="F1280" s="243" t="s">
        <v>1487</v>
      </c>
      <c r="G1280" s="241"/>
      <c r="H1280" s="244">
        <v>2.552</v>
      </c>
      <c r="I1280" s="245"/>
      <c r="J1280" s="245"/>
      <c r="K1280" s="241"/>
      <c r="L1280" s="241"/>
      <c r="M1280" s="246"/>
      <c r="N1280" s="247"/>
      <c r="O1280" s="248"/>
      <c r="P1280" s="248"/>
      <c r="Q1280" s="248"/>
      <c r="R1280" s="248"/>
      <c r="S1280" s="248"/>
      <c r="T1280" s="248"/>
      <c r="U1280" s="248"/>
      <c r="V1280" s="248"/>
      <c r="W1280" s="248"/>
      <c r="X1280" s="249"/>
      <c r="AT1280" s="250" t="s">
        <v>213</v>
      </c>
      <c r="AU1280" s="250" t="s">
        <v>90</v>
      </c>
      <c r="AV1280" s="12" t="s">
        <v>90</v>
      </c>
      <c r="AW1280" s="12" t="s">
        <v>5</v>
      </c>
      <c r="AX1280" s="12" t="s">
        <v>80</v>
      </c>
      <c r="AY1280" s="250" t="s">
        <v>204</v>
      </c>
    </row>
    <row r="1281" spans="2:51" s="12" customFormat="1" ht="12">
      <c r="B1281" s="240"/>
      <c r="C1281" s="241"/>
      <c r="D1281" s="231" t="s">
        <v>213</v>
      </c>
      <c r="E1281" s="242" t="s">
        <v>33</v>
      </c>
      <c r="F1281" s="243" t="s">
        <v>1488</v>
      </c>
      <c r="G1281" s="241"/>
      <c r="H1281" s="244">
        <v>2.822</v>
      </c>
      <c r="I1281" s="245"/>
      <c r="J1281" s="245"/>
      <c r="K1281" s="241"/>
      <c r="L1281" s="241"/>
      <c r="M1281" s="246"/>
      <c r="N1281" s="247"/>
      <c r="O1281" s="248"/>
      <c r="P1281" s="248"/>
      <c r="Q1281" s="248"/>
      <c r="R1281" s="248"/>
      <c r="S1281" s="248"/>
      <c r="T1281" s="248"/>
      <c r="U1281" s="248"/>
      <c r="V1281" s="248"/>
      <c r="W1281" s="248"/>
      <c r="X1281" s="249"/>
      <c r="AT1281" s="250" t="s">
        <v>213</v>
      </c>
      <c r="AU1281" s="250" t="s">
        <v>90</v>
      </c>
      <c r="AV1281" s="12" t="s">
        <v>90</v>
      </c>
      <c r="AW1281" s="12" t="s">
        <v>5</v>
      </c>
      <c r="AX1281" s="12" t="s">
        <v>80</v>
      </c>
      <c r="AY1281" s="250" t="s">
        <v>204</v>
      </c>
    </row>
    <row r="1282" spans="2:51" s="12" customFormat="1" ht="12">
      <c r="B1282" s="240"/>
      <c r="C1282" s="241"/>
      <c r="D1282" s="231" t="s">
        <v>213</v>
      </c>
      <c r="E1282" s="242" t="s">
        <v>33</v>
      </c>
      <c r="F1282" s="243" t="s">
        <v>1489</v>
      </c>
      <c r="G1282" s="241"/>
      <c r="H1282" s="244">
        <v>1.256</v>
      </c>
      <c r="I1282" s="245"/>
      <c r="J1282" s="245"/>
      <c r="K1282" s="241"/>
      <c r="L1282" s="241"/>
      <c r="M1282" s="246"/>
      <c r="N1282" s="247"/>
      <c r="O1282" s="248"/>
      <c r="P1282" s="248"/>
      <c r="Q1282" s="248"/>
      <c r="R1282" s="248"/>
      <c r="S1282" s="248"/>
      <c r="T1282" s="248"/>
      <c r="U1282" s="248"/>
      <c r="V1282" s="248"/>
      <c r="W1282" s="248"/>
      <c r="X1282" s="249"/>
      <c r="AT1282" s="250" t="s">
        <v>213</v>
      </c>
      <c r="AU1282" s="250" t="s">
        <v>90</v>
      </c>
      <c r="AV1282" s="12" t="s">
        <v>90</v>
      </c>
      <c r="AW1282" s="12" t="s">
        <v>5</v>
      </c>
      <c r="AX1282" s="12" t="s">
        <v>80</v>
      </c>
      <c r="AY1282" s="250" t="s">
        <v>204</v>
      </c>
    </row>
    <row r="1283" spans="2:51" s="12" customFormat="1" ht="12">
      <c r="B1283" s="240"/>
      <c r="C1283" s="241"/>
      <c r="D1283" s="231" t="s">
        <v>213</v>
      </c>
      <c r="E1283" s="242" t="s">
        <v>33</v>
      </c>
      <c r="F1283" s="243" t="s">
        <v>1490</v>
      </c>
      <c r="G1283" s="241"/>
      <c r="H1283" s="244">
        <v>0.533</v>
      </c>
      <c r="I1283" s="245"/>
      <c r="J1283" s="245"/>
      <c r="K1283" s="241"/>
      <c r="L1283" s="241"/>
      <c r="M1283" s="246"/>
      <c r="N1283" s="247"/>
      <c r="O1283" s="248"/>
      <c r="P1283" s="248"/>
      <c r="Q1283" s="248"/>
      <c r="R1283" s="248"/>
      <c r="S1283" s="248"/>
      <c r="T1283" s="248"/>
      <c r="U1283" s="248"/>
      <c r="V1283" s="248"/>
      <c r="W1283" s="248"/>
      <c r="X1283" s="249"/>
      <c r="AT1283" s="250" t="s">
        <v>213</v>
      </c>
      <c r="AU1283" s="250" t="s">
        <v>90</v>
      </c>
      <c r="AV1283" s="12" t="s">
        <v>90</v>
      </c>
      <c r="AW1283" s="12" t="s">
        <v>5</v>
      </c>
      <c r="AX1283" s="12" t="s">
        <v>80</v>
      </c>
      <c r="AY1283" s="250" t="s">
        <v>204</v>
      </c>
    </row>
    <row r="1284" spans="2:51" s="12" customFormat="1" ht="12">
      <c r="B1284" s="240"/>
      <c r="C1284" s="241"/>
      <c r="D1284" s="231" t="s">
        <v>213</v>
      </c>
      <c r="E1284" s="242" t="s">
        <v>33</v>
      </c>
      <c r="F1284" s="243" t="s">
        <v>1491</v>
      </c>
      <c r="G1284" s="241"/>
      <c r="H1284" s="244">
        <v>4.894</v>
      </c>
      <c r="I1284" s="245"/>
      <c r="J1284" s="245"/>
      <c r="K1284" s="241"/>
      <c r="L1284" s="241"/>
      <c r="M1284" s="246"/>
      <c r="N1284" s="247"/>
      <c r="O1284" s="248"/>
      <c r="P1284" s="248"/>
      <c r="Q1284" s="248"/>
      <c r="R1284" s="248"/>
      <c r="S1284" s="248"/>
      <c r="T1284" s="248"/>
      <c r="U1284" s="248"/>
      <c r="V1284" s="248"/>
      <c r="W1284" s="248"/>
      <c r="X1284" s="249"/>
      <c r="AT1284" s="250" t="s">
        <v>213</v>
      </c>
      <c r="AU1284" s="250" t="s">
        <v>90</v>
      </c>
      <c r="AV1284" s="12" t="s">
        <v>90</v>
      </c>
      <c r="AW1284" s="12" t="s">
        <v>5</v>
      </c>
      <c r="AX1284" s="12" t="s">
        <v>80</v>
      </c>
      <c r="AY1284" s="250" t="s">
        <v>204</v>
      </c>
    </row>
    <row r="1285" spans="2:51" s="12" customFormat="1" ht="12">
      <c r="B1285" s="240"/>
      <c r="C1285" s="241"/>
      <c r="D1285" s="231" t="s">
        <v>213</v>
      </c>
      <c r="E1285" s="242" t="s">
        <v>33</v>
      </c>
      <c r="F1285" s="243" t="s">
        <v>1486</v>
      </c>
      <c r="G1285" s="241"/>
      <c r="H1285" s="244">
        <v>9.173</v>
      </c>
      <c r="I1285" s="245"/>
      <c r="J1285" s="245"/>
      <c r="K1285" s="241"/>
      <c r="L1285" s="241"/>
      <c r="M1285" s="246"/>
      <c r="N1285" s="247"/>
      <c r="O1285" s="248"/>
      <c r="P1285" s="248"/>
      <c r="Q1285" s="248"/>
      <c r="R1285" s="248"/>
      <c r="S1285" s="248"/>
      <c r="T1285" s="248"/>
      <c r="U1285" s="248"/>
      <c r="V1285" s="248"/>
      <c r="W1285" s="248"/>
      <c r="X1285" s="249"/>
      <c r="AT1285" s="250" t="s">
        <v>213</v>
      </c>
      <c r="AU1285" s="250" t="s">
        <v>90</v>
      </c>
      <c r="AV1285" s="12" t="s">
        <v>90</v>
      </c>
      <c r="AW1285" s="12" t="s">
        <v>5</v>
      </c>
      <c r="AX1285" s="12" t="s">
        <v>80</v>
      </c>
      <c r="AY1285" s="250" t="s">
        <v>204</v>
      </c>
    </row>
    <row r="1286" spans="2:51" s="12" customFormat="1" ht="12">
      <c r="B1286" s="240"/>
      <c r="C1286" s="241"/>
      <c r="D1286" s="231" t="s">
        <v>213</v>
      </c>
      <c r="E1286" s="242" t="s">
        <v>33</v>
      </c>
      <c r="F1286" s="243" t="s">
        <v>1492</v>
      </c>
      <c r="G1286" s="241"/>
      <c r="H1286" s="244">
        <v>10.478</v>
      </c>
      <c r="I1286" s="245"/>
      <c r="J1286" s="245"/>
      <c r="K1286" s="241"/>
      <c r="L1286" s="241"/>
      <c r="M1286" s="246"/>
      <c r="N1286" s="247"/>
      <c r="O1286" s="248"/>
      <c r="P1286" s="248"/>
      <c r="Q1286" s="248"/>
      <c r="R1286" s="248"/>
      <c r="S1286" s="248"/>
      <c r="T1286" s="248"/>
      <c r="U1286" s="248"/>
      <c r="V1286" s="248"/>
      <c r="W1286" s="248"/>
      <c r="X1286" s="249"/>
      <c r="AT1286" s="250" t="s">
        <v>213</v>
      </c>
      <c r="AU1286" s="250" t="s">
        <v>90</v>
      </c>
      <c r="AV1286" s="12" t="s">
        <v>90</v>
      </c>
      <c r="AW1286" s="12" t="s">
        <v>5</v>
      </c>
      <c r="AX1286" s="12" t="s">
        <v>80</v>
      </c>
      <c r="AY1286" s="250" t="s">
        <v>204</v>
      </c>
    </row>
    <row r="1287" spans="2:51" s="12" customFormat="1" ht="12">
      <c r="B1287" s="240"/>
      <c r="C1287" s="241"/>
      <c r="D1287" s="231" t="s">
        <v>213</v>
      </c>
      <c r="E1287" s="242" t="s">
        <v>33</v>
      </c>
      <c r="F1287" s="243" t="s">
        <v>1493</v>
      </c>
      <c r="G1287" s="241"/>
      <c r="H1287" s="244">
        <v>4.597</v>
      </c>
      <c r="I1287" s="245"/>
      <c r="J1287" s="245"/>
      <c r="K1287" s="241"/>
      <c r="L1287" s="241"/>
      <c r="M1287" s="246"/>
      <c r="N1287" s="247"/>
      <c r="O1287" s="248"/>
      <c r="P1287" s="248"/>
      <c r="Q1287" s="248"/>
      <c r="R1287" s="248"/>
      <c r="S1287" s="248"/>
      <c r="T1287" s="248"/>
      <c r="U1287" s="248"/>
      <c r="V1287" s="248"/>
      <c r="W1287" s="248"/>
      <c r="X1287" s="249"/>
      <c r="AT1287" s="250" t="s">
        <v>213</v>
      </c>
      <c r="AU1287" s="250" t="s">
        <v>90</v>
      </c>
      <c r="AV1287" s="12" t="s">
        <v>90</v>
      </c>
      <c r="AW1287" s="12" t="s">
        <v>5</v>
      </c>
      <c r="AX1287" s="12" t="s">
        <v>80</v>
      </c>
      <c r="AY1287" s="250" t="s">
        <v>204</v>
      </c>
    </row>
    <row r="1288" spans="2:51" s="12" customFormat="1" ht="12">
      <c r="B1288" s="240"/>
      <c r="C1288" s="241"/>
      <c r="D1288" s="231" t="s">
        <v>213</v>
      </c>
      <c r="E1288" s="242" t="s">
        <v>33</v>
      </c>
      <c r="F1288" s="243" t="s">
        <v>1494</v>
      </c>
      <c r="G1288" s="241"/>
      <c r="H1288" s="244">
        <v>8.667</v>
      </c>
      <c r="I1288" s="245"/>
      <c r="J1288" s="245"/>
      <c r="K1288" s="241"/>
      <c r="L1288" s="241"/>
      <c r="M1288" s="246"/>
      <c r="N1288" s="247"/>
      <c r="O1288" s="248"/>
      <c r="P1288" s="248"/>
      <c r="Q1288" s="248"/>
      <c r="R1288" s="248"/>
      <c r="S1288" s="248"/>
      <c r="T1288" s="248"/>
      <c r="U1288" s="248"/>
      <c r="V1288" s="248"/>
      <c r="W1288" s="248"/>
      <c r="X1288" s="249"/>
      <c r="AT1288" s="250" t="s">
        <v>213</v>
      </c>
      <c r="AU1288" s="250" t="s">
        <v>90</v>
      </c>
      <c r="AV1288" s="12" t="s">
        <v>90</v>
      </c>
      <c r="AW1288" s="12" t="s">
        <v>5</v>
      </c>
      <c r="AX1288" s="12" t="s">
        <v>80</v>
      </c>
      <c r="AY1288" s="250" t="s">
        <v>204</v>
      </c>
    </row>
    <row r="1289" spans="2:51" s="12" customFormat="1" ht="12">
      <c r="B1289" s="240"/>
      <c r="C1289" s="241"/>
      <c r="D1289" s="231" t="s">
        <v>213</v>
      </c>
      <c r="E1289" s="242" t="s">
        <v>33</v>
      </c>
      <c r="F1289" s="243" t="s">
        <v>1495</v>
      </c>
      <c r="G1289" s="241"/>
      <c r="H1289" s="244">
        <v>9.967</v>
      </c>
      <c r="I1289" s="245"/>
      <c r="J1289" s="245"/>
      <c r="K1289" s="241"/>
      <c r="L1289" s="241"/>
      <c r="M1289" s="246"/>
      <c r="N1289" s="247"/>
      <c r="O1289" s="248"/>
      <c r="P1289" s="248"/>
      <c r="Q1289" s="248"/>
      <c r="R1289" s="248"/>
      <c r="S1289" s="248"/>
      <c r="T1289" s="248"/>
      <c r="U1289" s="248"/>
      <c r="V1289" s="248"/>
      <c r="W1289" s="248"/>
      <c r="X1289" s="249"/>
      <c r="AT1289" s="250" t="s">
        <v>213</v>
      </c>
      <c r="AU1289" s="250" t="s">
        <v>90</v>
      </c>
      <c r="AV1289" s="12" t="s">
        <v>90</v>
      </c>
      <c r="AW1289" s="12" t="s">
        <v>5</v>
      </c>
      <c r="AX1289" s="12" t="s">
        <v>80</v>
      </c>
      <c r="AY1289" s="250" t="s">
        <v>204</v>
      </c>
    </row>
    <row r="1290" spans="2:51" s="12" customFormat="1" ht="12">
      <c r="B1290" s="240"/>
      <c r="C1290" s="241"/>
      <c r="D1290" s="231" t="s">
        <v>213</v>
      </c>
      <c r="E1290" s="242" t="s">
        <v>33</v>
      </c>
      <c r="F1290" s="243" t="s">
        <v>1496</v>
      </c>
      <c r="G1290" s="241"/>
      <c r="H1290" s="244">
        <v>3.006</v>
      </c>
      <c r="I1290" s="245"/>
      <c r="J1290" s="245"/>
      <c r="K1290" s="241"/>
      <c r="L1290" s="241"/>
      <c r="M1290" s="246"/>
      <c r="N1290" s="247"/>
      <c r="O1290" s="248"/>
      <c r="P1290" s="248"/>
      <c r="Q1290" s="248"/>
      <c r="R1290" s="248"/>
      <c r="S1290" s="248"/>
      <c r="T1290" s="248"/>
      <c r="U1290" s="248"/>
      <c r="V1290" s="248"/>
      <c r="W1290" s="248"/>
      <c r="X1290" s="249"/>
      <c r="AT1290" s="250" t="s">
        <v>213</v>
      </c>
      <c r="AU1290" s="250" t="s">
        <v>90</v>
      </c>
      <c r="AV1290" s="12" t="s">
        <v>90</v>
      </c>
      <c r="AW1290" s="12" t="s">
        <v>5</v>
      </c>
      <c r="AX1290" s="12" t="s">
        <v>80</v>
      </c>
      <c r="AY1290" s="250" t="s">
        <v>204</v>
      </c>
    </row>
    <row r="1291" spans="2:51" s="12" customFormat="1" ht="12">
      <c r="B1291" s="240"/>
      <c r="C1291" s="241"/>
      <c r="D1291" s="231" t="s">
        <v>213</v>
      </c>
      <c r="E1291" s="242" t="s">
        <v>33</v>
      </c>
      <c r="F1291" s="243" t="s">
        <v>1497</v>
      </c>
      <c r="G1291" s="241"/>
      <c r="H1291" s="244">
        <v>3.79</v>
      </c>
      <c r="I1291" s="245"/>
      <c r="J1291" s="245"/>
      <c r="K1291" s="241"/>
      <c r="L1291" s="241"/>
      <c r="M1291" s="246"/>
      <c r="N1291" s="247"/>
      <c r="O1291" s="248"/>
      <c r="P1291" s="248"/>
      <c r="Q1291" s="248"/>
      <c r="R1291" s="248"/>
      <c r="S1291" s="248"/>
      <c r="T1291" s="248"/>
      <c r="U1291" s="248"/>
      <c r="V1291" s="248"/>
      <c r="W1291" s="248"/>
      <c r="X1291" s="249"/>
      <c r="AT1291" s="250" t="s">
        <v>213</v>
      </c>
      <c r="AU1291" s="250" t="s">
        <v>90</v>
      </c>
      <c r="AV1291" s="12" t="s">
        <v>90</v>
      </c>
      <c r="AW1291" s="12" t="s">
        <v>5</v>
      </c>
      <c r="AX1291" s="12" t="s">
        <v>80</v>
      </c>
      <c r="AY1291" s="250" t="s">
        <v>204</v>
      </c>
    </row>
    <row r="1292" spans="2:51" s="12" customFormat="1" ht="12">
      <c r="B1292" s="240"/>
      <c r="C1292" s="241"/>
      <c r="D1292" s="231" t="s">
        <v>213</v>
      </c>
      <c r="E1292" s="242" t="s">
        <v>33</v>
      </c>
      <c r="F1292" s="243" t="s">
        <v>1498</v>
      </c>
      <c r="G1292" s="241"/>
      <c r="H1292" s="244">
        <v>0.324</v>
      </c>
      <c r="I1292" s="245"/>
      <c r="J1292" s="245"/>
      <c r="K1292" s="241"/>
      <c r="L1292" s="241"/>
      <c r="M1292" s="246"/>
      <c r="N1292" s="247"/>
      <c r="O1292" s="248"/>
      <c r="P1292" s="248"/>
      <c r="Q1292" s="248"/>
      <c r="R1292" s="248"/>
      <c r="S1292" s="248"/>
      <c r="T1292" s="248"/>
      <c r="U1292" s="248"/>
      <c r="V1292" s="248"/>
      <c r="W1292" s="248"/>
      <c r="X1292" s="249"/>
      <c r="AT1292" s="250" t="s">
        <v>213</v>
      </c>
      <c r="AU1292" s="250" t="s">
        <v>90</v>
      </c>
      <c r="AV1292" s="12" t="s">
        <v>90</v>
      </c>
      <c r="AW1292" s="12" t="s">
        <v>5</v>
      </c>
      <c r="AX1292" s="12" t="s">
        <v>80</v>
      </c>
      <c r="AY1292" s="250" t="s">
        <v>204</v>
      </c>
    </row>
    <row r="1293" spans="2:51" s="12" customFormat="1" ht="12">
      <c r="B1293" s="240"/>
      <c r="C1293" s="241"/>
      <c r="D1293" s="231" t="s">
        <v>213</v>
      </c>
      <c r="E1293" s="242" t="s">
        <v>33</v>
      </c>
      <c r="F1293" s="243" t="s">
        <v>1499</v>
      </c>
      <c r="G1293" s="241"/>
      <c r="H1293" s="244">
        <v>3.735</v>
      </c>
      <c r="I1293" s="245"/>
      <c r="J1293" s="245"/>
      <c r="K1293" s="241"/>
      <c r="L1293" s="241"/>
      <c r="M1293" s="246"/>
      <c r="N1293" s="247"/>
      <c r="O1293" s="248"/>
      <c r="P1293" s="248"/>
      <c r="Q1293" s="248"/>
      <c r="R1293" s="248"/>
      <c r="S1293" s="248"/>
      <c r="T1293" s="248"/>
      <c r="U1293" s="248"/>
      <c r="V1293" s="248"/>
      <c r="W1293" s="248"/>
      <c r="X1293" s="249"/>
      <c r="AT1293" s="250" t="s">
        <v>213</v>
      </c>
      <c r="AU1293" s="250" t="s">
        <v>90</v>
      </c>
      <c r="AV1293" s="12" t="s">
        <v>90</v>
      </c>
      <c r="AW1293" s="12" t="s">
        <v>5</v>
      </c>
      <c r="AX1293" s="12" t="s">
        <v>80</v>
      </c>
      <c r="AY1293" s="250" t="s">
        <v>204</v>
      </c>
    </row>
    <row r="1294" spans="2:51" s="14" customFormat="1" ht="12">
      <c r="B1294" s="262"/>
      <c r="C1294" s="263"/>
      <c r="D1294" s="231" t="s">
        <v>213</v>
      </c>
      <c r="E1294" s="264" t="s">
        <v>33</v>
      </c>
      <c r="F1294" s="265" t="s">
        <v>243</v>
      </c>
      <c r="G1294" s="263"/>
      <c r="H1294" s="266">
        <v>76.41700000000002</v>
      </c>
      <c r="I1294" s="267"/>
      <c r="J1294" s="267"/>
      <c r="K1294" s="263"/>
      <c r="L1294" s="263"/>
      <c r="M1294" s="268"/>
      <c r="N1294" s="269"/>
      <c r="O1294" s="270"/>
      <c r="P1294" s="270"/>
      <c r="Q1294" s="270"/>
      <c r="R1294" s="270"/>
      <c r="S1294" s="270"/>
      <c r="T1294" s="270"/>
      <c r="U1294" s="270"/>
      <c r="V1294" s="270"/>
      <c r="W1294" s="270"/>
      <c r="X1294" s="271"/>
      <c r="AT1294" s="272" t="s">
        <v>213</v>
      </c>
      <c r="AU1294" s="272" t="s">
        <v>90</v>
      </c>
      <c r="AV1294" s="14" t="s">
        <v>224</v>
      </c>
      <c r="AW1294" s="14" t="s">
        <v>5</v>
      </c>
      <c r="AX1294" s="14" t="s">
        <v>80</v>
      </c>
      <c r="AY1294" s="272" t="s">
        <v>204</v>
      </c>
    </row>
    <row r="1295" spans="2:51" s="11" customFormat="1" ht="12">
      <c r="B1295" s="229"/>
      <c r="C1295" s="230"/>
      <c r="D1295" s="231" t="s">
        <v>213</v>
      </c>
      <c r="E1295" s="232" t="s">
        <v>33</v>
      </c>
      <c r="F1295" s="233" t="s">
        <v>1500</v>
      </c>
      <c r="G1295" s="230"/>
      <c r="H1295" s="232" t="s">
        <v>33</v>
      </c>
      <c r="I1295" s="234"/>
      <c r="J1295" s="234"/>
      <c r="K1295" s="230"/>
      <c r="L1295" s="230"/>
      <c r="M1295" s="235"/>
      <c r="N1295" s="236"/>
      <c r="O1295" s="237"/>
      <c r="P1295" s="237"/>
      <c r="Q1295" s="237"/>
      <c r="R1295" s="237"/>
      <c r="S1295" s="237"/>
      <c r="T1295" s="237"/>
      <c r="U1295" s="237"/>
      <c r="V1295" s="237"/>
      <c r="W1295" s="237"/>
      <c r="X1295" s="238"/>
      <c r="AT1295" s="239" t="s">
        <v>213</v>
      </c>
      <c r="AU1295" s="239" t="s">
        <v>90</v>
      </c>
      <c r="AV1295" s="11" t="s">
        <v>88</v>
      </c>
      <c r="AW1295" s="11" t="s">
        <v>5</v>
      </c>
      <c r="AX1295" s="11" t="s">
        <v>80</v>
      </c>
      <c r="AY1295" s="239" t="s">
        <v>204</v>
      </c>
    </row>
    <row r="1296" spans="2:51" s="12" customFormat="1" ht="12">
      <c r="B1296" s="240"/>
      <c r="C1296" s="241"/>
      <c r="D1296" s="231" t="s">
        <v>213</v>
      </c>
      <c r="E1296" s="242" t="s">
        <v>33</v>
      </c>
      <c r="F1296" s="243" t="s">
        <v>1501</v>
      </c>
      <c r="G1296" s="241"/>
      <c r="H1296" s="244">
        <v>4.62</v>
      </c>
      <c r="I1296" s="245"/>
      <c r="J1296" s="245"/>
      <c r="K1296" s="241"/>
      <c r="L1296" s="241"/>
      <c r="M1296" s="246"/>
      <c r="N1296" s="247"/>
      <c r="O1296" s="248"/>
      <c r="P1296" s="248"/>
      <c r="Q1296" s="248"/>
      <c r="R1296" s="248"/>
      <c r="S1296" s="248"/>
      <c r="T1296" s="248"/>
      <c r="U1296" s="248"/>
      <c r="V1296" s="248"/>
      <c r="W1296" s="248"/>
      <c r="X1296" s="249"/>
      <c r="AT1296" s="250" t="s">
        <v>213</v>
      </c>
      <c r="AU1296" s="250" t="s">
        <v>90</v>
      </c>
      <c r="AV1296" s="12" t="s">
        <v>90</v>
      </c>
      <c r="AW1296" s="12" t="s">
        <v>5</v>
      </c>
      <c r="AX1296" s="12" t="s">
        <v>80</v>
      </c>
      <c r="AY1296" s="250" t="s">
        <v>204</v>
      </c>
    </row>
    <row r="1297" spans="2:51" s="13" customFormat="1" ht="12">
      <c r="B1297" s="251"/>
      <c r="C1297" s="252"/>
      <c r="D1297" s="231" t="s">
        <v>213</v>
      </c>
      <c r="E1297" s="253" t="s">
        <v>33</v>
      </c>
      <c r="F1297" s="254" t="s">
        <v>218</v>
      </c>
      <c r="G1297" s="252"/>
      <c r="H1297" s="255">
        <v>89.91000000000001</v>
      </c>
      <c r="I1297" s="256"/>
      <c r="J1297" s="256"/>
      <c r="K1297" s="252"/>
      <c r="L1297" s="252"/>
      <c r="M1297" s="257"/>
      <c r="N1297" s="258"/>
      <c r="O1297" s="259"/>
      <c r="P1297" s="259"/>
      <c r="Q1297" s="259"/>
      <c r="R1297" s="259"/>
      <c r="S1297" s="259"/>
      <c r="T1297" s="259"/>
      <c r="U1297" s="259"/>
      <c r="V1297" s="259"/>
      <c r="W1297" s="259"/>
      <c r="X1297" s="260"/>
      <c r="AT1297" s="261" t="s">
        <v>213</v>
      </c>
      <c r="AU1297" s="261" t="s">
        <v>90</v>
      </c>
      <c r="AV1297" s="13" t="s">
        <v>211</v>
      </c>
      <c r="AW1297" s="13" t="s">
        <v>5</v>
      </c>
      <c r="AX1297" s="13" t="s">
        <v>88</v>
      </c>
      <c r="AY1297" s="261" t="s">
        <v>204</v>
      </c>
    </row>
    <row r="1298" spans="2:65" s="1" customFormat="1" ht="16.5" customHeight="1">
      <c r="B1298" s="39"/>
      <c r="C1298" s="216" t="s">
        <v>1502</v>
      </c>
      <c r="D1298" s="216" t="s">
        <v>206</v>
      </c>
      <c r="E1298" s="217" t="s">
        <v>1503</v>
      </c>
      <c r="F1298" s="218" t="s">
        <v>1504</v>
      </c>
      <c r="G1298" s="219" t="s">
        <v>361</v>
      </c>
      <c r="H1298" s="220">
        <v>46</v>
      </c>
      <c r="I1298" s="221"/>
      <c r="J1298" s="221"/>
      <c r="K1298" s="222">
        <f>ROUND(P1298*H1298,2)</f>
        <v>0</v>
      </c>
      <c r="L1298" s="218" t="s">
        <v>239</v>
      </c>
      <c r="M1298" s="44"/>
      <c r="N1298" s="223" t="s">
        <v>33</v>
      </c>
      <c r="O1298" s="224" t="s">
        <v>49</v>
      </c>
      <c r="P1298" s="225">
        <f>I1298+J1298</f>
        <v>0</v>
      </c>
      <c r="Q1298" s="225">
        <f>ROUND(I1298*H1298,2)</f>
        <v>0</v>
      </c>
      <c r="R1298" s="225">
        <f>ROUND(J1298*H1298,2)</f>
        <v>0</v>
      </c>
      <c r="S1298" s="80"/>
      <c r="T1298" s="226">
        <f>S1298*H1298</f>
        <v>0</v>
      </c>
      <c r="U1298" s="226">
        <v>0</v>
      </c>
      <c r="V1298" s="226">
        <f>U1298*H1298</f>
        <v>0</v>
      </c>
      <c r="W1298" s="226">
        <v>0.054</v>
      </c>
      <c r="X1298" s="227">
        <f>W1298*H1298</f>
        <v>2.484</v>
      </c>
      <c r="AR1298" s="17" t="s">
        <v>211</v>
      </c>
      <c r="AT1298" s="17" t="s">
        <v>206</v>
      </c>
      <c r="AU1298" s="17" t="s">
        <v>90</v>
      </c>
      <c r="AY1298" s="17" t="s">
        <v>204</v>
      </c>
      <c r="BE1298" s="228">
        <f>IF(O1298="základní",K1298,0)</f>
        <v>0</v>
      </c>
      <c r="BF1298" s="228">
        <f>IF(O1298="snížená",K1298,0)</f>
        <v>0</v>
      </c>
      <c r="BG1298" s="228">
        <f>IF(O1298="zákl. přenesená",K1298,0)</f>
        <v>0</v>
      </c>
      <c r="BH1298" s="228">
        <f>IF(O1298="sníž. přenesená",K1298,0)</f>
        <v>0</v>
      </c>
      <c r="BI1298" s="228">
        <f>IF(O1298="nulová",K1298,0)</f>
        <v>0</v>
      </c>
      <c r="BJ1298" s="17" t="s">
        <v>88</v>
      </c>
      <c r="BK1298" s="228">
        <f>ROUND(P1298*H1298,2)</f>
        <v>0</v>
      </c>
      <c r="BL1298" s="17" t="s">
        <v>211</v>
      </c>
      <c r="BM1298" s="17" t="s">
        <v>1505</v>
      </c>
    </row>
    <row r="1299" spans="2:51" s="11" customFormat="1" ht="12">
      <c r="B1299" s="229"/>
      <c r="C1299" s="230"/>
      <c r="D1299" s="231" t="s">
        <v>213</v>
      </c>
      <c r="E1299" s="232" t="s">
        <v>33</v>
      </c>
      <c r="F1299" s="233" t="s">
        <v>1506</v>
      </c>
      <c r="G1299" s="230"/>
      <c r="H1299" s="232" t="s">
        <v>33</v>
      </c>
      <c r="I1299" s="234"/>
      <c r="J1299" s="234"/>
      <c r="K1299" s="230"/>
      <c r="L1299" s="230"/>
      <c r="M1299" s="235"/>
      <c r="N1299" s="236"/>
      <c r="O1299" s="237"/>
      <c r="P1299" s="237"/>
      <c r="Q1299" s="237"/>
      <c r="R1299" s="237"/>
      <c r="S1299" s="237"/>
      <c r="T1299" s="237"/>
      <c r="U1299" s="237"/>
      <c r="V1299" s="237"/>
      <c r="W1299" s="237"/>
      <c r="X1299" s="238"/>
      <c r="AT1299" s="239" t="s">
        <v>213</v>
      </c>
      <c r="AU1299" s="239" t="s">
        <v>90</v>
      </c>
      <c r="AV1299" s="11" t="s">
        <v>88</v>
      </c>
      <c r="AW1299" s="11" t="s">
        <v>5</v>
      </c>
      <c r="AX1299" s="11" t="s">
        <v>80</v>
      </c>
      <c r="AY1299" s="239" t="s">
        <v>204</v>
      </c>
    </row>
    <row r="1300" spans="2:51" s="12" customFormat="1" ht="12">
      <c r="B1300" s="240"/>
      <c r="C1300" s="241"/>
      <c r="D1300" s="231" t="s">
        <v>213</v>
      </c>
      <c r="E1300" s="242" t="s">
        <v>33</v>
      </c>
      <c r="F1300" s="243" t="s">
        <v>1507</v>
      </c>
      <c r="G1300" s="241"/>
      <c r="H1300" s="244">
        <v>46</v>
      </c>
      <c r="I1300" s="245"/>
      <c r="J1300" s="245"/>
      <c r="K1300" s="241"/>
      <c r="L1300" s="241"/>
      <c r="M1300" s="246"/>
      <c r="N1300" s="247"/>
      <c r="O1300" s="248"/>
      <c r="P1300" s="248"/>
      <c r="Q1300" s="248"/>
      <c r="R1300" s="248"/>
      <c r="S1300" s="248"/>
      <c r="T1300" s="248"/>
      <c r="U1300" s="248"/>
      <c r="V1300" s="248"/>
      <c r="W1300" s="248"/>
      <c r="X1300" s="249"/>
      <c r="AT1300" s="250" t="s">
        <v>213</v>
      </c>
      <c r="AU1300" s="250" t="s">
        <v>90</v>
      </c>
      <c r="AV1300" s="12" t="s">
        <v>90</v>
      </c>
      <c r="AW1300" s="12" t="s">
        <v>5</v>
      </c>
      <c r="AX1300" s="12" t="s">
        <v>80</v>
      </c>
      <c r="AY1300" s="250" t="s">
        <v>204</v>
      </c>
    </row>
    <row r="1301" spans="2:51" s="13" customFormat="1" ht="12">
      <c r="B1301" s="251"/>
      <c r="C1301" s="252"/>
      <c r="D1301" s="231" t="s">
        <v>213</v>
      </c>
      <c r="E1301" s="253" t="s">
        <v>33</v>
      </c>
      <c r="F1301" s="254" t="s">
        <v>218</v>
      </c>
      <c r="G1301" s="252"/>
      <c r="H1301" s="255">
        <v>46</v>
      </c>
      <c r="I1301" s="256"/>
      <c r="J1301" s="256"/>
      <c r="K1301" s="252"/>
      <c r="L1301" s="252"/>
      <c r="M1301" s="257"/>
      <c r="N1301" s="258"/>
      <c r="O1301" s="259"/>
      <c r="P1301" s="259"/>
      <c r="Q1301" s="259"/>
      <c r="R1301" s="259"/>
      <c r="S1301" s="259"/>
      <c r="T1301" s="259"/>
      <c r="U1301" s="259"/>
      <c r="V1301" s="259"/>
      <c r="W1301" s="259"/>
      <c r="X1301" s="260"/>
      <c r="AT1301" s="261" t="s">
        <v>213</v>
      </c>
      <c r="AU1301" s="261" t="s">
        <v>90</v>
      </c>
      <c r="AV1301" s="13" t="s">
        <v>211</v>
      </c>
      <c r="AW1301" s="13" t="s">
        <v>5</v>
      </c>
      <c r="AX1301" s="13" t="s">
        <v>88</v>
      </c>
      <c r="AY1301" s="261" t="s">
        <v>204</v>
      </c>
    </row>
    <row r="1302" spans="2:65" s="1" customFormat="1" ht="16.5" customHeight="1">
      <c r="B1302" s="39"/>
      <c r="C1302" s="216" t="s">
        <v>1508</v>
      </c>
      <c r="D1302" s="216" t="s">
        <v>206</v>
      </c>
      <c r="E1302" s="217" t="s">
        <v>1509</v>
      </c>
      <c r="F1302" s="218" t="s">
        <v>1510</v>
      </c>
      <c r="G1302" s="219" t="s">
        <v>232</v>
      </c>
      <c r="H1302" s="220">
        <v>5.4</v>
      </c>
      <c r="I1302" s="221"/>
      <c r="J1302" s="221"/>
      <c r="K1302" s="222">
        <f>ROUND(P1302*H1302,2)</f>
        <v>0</v>
      </c>
      <c r="L1302" s="218" t="s">
        <v>239</v>
      </c>
      <c r="M1302" s="44"/>
      <c r="N1302" s="223" t="s">
        <v>33</v>
      </c>
      <c r="O1302" s="224" t="s">
        <v>49</v>
      </c>
      <c r="P1302" s="225">
        <f>I1302+J1302</f>
        <v>0</v>
      </c>
      <c r="Q1302" s="225">
        <f>ROUND(I1302*H1302,2)</f>
        <v>0</v>
      </c>
      <c r="R1302" s="225">
        <f>ROUND(J1302*H1302,2)</f>
        <v>0</v>
      </c>
      <c r="S1302" s="80"/>
      <c r="T1302" s="226">
        <f>S1302*H1302</f>
        <v>0</v>
      </c>
      <c r="U1302" s="226">
        <v>0</v>
      </c>
      <c r="V1302" s="226">
        <f>U1302*H1302</f>
        <v>0</v>
      </c>
      <c r="W1302" s="226">
        <v>1.8</v>
      </c>
      <c r="X1302" s="227">
        <f>W1302*H1302</f>
        <v>9.72</v>
      </c>
      <c r="AR1302" s="17" t="s">
        <v>211</v>
      </c>
      <c r="AT1302" s="17" t="s">
        <v>206</v>
      </c>
      <c r="AU1302" s="17" t="s">
        <v>90</v>
      </c>
      <c r="AY1302" s="17" t="s">
        <v>204</v>
      </c>
      <c r="BE1302" s="228">
        <f>IF(O1302="základní",K1302,0)</f>
        <v>0</v>
      </c>
      <c r="BF1302" s="228">
        <f>IF(O1302="snížená",K1302,0)</f>
        <v>0</v>
      </c>
      <c r="BG1302" s="228">
        <f>IF(O1302="zákl. přenesená",K1302,0)</f>
        <v>0</v>
      </c>
      <c r="BH1302" s="228">
        <f>IF(O1302="sníž. přenesená",K1302,0)</f>
        <v>0</v>
      </c>
      <c r="BI1302" s="228">
        <f>IF(O1302="nulová",K1302,0)</f>
        <v>0</v>
      </c>
      <c r="BJ1302" s="17" t="s">
        <v>88</v>
      </c>
      <c r="BK1302" s="228">
        <f>ROUND(P1302*H1302,2)</f>
        <v>0</v>
      </c>
      <c r="BL1302" s="17" t="s">
        <v>211</v>
      </c>
      <c r="BM1302" s="17" t="s">
        <v>1511</v>
      </c>
    </row>
    <row r="1303" spans="2:51" s="11" customFormat="1" ht="12">
      <c r="B1303" s="229"/>
      <c r="C1303" s="230"/>
      <c r="D1303" s="231" t="s">
        <v>213</v>
      </c>
      <c r="E1303" s="232" t="s">
        <v>33</v>
      </c>
      <c r="F1303" s="233" t="s">
        <v>1512</v>
      </c>
      <c r="G1303" s="230"/>
      <c r="H1303" s="232" t="s">
        <v>33</v>
      </c>
      <c r="I1303" s="234"/>
      <c r="J1303" s="234"/>
      <c r="K1303" s="230"/>
      <c r="L1303" s="230"/>
      <c r="M1303" s="235"/>
      <c r="N1303" s="236"/>
      <c r="O1303" s="237"/>
      <c r="P1303" s="237"/>
      <c r="Q1303" s="237"/>
      <c r="R1303" s="237"/>
      <c r="S1303" s="237"/>
      <c r="T1303" s="237"/>
      <c r="U1303" s="237"/>
      <c r="V1303" s="237"/>
      <c r="W1303" s="237"/>
      <c r="X1303" s="238"/>
      <c r="AT1303" s="239" t="s">
        <v>213</v>
      </c>
      <c r="AU1303" s="239" t="s">
        <v>90</v>
      </c>
      <c r="AV1303" s="11" t="s">
        <v>88</v>
      </c>
      <c r="AW1303" s="11" t="s">
        <v>5</v>
      </c>
      <c r="AX1303" s="11" t="s">
        <v>80</v>
      </c>
      <c r="AY1303" s="239" t="s">
        <v>204</v>
      </c>
    </row>
    <row r="1304" spans="2:51" s="11" customFormat="1" ht="12">
      <c r="B1304" s="229"/>
      <c r="C1304" s="230"/>
      <c r="D1304" s="231" t="s">
        <v>213</v>
      </c>
      <c r="E1304" s="232" t="s">
        <v>33</v>
      </c>
      <c r="F1304" s="233" t="s">
        <v>1513</v>
      </c>
      <c r="G1304" s="230"/>
      <c r="H1304" s="232" t="s">
        <v>33</v>
      </c>
      <c r="I1304" s="234"/>
      <c r="J1304" s="234"/>
      <c r="K1304" s="230"/>
      <c r="L1304" s="230"/>
      <c r="M1304" s="235"/>
      <c r="N1304" s="236"/>
      <c r="O1304" s="237"/>
      <c r="P1304" s="237"/>
      <c r="Q1304" s="237"/>
      <c r="R1304" s="237"/>
      <c r="S1304" s="237"/>
      <c r="T1304" s="237"/>
      <c r="U1304" s="237"/>
      <c r="V1304" s="237"/>
      <c r="W1304" s="237"/>
      <c r="X1304" s="238"/>
      <c r="AT1304" s="239" t="s">
        <v>213</v>
      </c>
      <c r="AU1304" s="239" t="s">
        <v>90</v>
      </c>
      <c r="AV1304" s="11" t="s">
        <v>88</v>
      </c>
      <c r="AW1304" s="11" t="s">
        <v>5</v>
      </c>
      <c r="AX1304" s="11" t="s">
        <v>80</v>
      </c>
      <c r="AY1304" s="239" t="s">
        <v>204</v>
      </c>
    </row>
    <row r="1305" spans="2:51" s="12" customFormat="1" ht="12">
      <c r="B1305" s="240"/>
      <c r="C1305" s="241"/>
      <c r="D1305" s="231" t="s">
        <v>213</v>
      </c>
      <c r="E1305" s="242" t="s">
        <v>33</v>
      </c>
      <c r="F1305" s="243" t="s">
        <v>1514</v>
      </c>
      <c r="G1305" s="241"/>
      <c r="H1305" s="244">
        <v>5.4</v>
      </c>
      <c r="I1305" s="245"/>
      <c r="J1305" s="245"/>
      <c r="K1305" s="241"/>
      <c r="L1305" s="241"/>
      <c r="M1305" s="246"/>
      <c r="N1305" s="247"/>
      <c r="O1305" s="248"/>
      <c r="P1305" s="248"/>
      <c r="Q1305" s="248"/>
      <c r="R1305" s="248"/>
      <c r="S1305" s="248"/>
      <c r="T1305" s="248"/>
      <c r="U1305" s="248"/>
      <c r="V1305" s="248"/>
      <c r="W1305" s="248"/>
      <c r="X1305" s="249"/>
      <c r="AT1305" s="250" t="s">
        <v>213</v>
      </c>
      <c r="AU1305" s="250" t="s">
        <v>90</v>
      </c>
      <c r="AV1305" s="12" t="s">
        <v>90</v>
      </c>
      <c r="AW1305" s="12" t="s">
        <v>5</v>
      </c>
      <c r="AX1305" s="12" t="s">
        <v>80</v>
      </c>
      <c r="AY1305" s="250" t="s">
        <v>204</v>
      </c>
    </row>
    <row r="1306" spans="2:51" s="13" customFormat="1" ht="12">
      <c r="B1306" s="251"/>
      <c r="C1306" s="252"/>
      <c r="D1306" s="231" t="s">
        <v>213</v>
      </c>
      <c r="E1306" s="253" t="s">
        <v>33</v>
      </c>
      <c r="F1306" s="254" t="s">
        <v>218</v>
      </c>
      <c r="G1306" s="252"/>
      <c r="H1306" s="255">
        <v>5.4</v>
      </c>
      <c r="I1306" s="256"/>
      <c r="J1306" s="256"/>
      <c r="K1306" s="252"/>
      <c r="L1306" s="252"/>
      <c r="M1306" s="257"/>
      <c r="N1306" s="258"/>
      <c r="O1306" s="259"/>
      <c r="P1306" s="259"/>
      <c r="Q1306" s="259"/>
      <c r="R1306" s="259"/>
      <c r="S1306" s="259"/>
      <c r="T1306" s="259"/>
      <c r="U1306" s="259"/>
      <c r="V1306" s="259"/>
      <c r="W1306" s="259"/>
      <c r="X1306" s="260"/>
      <c r="AT1306" s="261" t="s">
        <v>213</v>
      </c>
      <c r="AU1306" s="261" t="s">
        <v>90</v>
      </c>
      <c r="AV1306" s="13" t="s">
        <v>211</v>
      </c>
      <c r="AW1306" s="13" t="s">
        <v>5</v>
      </c>
      <c r="AX1306" s="13" t="s">
        <v>88</v>
      </c>
      <c r="AY1306" s="261" t="s">
        <v>204</v>
      </c>
    </row>
    <row r="1307" spans="2:65" s="1" customFormat="1" ht="16.5" customHeight="1">
      <c r="B1307" s="39"/>
      <c r="C1307" s="216" t="s">
        <v>1515</v>
      </c>
      <c r="D1307" s="216" t="s">
        <v>206</v>
      </c>
      <c r="E1307" s="217" t="s">
        <v>1516</v>
      </c>
      <c r="F1307" s="218" t="s">
        <v>1517</v>
      </c>
      <c r="G1307" s="219" t="s">
        <v>296</v>
      </c>
      <c r="H1307" s="220">
        <v>213.7</v>
      </c>
      <c r="I1307" s="221"/>
      <c r="J1307" s="221"/>
      <c r="K1307" s="222">
        <f>ROUND(P1307*H1307,2)</f>
        <v>0</v>
      </c>
      <c r="L1307" s="218" t="s">
        <v>239</v>
      </c>
      <c r="M1307" s="44"/>
      <c r="N1307" s="223" t="s">
        <v>33</v>
      </c>
      <c r="O1307" s="224" t="s">
        <v>49</v>
      </c>
      <c r="P1307" s="225">
        <f>I1307+J1307</f>
        <v>0</v>
      </c>
      <c r="Q1307" s="225">
        <f>ROUND(I1307*H1307,2)</f>
        <v>0</v>
      </c>
      <c r="R1307" s="225">
        <f>ROUND(J1307*H1307,2)</f>
        <v>0</v>
      </c>
      <c r="S1307" s="80"/>
      <c r="T1307" s="226">
        <f>S1307*H1307</f>
        <v>0</v>
      </c>
      <c r="U1307" s="226">
        <v>0</v>
      </c>
      <c r="V1307" s="226">
        <f>U1307*H1307</f>
        <v>0</v>
      </c>
      <c r="W1307" s="226">
        <v>0.042</v>
      </c>
      <c r="X1307" s="227">
        <f>W1307*H1307</f>
        <v>8.9754</v>
      </c>
      <c r="AR1307" s="17" t="s">
        <v>211</v>
      </c>
      <c r="AT1307" s="17" t="s">
        <v>206</v>
      </c>
      <c r="AU1307" s="17" t="s">
        <v>90</v>
      </c>
      <c r="AY1307" s="17" t="s">
        <v>204</v>
      </c>
      <c r="BE1307" s="228">
        <f>IF(O1307="základní",K1307,0)</f>
        <v>0</v>
      </c>
      <c r="BF1307" s="228">
        <f>IF(O1307="snížená",K1307,0)</f>
        <v>0</v>
      </c>
      <c r="BG1307" s="228">
        <f>IF(O1307="zákl. přenesená",K1307,0)</f>
        <v>0</v>
      </c>
      <c r="BH1307" s="228">
        <f>IF(O1307="sníž. přenesená",K1307,0)</f>
        <v>0</v>
      </c>
      <c r="BI1307" s="228">
        <f>IF(O1307="nulová",K1307,0)</f>
        <v>0</v>
      </c>
      <c r="BJ1307" s="17" t="s">
        <v>88</v>
      </c>
      <c r="BK1307" s="228">
        <f>ROUND(P1307*H1307,2)</f>
        <v>0</v>
      </c>
      <c r="BL1307" s="17" t="s">
        <v>211</v>
      </c>
      <c r="BM1307" s="17" t="s">
        <v>1518</v>
      </c>
    </row>
    <row r="1308" spans="2:51" s="11" customFormat="1" ht="12">
      <c r="B1308" s="229"/>
      <c r="C1308" s="230"/>
      <c r="D1308" s="231" t="s">
        <v>213</v>
      </c>
      <c r="E1308" s="232" t="s">
        <v>33</v>
      </c>
      <c r="F1308" s="233" t="s">
        <v>1519</v>
      </c>
      <c r="G1308" s="230"/>
      <c r="H1308" s="232" t="s">
        <v>33</v>
      </c>
      <c r="I1308" s="234"/>
      <c r="J1308" s="234"/>
      <c r="K1308" s="230"/>
      <c r="L1308" s="230"/>
      <c r="M1308" s="235"/>
      <c r="N1308" s="236"/>
      <c r="O1308" s="237"/>
      <c r="P1308" s="237"/>
      <c r="Q1308" s="237"/>
      <c r="R1308" s="237"/>
      <c r="S1308" s="237"/>
      <c r="T1308" s="237"/>
      <c r="U1308" s="237"/>
      <c r="V1308" s="237"/>
      <c r="W1308" s="237"/>
      <c r="X1308" s="238"/>
      <c r="AT1308" s="239" t="s">
        <v>213</v>
      </c>
      <c r="AU1308" s="239" t="s">
        <v>90</v>
      </c>
      <c r="AV1308" s="11" t="s">
        <v>88</v>
      </c>
      <c r="AW1308" s="11" t="s">
        <v>5</v>
      </c>
      <c r="AX1308" s="11" t="s">
        <v>80</v>
      </c>
      <c r="AY1308" s="239" t="s">
        <v>204</v>
      </c>
    </row>
    <row r="1309" spans="2:51" s="12" customFormat="1" ht="12">
      <c r="B1309" s="240"/>
      <c r="C1309" s="241"/>
      <c r="D1309" s="231" t="s">
        <v>213</v>
      </c>
      <c r="E1309" s="242" t="s">
        <v>33</v>
      </c>
      <c r="F1309" s="243" t="s">
        <v>1520</v>
      </c>
      <c r="G1309" s="241"/>
      <c r="H1309" s="244">
        <v>27.9</v>
      </c>
      <c r="I1309" s="245"/>
      <c r="J1309" s="245"/>
      <c r="K1309" s="241"/>
      <c r="L1309" s="241"/>
      <c r="M1309" s="246"/>
      <c r="N1309" s="247"/>
      <c r="O1309" s="248"/>
      <c r="P1309" s="248"/>
      <c r="Q1309" s="248"/>
      <c r="R1309" s="248"/>
      <c r="S1309" s="248"/>
      <c r="T1309" s="248"/>
      <c r="U1309" s="248"/>
      <c r="V1309" s="248"/>
      <c r="W1309" s="248"/>
      <c r="X1309" s="249"/>
      <c r="AT1309" s="250" t="s">
        <v>213</v>
      </c>
      <c r="AU1309" s="250" t="s">
        <v>90</v>
      </c>
      <c r="AV1309" s="12" t="s">
        <v>90</v>
      </c>
      <c r="AW1309" s="12" t="s">
        <v>5</v>
      </c>
      <c r="AX1309" s="12" t="s">
        <v>80</v>
      </c>
      <c r="AY1309" s="250" t="s">
        <v>204</v>
      </c>
    </row>
    <row r="1310" spans="2:51" s="12" customFormat="1" ht="12">
      <c r="B1310" s="240"/>
      <c r="C1310" s="241"/>
      <c r="D1310" s="231" t="s">
        <v>213</v>
      </c>
      <c r="E1310" s="242" t="s">
        <v>33</v>
      </c>
      <c r="F1310" s="243" t="s">
        <v>1521</v>
      </c>
      <c r="G1310" s="241"/>
      <c r="H1310" s="244">
        <v>33.4</v>
      </c>
      <c r="I1310" s="245"/>
      <c r="J1310" s="245"/>
      <c r="K1310" s="241"/>
      <c r="L1310" s="241"/>
      <c r="M1310" s="246"/>
      <c r="N1310" s="247"/>
      <c r="O1310" s="248"/>
      <c r="P1310" s="248"/>
      <c r="Q1310" s="248"/>
      <c r="R1310" s="248"/>
      <c r="S1310" s="248"/>
      <c r="T1310" s="248"/>
      <c r="U1310" s="248"/>
      <c r="V1310" s="248"/>
      <c r="W1310" s="248"/>
      <c r="X1310" s="249"/>
      <c r="AT1310" s="250" t="s">
        <v>213</v>
      </c>
      <c r="AU1310" s="250" t="s">
        <v>90</v>
      </c>
      <c r="AV1310" s="12" t="s">
        <v>90</v>
      </c>
      <c r="AW1310" s="12" t="s">
        <v>5</v>
      </c>
      <c r="AX1310" s="12" t="s">
        <v>80</v>
      </c>
      <c r="AY1310" s="250" t="s">
        <v>204</v>
      </c>
    </row>
    <row r="1311" spans="2:51" s="12" customFormat="1" ht="12">
      <c r="B1311" s="240"/>
      <c r="C1311" s="241"/>
      <c r="D1311" s="231" t="s">
        <v>213</v>
      </c>
      <c r="E1311" s="242" t="s">
        <v>33</v>
      </c>
      <c r="F1311" s="243" t="s">
        <v>1522</v>
      </c>
      <c r="G1311" s="241"/>
      <c r="H1311" s="244">
        <v>40.2</v>
      </c>
      <c r="I1311" s="245"/>
      <c r="J1311" s="245"/>
      <c r="K1311" s="241"/>
      <c r="L1311" s="241"/>
      <c r="M1311" s="246"/>
      <c r="N1311" s="247"/>
      <c r="O1311" s="248"/>
      <c r="P1311" s="248"/>
      <c r="Q1311" s="248"/>
      <c r="R1311" s="248"/>
      <c r="S1311" s="248"/>
      <c r="T1311" s="248"/>
      <c r="U1311" s="248"/>
      <c r="V1311" s="248"/>
      <c r="W1311" s="248"/>
      <c r="X1311" s="249"/>
      <c r="AT1311" s="250" t="s">
        <v>213</v>
      </c>
      <c r="AU1311" s="250" t="s">
        <v>90</v>
      </c>
      <c r="AV1311" s="12" t="s">
        <v>90</v>
      </c>
      <c r="AW1311" s="12" t="s">
        <v>5</v>
      </c>
      <c r="AX1311" s="12" t="s">
        <v>80</v>
      </c>
      <c r="AY1311" s="250" t="s">
        <v>204</v>
      </c>
    </row>
    <row r="1312" spans="2:51" s="12" customFormat="1" ht="12">
      <c r="B1312" s="240"/>
      <c r="C1312" s="241"/>
      <c r="D1312" s="231" t="s">
        <v>213</v>
      </c>
      <c r="E1312" s="242" t="s">
        <v>33</v>
      </c>
      <c r="F1312" s="243" t="s">
        <v>1523</v>
      </c>
      <c r="G1312" s="241"/>
      <c r="H1312" s="244">
        <v>58.4</v>
      </c>
      <c r="I1312" s="245"/>
      <c r="J1312" s="245"/>
      <c r="K1312" s="241"/>
      <c r="L1312" s="241"/>
      <c r="M1312" s="246"/>
      <c r="N1312" s="247"/>
      <c r="O1312" s="248"/>
      <c r="P1312" s="248"/>
      <c r="Q1312" s="248"/>
      <c r="R1312" s="248"/>
      <c r="S1312" s="248"/>
      <c r="T1312" s="248"/>
      <c r="U1312" s="248"/>
      <c r="V1312" s="248"/>
      <c r="W1312" s="248"/>
      <c r="X1312" s="249"/>
      <c r="AT1312" s="250" t="s">
        <v>213</v>
      </c>
      <c r="AU1312" s="250" t="s">
        <v>90</v>
      </c>
      <c r="AV1312" s="12" t="s">
        <v>90</v>
      </c>
      <c r="AW1312" s="12" t="s">
        <v>5</v>
      </c>
      <c r="AX1312" s="12" t="s">
        <v>80</v>
      </c>
      <c r="AY1312" s="250" t="s">
        <v>204</v>
      </c>
    </row>
    <row r="1313" spans="2:51" s="12" customFormat="1" ht="12">
      <c r="B1313" s="240"/>
      <c r="C1313" s="241"/>
      <c r="D1313" s="231" t="s">
        <v>213</v>
      </c>
      <c r="E1313" s="242" t="s">
        <v>33</v>
      </c>
      <c r="F1313" s="243" t="s">
        <v>1524</v>
      </c>
      <c r="G1313" s="241"/>
      <c r="H1313" s="244">
        <v>47</v>
      </c>
      <c r="I1313" s="245"/>
      <c r="J1313" s="245"/>
      <c r="K1313" s="241"/>
      <c r="L1313" s="241"/>
      <c r="M1313" s="246"/>
      <c r="N1313" s="247"/>
      <c r="O1313" s="248"/>
      <c r="P1313" s="248"/>
      <c r="Q1313" s="248"/>
      <c r="R1313" s="248"/>
      <c r="S1313" s="248"/>
      <c r="T1313" s="248"/>
      <c r="U1313" s="248"/>
      <c r="V1313" s="248"/>
      <c r="W1313" s="248"/>
      <c r="X1313" s="249"/>
      <c r="AT1313" s="250" t="s">
        <v>213</v>
      </c>
      <c r="AU1313" s="250" t="s">
        <v>90</v>
      </c>
      <c r="AV1313" s="12" t="s">
        <v>90</v>
      </c>
      <c r="AW1313" s="12" t="s">
        <v>5</v>
      </c>
      <c r="AX1313" s="12" t="s">
        <v>80</v>
      </c>
      <c r="AY1313" s="250" t="s">
        <v>204</v>
      </c>
    </row>
    <row r="1314" spans="2:51" s="12" customFormat="1" ht="12">
      <c r="B1314" s="240"/>
      <c r="C1314" s="241"/>
      <c r="D1314" s="231" t="s">
        <v>213</v>
      </c>
      <c r="E1314" s="242" t="s">
        <v>33</v>
      </c>
      <c r="F1314" s="243" t="s">
        <v>1525</v>
      </c>
      <c r="G1314" s="241"/>
      <c r="H1314" s="244">
        <v>6.8</v>
      </c>
      <c r="I1314" s="245"/>
      <c r="J1314" s="245"/>
      <c r="K1314" s="241"/>
      <c r="L1314" s="241"/>
      <c r="M1314" s="246"/>
      <c r="N1314" s="247"/>
      <c r="O1314" s="248"/>
      <c r="P1314" s="248"/>
      <c r="Q1314" s="248"/>
      <c r="R1314" s="248"/>
      <c r="S1314" s="248"/>
      <c r="T1314" s="248"/>
      <c r="U1314" s="248"/>
      <c r="V1314" s="248"/>
      <c r="W1314" s="248"/>
      <c r="X1314" s="249"/>
      <c r="AT1314" s="250" t="s">
        <v>213</v>
      </c>
      <c r="AU1314" s="250" t="s">
        <v>90</v>
      </c>
      <c r="AV1314" s="12" t="s">
        <v>90</v>
      </c>
      <c r="AW1314" s="12" t="s">
        <v>5</v>
      </c>
      <c r="AX1314" s="12" t="s">
        <v>80</v>
      </c>
      <c r="AY1314" s="250" t="s">
        <v>204</v>
      </c>
    </row>
    <row r="1315" spans="2:51" s="13" customFormat="1" ht="12">
      <c r="B1315" s="251"/>
      <c r="C1315" s="252"/>
      <c r="D1315" s="231" t="s">
        <v>213</v>
      </c>
      <c r="E1315" s="253" t="s">
        <v>33</v>
      </c>
      <c r="F1315" s="254" t="s">
        <v>218</v>
      </c>
      <c r="G1315" s="252"/>
      <c r="H1315" s="255">
        <v>213.70000000000002</v>
      </c>
      <c r="I1315" s="256"/>
      <c r="J1315" s="256"/>
      <c r="K1315" s="252"/>
      <c r="L1315" s="252"/>
      <c r="M1315" s="257"/>
      <c r="N1315" s="258"/>
      <c r="O1315" s="259"/>
      <c r="P1315" s="259"/>
      <c r="Q1315" s="259"/>
      <c r="R1315" s="259"/>
      <c r="S1315" s="259"/>
      <c r="T1315" s="259"/>
      <c r="U1315" s="259"/>
      <c r="V1315" s="259"/>
      <c r="W1315" s="259"/>
      <c r="X1315" s="260"/>
      <c r="AT1315" s="261" t="s">
        <v>213</v>
      </c>
      <c r="AU1315" s="261" t="s">
        <v>90</v>
      </c>
      <c r="AV1315" s="13" t="s">
        <v>211</v>
      </c>
      <c r="AW1315" s="13" t="s">
        <v>5</v>
      </c>
      <c r="AX1315" s="13" t="s">
        <v>88</v>
      </c>
      <c r="AY1315" s="261" t="s">
        <v>204</v>
      </c>
    </row>
    <row r="1316" spans="2:65" s="1" customFormat="1" ht="16.5" customHeight="1">
      <c r="B1316" s="39"/>
      <c r="C1316" s="216" t="s">
        <v>1526</v>
      </c>
      <c r="D1316" s="216" t="s">
        <v>206</v>
      </c>
      <c r="E1316" s="217" t="s">
        <v>1527</v>
      </c>
      <c r="F1316" s="218" t="s">
        <v>1528</v>
      </c>
      <c r="G1316" s="219" t="s">
        <v>296</v>
      </c>
      <c r="H1316" s="220">
        <v>72</v>
      </c>
      <c r="I1316" s="221"/>
      <c r="J1316" s="221"/>
      <c r="K1316" s="222">
        <f>ROUND(P1316*H1316,2)</f>
        <v>0</v>
      </c>
      <c r="L1316" s="218" t="s">
        <v>239</v>
      </c>
      <c r="M1316" s="44"/>
      <c r="N1316" s="223" t="s">
        <v>33</v>
      </c>
      <c r="O1316" s="224" t="s">
        <v>49</v>
      </c>
      <c r="P1316" s="225">
        <f>I1316+J1316</f>
        <v>0</v>
      </c>
      <c r="Q1316" s="225">
        <f>ROUND(I1316*H1316,2)</f>
        <v>0</v>
      </c>
      <c r="R1316" s="225">
        <f>ROUND(J1316*H1316,2)</f>
        <v>0</v>
      </c>
      <c r="S1316" s="80"/>
      <c r="T1316" s="226">
        <f>S1316*H1316</f>
        <v>0</v>
      </c>
      <c r="U1316" s="226">
        <v>0</v>
      </c>
      <c r="V1316" s="226">
        <f>U1316*H1316</f>
        <v>0</v>
      </c>
      <c r="W1316" s="226">
        <v>0.065</v>
      </c>
      <c r="X1316" s="227">
        <f>W1316*H1316</f>
        <v>4.68</v>
      </c>
      <c r="AR1316" s="17" t="s">
        <v>211</v>
      </c>
      <c r="AT1316" s="17" t="s">
        <v>206</v>
      </c>
      <c r="AU1316" s="17" t="s">
        <v>90</v>
      </c>
      <c r="AY1316" s="17" t="s">
        <v>204</v>
      </c>
      <c r="BE1316" s="228">
        <f>IF(O1316="základní",K1316,0)</f>
        <v>0</v>
      </c>
      <c r="BF1316" s="228">
        <f>IF(O1316="snížená",K1316,0)</f>
        <v>0</v>
      </c>
      <c r="BG1316" s="228">
        <f>IF(O1316="zákl. přenesená",K1316,0)</f>
        <v>0</v>
      </c>
      <c r="BH1316" s="228">
        <f>IF(O1316="sníž. přenesená",K1316,0)</f>
        <v>0</v>
      </c>
      <c r="BI1316" s="228">
        <f>IF(O1316="nulová",K1316,0)</f>
        <v>0</v>
      </c>
      <c r="BJ1316" s="17" t="s">
        <v>88</v>
      </c>
      <c r="BK1316" s="228">
        <f>ROUND(P1316*H1316,2)</f>
        <v>0</v>
      </c>
      <c r="BL1316" s="17" t="s">
        <v>211</v>
      </c>
      <c r="BM1316" s="17" t="s">
        <v>1529</v>
      </c>
    </row>
    <row r="1317" spans="2:51" s="11" customFormat="1" ht="12">
      <c r="B1317" s="229"/>
      <c r="C1317" s="230"/>
      <c r="D1317" s="231" t="s">
        <v>213</v>
      </c>
      <c r="E1317" s="232" t="s">
        <v>33</v>
      </c>
      <c r="F1317" s="233" t="s">
        <v>1519</v>
      </c>
      <c r="G1317" s="230"/>
      <c r="H1317" s="232" t="s">
        <v>33</v>
      </c>
      <c r="I1317" s="234"/>
      <c r="J1317" s="234"/>
      <c r="K1317" s="230"/>
      <c r="L1317" s="230"/>
      <c r="M1317" s="235"/>
      <c r="N1317" s="236"/>
      <c r="O1317" s="237"/>
      <c r="P1317" s="237"/>
      <c r="Q1317" s="237"/>
      <c r="R1317" s="237"/>
      <c r="S1317" s="237"/>
      <c r="T1317" s="237"/>
      <c r="U1317" s="237"/>
      <c r="V1317" s="237"/>
      <c r="W1317" s="237"/>
      <c r="X1317" s="238"/>
      <c r="AT1317" s="239" t="s">
        <v>213</v>
      </c>
      <c r="AU1317" s="239" t="s">
        <v>90</v>
      </c>
      <c r="AV1317" s="11" t="s">
        <v>88</v>
      </c>
      <c r="AW1317" s="11" t="s">
        <v>5</v>
      </c>
      <c r="AX1317" s="11" t="s">
        <v>80</v>
      </c>
      <c r="AY1317" s="239" t="s">
        <v>204</v>
      </c>
    </row>
    <row r="1318" spans="2:51" s="12" customFormat="1" ht="12">
      <c r="B1318" s="240"/>
      <c r="C1318" s="241"/>
      <c r="D1318" s="231" t="s">
        <v>213</v>
      </c>
      <c r="E1318" s="242" t="s">
        <v>33</v>
      </c>
      <c r="F1318" s="243" t="s">
        <v>1530</v>
      </c>
      <c r="G1318" s="241"/>
      <c r="H1318" s="244">
        <v>72</v>
      </c>
      <c r="I1318" s="245"/>
      <c r="J1318" s="245"/>
      <c r="K1318" s="241"/>
      <c r="L1318" s="241"/>
      <c r="M1318" s="246"/>
      <c r="N1318" s="247"/>
      <c r="O1318" s="248"/>
      <c r="P1318" s="248"/>
      <c r="Q1318" s="248"/>
      <c r="R1318" s="248"/>
      <c r="S1318" s="248"/>
      <c r="T1318" s="248"/>
      <c r="U1318" s="248"/>
      <c r="V1318" s="248"/>
      <c r="W1318" s="248"/>
      <c r="X1318" s="249"/>
      <c r="AT1318" s="250" t="s">
        <v>213</v>
      </c>
      <c r="AU1318" s="250" t="s">
        <v>90</v>
      </c>
      <c r="AV1318" s="12" t="s">
        <v>90</v>
      </c>
      <c r="AW1318" s="12" t="s">
        <v>5</v>
      </c>
      <c r="AX1318" s="12" t="s">
        <v>80</v>
      </c>
      <c r="AY1318" s="250" t="s">
        <v>204</v>
      </c>
    </row>
    <row r="1319" spans="2:51" s="13" customFormat="1" ht="12">
      <c r="B1319" s="251"/>
      <c r="C1319" s="252"/>
      <c r="D1319" s="231" t="s">
        <v>213</v>
      </c>
      <c r="E1319" s="253" t="s">
        <v>33</v>
      </c>
      <c r="F1319" s="254" t="s">
        <v>218</v>
      </c>
      <c r="G1319" s="252"/>
      <c r="H1319" s="255">
        <v>72</v>
      </c>
      <c r="I1319" s="256"/>
      <c r="J1319" s="256"/>
      <c r="K1319" s="252"/>
      <c r="L1319" s="252"/>
      <c r="M1319" s="257"/>
      <c r="N1319" s="258"/>
      <c r="O1319" s="259"/>
      <c r="P1319" s="259"/>
      <c r="Q1319" s="259"/>
      <c r="R1319" s="259"/>
      <c r="S1319" s="259"/>
      <c r="T1319" s="259"/>
      <c r="U1319" s="259"/>
      <c r="V1319" s="259"/>
      <c r="W1319" s="259"/>
      <c r="X1319" s="260"/>
      <c r="AT1319" s="261" t="s">
        <v>213</v>
      </c>
      <c r="AU1319" s="261" t="s">
        <v>90</v>
      </c>
      <c r="AV1319" s="13" t="s">
        <v>211</v>
      </c>
      <c r="AW1319" s="13" t="s">
        <v>5</v>
      </c>
      <c r="AX1319" s="13" t="s">
        <v>88</v>
      </c>
      <c r="AY1319" s="261" t="s">
        <v>204</v>
      </c>
    </row>
    <row r="1320" spans="2:65" s="1" customFormat="1" ht="16.5" customHeight="1">
      <c r="B1320" s="39"/>
      <c r="C1320" s="216" t="s">
        <v>1531</v>
      </c>
      <c r="D1320" s="216" t="s">
        <v>206</v>
      </c>
      <c r="E1320" s="217" t="s">
        <v>1532</v>
      </c>
      <c r="F1320" s="218" t="s">
        <v>1533</v>
      </c>
      <c r="G1320" s="219" t="s">
        <v>296</v>
      </c>
      <c r="H1320" s="220">
        <v>74.3</v>
      </c>
      <c r="I1320" s="221"/>
      <c r="J1320" s="221"/>
      <c r="K1320" s="222">
        <f>ROUND(P1320*H1320,2)</f>
        <v>0</v>
      </c>
      <c r="L1320" s="218" t="s">
        <v>239</v>
      </c>
      <c r="M1320" s="44"/>
      <c r="N1320" s="223" t="s">
        <v>33</v>
      </c>
      <c r="O1320" s="224" t="s">
        <v>49</v>
      </c>
      <c r="P1320" s="225">
        <f>I1320+J1320</f>
        <v>0</v>
      </c>
      <c r="Q1320" s="225">
        <f>ROUND(I1320*H1320,2)</f>
        <v>0</v>
      </c>
      <c r="R1320" s="225">
        <f>ROUND(J1320*H1320,2)</f>
        <v>0</v>
      </c>
      <c r="S1320" s="80"/>
      <c r="T1320" s="226">
        <f>S1320*H1320</f>
        <v>0</v>
      </c>
      <c r="U1320" s="226">
        <v>0.06617</v>
      </c>
      <c r="V1320" s="226">
        <f>U1320*H1320</f>
        <v>4.916431</v>
      </c>
      <c r="W1320" s="226">
        <v>0</v>
      </c>
      <c r="X1320" s="227">
        <f>W1320*H1320</f>
        <v>0</v>
      </c>
      <c r="AR1320" s="17" t="s">
        <v>211</v>
      </c>
      <c r="AT1320" s="17" t="s">
        <v>206</v>
      </c>
      <c r="AU1320" s="17" t="s">
        <v>90</v>
      </c>
      <c r="AY1320" s="17" t="s">
        <v>204</v>
      </c>
      <c r="BE1320" s="228">
        <f>IF(O1320="základní",K1320,0)</f>
        <v>0</v>
      </c>
      <c r="BF1320" s="228">
        <f>IF(O1320="snížená",K1320,0)</f>
        <v>0</v>
      </c>
      <c r="BG1320" s="228">
        <f>IF(O1320="zákl. přenesená",K1320,0)</f>
        <v>0</v>
      </c>
      <c r="BH1320" s="228">
        <f>IF(O1320="sníž. přenesená",K1320,0)</f>
        <v>0</v>
      </c>
      <c r="BI1320" s="228">
        <f>IF(O1320="nulová",K1320,0)</f>
        <v>0</v>
      </c>
      <c r="BJ1320" s="17" t="s">
        <v>88</v>
      </c>
      <c r="BK1320" s="228">
        <f>ROUND(P1320*H1320,2)</f>
        <v>0</v>
      </c>
      <c r="BL1320" s="17" t="s">
        <v>211</v>
      </c>
      <c r="BM1320" s="17" t="s">
        <v>1534</v>
      </c>
    </row>
    <row r="1321" spans="2:51" s="11" customFormat="1" ht="12">
      <c r="B1321" s="229"/>
      <c r="C1321" s="230"/>
      <c r="D1321" s="231" t="s">
        <v>213</v>
      </c>
      <c r="E1321" s="232" t="s">
        <v>33</v>
      </c>
      <c r="F1321" s="233" t="s">
        <v>590</v>
      </c>
      <c r="G1321" s="230"/>
      <c r="H1321" s="232" t="s">
        <v>33</v>
      </c>
      <c r="I1321" s="234"/>
      <c r="J1321" s="234"/>
      <c r="K1321" s="230"/>
      <c r="L1321" s="230"/>
      <c r="M1321" s="235"/>
      <c r="N1321" s="236"/>
      <c r="O1321" s="237"/>
      <c r="P1321" s="237"/>
      <c r="Q1321" s="237"/>
      <c r="R1321" s="237"/>
      <c r="S1321" s="237"/>
      <c r="T1321" s="237"/>
      <c r="U1321" s="237"/>
      <c r="V1321" s="237"/>
      <c r="W1321" s="237"/>
      <c r="X1321" s="238"/>
      <c r="AT1321" s="239" t="s">
        <v>213</v>
      </c>
      <c r="AU1321" s="239" t="s">
        <v>90</v>
      </c>
      <c r="AV1321" s="11" t="s">
        <v>88</v>
      </c>
      <c r="AW1321" s="11" t="s">
        <v>5</v>
      </c>
      <c r="AX1321" s="11" t="s">
        <v>80</v>
      </c>
      <c r="AY1321" s="239" t="s">
        <v>204</v>
      </c>
    </row>
    <row r="1322" spans="2:51" s="12" customFormat="1" ht="12">
      <c r="B1322" s="240"/>
      <c r="C1322" s="241"/>
      <c r="D1322" s="231" t="s">
        <v>213</v>
      </c>
      <c r="E1322" s="242" t="s">
        <v>33</v>
      </c>
      <c r="F1322" s="243" t="s">
        <v>1535</v>
      </c>
      <c r="G1322" s="241"/>
      <c r="H1322" s="244">
        <v>43.86</v>
      </c>
      <c r="I1322" s="245"/>
      <c r="J1322" s="245"/>
      <c r="K1322" s="241"/>
      <c r="L1322" s="241"/>
      <c r="M1322" s="246"/>
      <c r="N1322" s="247"/>
      <c r="O1322" s="248"/>
      <c r="P1322" s="248"/>
      <c r="Q1322" s="248"/>
      <c r="R1322" s="248"/>
      <c r="S1322" s="248"/>
      <c r="T1322" s="248"/>
      <c r="U1322" s="248"/>
      <c r="V1322" s="248"/>
      <c r="W1322" s="248"/>
      <c r="X1322" s="249"/>
      <c r="AT1322" s="250" t="s">
        <v>213</v>
      </c>
      <c r="AU1322" s="250" t="s">
        <v>90</v>
      </c>
      <c r="AV1322" s="12" t="s">
        <v>90</v>
      </c>
      <c r="AW1322" s="12" t="s">
        <v>5</v>
      </c>
      <c r="AX1322" s="12" t="s">
        <v>80</v>
      </c>
      <c r="AY1322" s="250" t="s">
        <v>204</v>
      </c>
    </row>
    <row r="1323" spans="2:51" s="14" customFormat="1" ht="12">
      <c r="B1323" s="262"/>
      <c r="C1323" s="263"/>
      <c r="D1323" s="231" t="s">
        <v>213</v>
      </c>
      <c r="E1323" s="264" t="s">
        <v>33</v>
      </c>
      <c r="F1323" s="265" t="s">
        <v>243</v>
      </c>
      <c r="G1323" s="263"/>
      <c r="H1323" s="266">
        <v>43.86</v>
      </c>
      <c r="I1323" s="267"/>
      <c r="J1323" s="267"/>
      <c r="K1323" s="263"/>
      <c r="L1323" s="263"/>
      <c r="M1323" s="268"/>
      <c r="N1323" s="269"/>
      <c r="O1323" s="270"/>
      <c r="P1323" s="270"/>
      <c r="Q1323" s="270"/>
      <c r="R1323" s="270"/>
      <c r="S1323" s="270"/>
      <c r="T1323" s="270"/>
      <c r="U1323" s="270"/>
      <c r="V1323" s="270"/>
      <c r="W1323" s="270"/>
      <c r="X1323" s="271"/>
      <c r="AT1323" s="272" t="s">
        <v>213</v>
      </c>
      <c r="AU1323" s="272" t="s">
        <v>90</v>
      </c>
      <c r="AV1323" s="14" t="s">
        <v>224</v>
      </c>
      <c r="AW1323" s="14" t="s">
        <v>5</v>
      </c>
      <c r="AX1323" s="14" t="s">
        <v>80</v>
      </c>
      <c r="AY1323" s="272" t="s">
        <v>204</v>
      </c>
    </row>
    <row r="1324" spans="2:51" s="11" customFormat="1" ht="12">
      <c r="B1324" s="229"/>
      <c r="C1324" s="230"/>
      <c r="D1324" s="231" t="s">
        <v>213</v>
      </c>
      <c r="E1324" s="232" t="s">
        <v>33</v>
      </c>
      <c r="F1324" s="233" t="s">
        <v>1536</v>
      </c>
      <c r="G1324" s="230"/>
      <c r="H1324" s="232" t="s">
        <v>33</v>
      </c>
      <c r="I1324" s="234"/>
      <c r="J1324" s="234"/>
      <c r="K1324" s="230"/>
      <c r="L1324" s="230"/>
      <c r="M1324" s="235"/>
      <c r="N1324" s="236"/>
      <c r="O1324" s="237"/>
      <c r="P1324" s="237"/>
      <c r="Q1324" s="237"/>
      <c r="R1324" s="237"/>
      <c r="S1324" s="237"/>
      <c r="T1324" s="237"/>
      <c r="U1324" s="237"/>
      <c r="V1324" s="237"/>
      <c r="W1324" s="237"/>
      <c r="X1324" s="238"/>
      <c r="AT1324" s="239" t="s">
        <v>213</v>
      </c>
      <c r="AU1324" s="239" t="s">
        <v>90</v>
      </c>
      <c r="AV1324" s="11" t="s">
        <v>88</v>
      </c>
      <c r="AW1324" s="11" t="s">
        <v>5</v>
      </c>
      <c r="AX1324" s="11" t="s">
        <v>80</v>
      </c>
      <c r="AY1324" s="239" t="s">
        <v>204</v>
      </c>
    </row>
    <row r="1325" spans="2:51" s="12" customFormat="1" ht="12">
      <c r="B1325" s="240"/>
      <c r="C1325" s="241"/>
      <c r="D1325" s="231" t="s">
        <v>213</v>
      </c>
      <c r="E1325" s="242" t="s">
        <v>33</v>
      </c>
      <c r="F1325" s="243" t="s">
        <v>1537</v>
      </c>
      <c r="G1325" s="241"/>
      <c r="H1325" s="244">
        <v>20.45</v>
      </c>
      <c r="I1325" s="245"/>
      <c r="J1325" s="245"/>
      <c r="K1325" s="241"/>
      <c r="L1325" s="241"/>
      <c r="M1325" s="246"/>
      <c r="N1325" s="247"/>
      <c r="O1325" s="248"/>
      <c r="P1325" s="248"/>
      <c r="Q1325" s="248"/>
      <c r="R1325" s="248"/>
      <c r="S1325" s="248"/>
      <c r="T1325" s="248"/>
      <c r="U1325" s="248"/>
      <c r="V1325" s="248"/>
      <c r="W1325" s="248"/>
      <c r="X1325" s="249"/>
      <c r="AT1325" s="250" t="s">
        <v>213</v>
      </c>
      <c r="AU1325" s="250" t="s">
        <v>90</v>
      </c>
      <c r="AV1325" s="12" t="s">
        <v>90</v>
      </c>
      <c r="AW1325" s="12" t="s">
        <v>5</v>
      </c>
      <c r="AX1325" s="12" t="s">
        <v>80</v>
      </c>
      <c r="AY1325" s="250" t="s">
        <v>204</v>
      </c>
    </row>
    <row r="1326" spans="2:51" s="12" customFormat="1" ht="12">
      <c r="B1326" s="240"/>
      <c r="C1326" s="241"/>
      <c r="D1326" s="231" t="s">
        <v>213</v>
      </c>
      <c r="E1326" s="242" t="s">
        <v>33</v>
      </c>
      <c r="F1326" s="243" t="s">
        <v>1538</v>
      </c>
      <c r="G1326" s="241"/>
      <c r="H1326" s="244">
        <v>9.99</v>
      </c>
      <c r="I1326" s="245"/>
      <c r="J1326" s="245"/>
      <c r="K1326" s="241"/>
      <c r="L1326" s="241"/>
      <c r="M1326" s="246"/>
      <c r="N1326" s="247"/>
      <c r="O1326" s="248"/>
      <c r="P1326" s="248"/>
      <c r="Q1326" s="248"/>
      <c r="R1326" s="248"/>
      <c r="S1326" s="248"/>
      <c r="T1326" s="248"/>
      <c r="U1326" s="248"/>
      <c r="V1326" s="248"/>
      <c r="W1326" s="248"/>
      <c r="X1326" s="249"/>
      <c r="AT1326" s="250" t="s">
        <v>213</v>
      </c>
      <c r="AU1326" s="250" t="s">
        <v>90</v>
      </c>
      <c r="AV1326" s="12" t="s">
        <v>90</v>
      </c>
      <c r="AW1326" s="12" t="s">
        <v>5</v>
      </c>
      <c r="AX1326" s="12" t="s">
        <v>80</v>
      </c>
      <c r="AY1326" s="250" t="s">
        <v>204</v>
      </c>
    </row>
    <row r="1327" spans="2:51" s="11" customFormat="1" ht="12">
      <c r="B1327" s="229"/>
      <c r="C1327" s="230"/>
      <c r="D1327" s="231" t="s">
        <v>213</v>
      </c>
      <c r="E1327" s="232" t="s">
        <v>33</v>
      </c>
      <c r="F1327" s="233" t="s">
        <v>1539</v>
      </c>
      <c r="G1327" s="230"/>
      <c r="H1327" s="232" t="s">
        <v>33</v>
      </c>
      <c r="I1327" s="234"/>
      <c r="J1327" s="234"/>
      <c r="K1327" s="230"/>
      <c r="L1327" s="230"/>
      <c r="M1327" s="235"/>
      <c r="N1327" s="236"/>
      <c r="O1327" s="237"/>
      <c r="P1327" s="237"/>
      <c r="Q1327" s="237"/>
      <c r="R1327" s="237"/>
      <c r="S1327" s="237"/>
      <c r="T1327" s="237"/>
      <c r="U1327" s="237"/>
      <c r="V1327" s="237"/>
      <c r="W1327" s="237"/>
      <c r="X1327" s="238"/>
      <c r="AT1327" s="239" t="s">
        <v>213</v>
      </c>
      <c r="AU1327" s="239" t="s">
        <v>90</v>
      </c>
      <c r="AV1327" s="11" t="s">
        <v>88</v>
      </c>
      <c r="AW1327" s="11" t="s">
        <v>5</v>
      </c>
      <c r="AX1327" s="11" t="s">
        <v>80</v>
      </c>
      <c r="AY1327" s="239" t="s">
        <v>204</v>
      </c>
    </row>
    <row r="1328" spans="2:51" s="11" customFormat="1" ht="12">
      <c r="B1328" s="229"/>
      <c r="C1328" s="230"/>
      <c r="D1328" s="231" t="s">
        <v>213</v>
      </c>
      <c r="E1328" s="232" t="s">
        <v>33</v>
      </c>
      <c r="F1328" s="233" t="s">
        <v>1540</v>
      </c>
      <c r="G1328" s="230"/>
      <c r="H1328" s="232" t="s">
        <v>33</v>
      </c>
      <c r="I1328" s="234"/>
      <c r="J1328" s="234"/>
      <c r="K1328" s="230"/>
      <c r="L1328" s="230"/>
      <c r="M1328" s="235"/>
      <c r="N1328" s="236"/>
      <c r="O1328" s="237"/>
      <c r="P1328" s="237"/>
      <c r="Q1328" s="237"/>
      <c r="R1328" s="237"/>
      <c r="S1328" s="237"/>
      <c r="T1328" s="237"/>
      <c r="U1328" s="237"/>
      <c r="V1328" s="237"/>
      <c r="W1328" s="237"/>
      <c r="X1328" s="238"/>
      <c r="AT1328" s="239" t="s">
        <v>213</v>
      </c>
      <c r="AU1328" s="239" t="s">
        <v>90</v>
      </c>
      <c r="AV1328" s="11" t="s">
        <v>88</v>
      </c>
      <c r="AW1328" s="11" t="s">
        <v>5</v>
      </c>
      <c r="AX1328" s="11" t="s">
        <v>80</v>
      </c>
      <c r="AY1328" s="239" t="s">
        <v>204</v>
      </c>
    </row>
    <row r="1329" spans="2:51" s="14" customFormat="1" ht="12">
      <c r="B1329" s="262"/>
      <c r="C1329" s="263"/>
      <c r="D1329" s="231" t="s">
        <v>213</v>
      </c>
      <c r="E1329" s="264" t="s">
        <v>33</v>
      </c>
      <c r="F1329" s="265" t="s">
        <v>243</v>
      </c>
      <c r="G1329" s="263"/>
      <c r="H1329" s="266">
        <v>30.439999999999998</v>
      </c>
      <c r="I1329" s="267"/>
      <c r="J1329" s="267"/>
      <c r="K1329" s="263"/>
      <c r="L1329" s="263"/>
      <c r="M1329" s="268"/>
      <c r="N1329" s="269"/>
      <c r="O1329" s="270"/>
      <c r="P1329" s="270"/>
      <c r="Q1329" s="270"/>
      <c r="R1329" s="270"/>
      <c r="S1329" s="270"/>
      <c r="T1329" s="270"/>
      <c r="U1329" s="270"/>
      <c r="V1329" s="270"/>
      <c r="W1329" s="270"/>
      <c r="X1329" s="271"/>
      <c r="AT1329" s="272" t="s">
        <v>213</v>
      </c>
      <c r="AU1329" s="272" t="s">
        <v>90</v>
      </c>
      <c r="AV1329" s="14" t="s">
        <v>224</v>
      </c>
      <c r="AW1329" s="14" t="s">
        <v>5</v>
      </c>
      <c r="AX1329" s="14" t="s">
        <v>80</v>
      </c>
      <c r="AY1329" s="272" t="s">
        <v>204</v>
      </c>
    </row>
    <row r="1330" spans="2:51" s="13" customFormat="1" ht="12">
      <c r="B1330" s="251"/>
      <c r="C1330" s="252"/>
      <c r="D1330" s="231" t="s">
        <v>213</v>
      </c>
      <c r="E1330" s="253" t="s">
        <v>33</v>
      </c>
      <c r="F1330" s="254" t="s">
        <v>218</v>
      </c>
      <c r="G1330" s="252"/>
      <c r="H1330" s="255">
        <v>74.3</v>
      </c>
      <c r="I1330" s="256"/>
      <c r="J1330" s="256"/>
      <c r="K1330" s="252"/>
      <c r="L1330" s="252"/>
      <c r="M1330" s="257"/>
      <c r="N1330" s="258"/>
      <c r="O1330" s="259"/>
      <c r="P1330" s="259"/>
      <c r="Q1330" s="259"/>
      <c r="R1330" s="259"/>
      <c r="S1330" s="259"/>
      <c r="T1330" s="259"/>
      <c r="U1330" s="259"/>
      <c r="V1330" s="259"/>
      <c r="W1330" s="259"/>
      <c r="X1330" s="260"/>
      <c r="AT1330" s="261" t="s">
        <v>213</v>
      </c>
      <c r="AU1330" s="261" t="s">
        <v>90</v>
      </c>
      <c r="AV1330" s="13" t="s">
        <v>211</v>
      </c>
      <c r="AW1330" s="13" t="s">
        <v>5</v>
      </c>
      <c r="AX1330" s="13" t="s">
        <v>88</v>
      </c>
      <c r="AY1330" s="261" t="s">
        <v>204</v>
      </c>
    </row>
    <row r="1331" spans="2:65" s="1" customFormat="1" ht="22.5" customHeight="1">
      <c r="B1331" s="39"/>
      <c r="C1331" s="216" t="s">
        <v>1541</v>
      </c>
      <c r="D1331" s="216" t="s">
        <v>206</v>
      </c>
      <c r="E1331" s="217" t="s">
        <v>1542</v>
      </c>
      <c r="F1331" s="218" t="s">
        <v>1543</v>
      </c>
      <c r="G1331" s="219" t="s">
        <v>296</v>
      </c>
      <c r="H1331" s="220">
        <v>310.66</v>
      </c>
      <c r="I1331" s="221"/>
      <c r="J1331" s="221"/>
      <c r="K1331" s="222">
        <f>ROUND(P1331*H1331,2)</f>
        <v>0</v>
      </c>
      <c r="L1331" s="218" t="s">
        <v>239</v>
      </c>
      <c r="M1331" s="44"/>
      <c r="N1331" s="223" t="s">
        <v>33</v>
      </c>
      <c r="O1331" s="224" t="s">
        <v>49</v>
      </c>
      <c r="P1331" s="225">
        <f>I1331+J1331</f>
        <v>0</v>
      </c>
      <c r="Q1331" s="225">
        <f>ROUND(I1331*H1331,2)</f>
        <v>0</v>
      </c>
      <c r="R1331" s="225">
        <f>ROUND(J1331*H1331,2)</f>
        <v>0</v>
      </c>
      <c r="S1331" s="80"/>
      <c r="T1331" s="226">
        <f>S1331*H1331</f>
        <v>0</v>
      </c>
      <c r="U1331" s="226">
        <v>0.02363</v>
      </c>
      <c r="V1331" s="226">
        <f>U1331*H1331</f>
        <v>7.340895800000001</v>
      </c>
      <c r="W1331" s="226">
        <v>0</v>
      </c>
      <c r="X1331" s="227">
        <f>W1331*H1331</f>
        <v>0</v>
      </c>
      <c r="AR1331" s="17" t="s">
        <v>211</v>
      </c>
      <c r="AT1331" s="17" t="s">
        <v>206</v>
      </c>
      <c r="AU1331" s="17" t="s">
        <v>90</v>
      </c>
      <c r="AY1331" s="17" t="s">
        <v>204</v>
      </c>
      <c r="BE1331" s="228">
        <f>IF(O1331="základní",K1331,0)</f>
        <v>0</v>
      </c>
      <c r="BF1331" s="228">
        <f>IF(O1331="snížená",K1331,0)</f>
        <v>0</v>
      </c>
      <c r="BG1331" s="228">
        <f>IF(O1331="zákl. přenesená",K1331,0)</f>
        <v>0</v>
      </c>
      <c r="BH1331" s="228">
        <f>IF(O1331="sníž. přenesená",K1331,0)</f>
        <v>0</v>
      </c>
      <c r="BI1331" s="228">
        <f>IF(O1331="nulová",K1331,0)</f>
        <v>0</v>
      </c>
      <c r="BJ1331" s="17" t="s">
        <v>88</v>
      </c>
      <c r="BK1331" s="228">
        <f>ROUND(P1331*H1331,2)</f>
        <v>0</v>
      </c>
      <c r="BL1331" s="17" t="s">
        <v>211</v>
      </c>
      <c r="BM1331" s="17" t="s">
        <v>1544</v>
      </c>
    </row>
    <row r="1332" spans="2:51" s="11" customFormat="1" ht="12">
      <c r="B1332" s="229"/>
      <c r="C1332" s="230"/>
      <c r="D1332" s="231" t="s">
        <v>213</v>
      </c>
      <c r="E1332" s="232" t="s">
        <v>33</v>
      </c>
      <c r="F1332" s="233" t="s">
        <v>1545</v>
      </c>
      <c r="G1332" s="230"/>
      <c r="H1332" s="232" t="s">
        <v>33</v>
      </c>
      <c r="I1332" s="234"/>
      <c r="J1332" s="234"/>
      <c r="K1332" s="230"/>
      <c r="L1332" s="230"/>
      <c r="M1332" s="235"/>
      <c r="N1332" s="236"/>
      <c r="O1332" s="237"/>
      <c r="P1332" s="237"/>
      <c r="Q1332" s="237"/>
      <c r="R1332" s="237"/>
      <c r="S1332" s="237"/>
      <c r="T1332" s="237"/>
      <c r="U1332" s="237"/>
      <c r="V1332" s="237"/>
      <c r="W1332" s="237"/>
      <c r="X1332" s="238"/>
      <c r="AT1332" s="239" t="s">
        <v>213</v>
      </c>
      <c r="AU1332" s="239" t="s">
        <v>90</v>
      </c>
      <c r="AV1332" s="11" t="s">
        <v>88</v>
      </c>
      <c r="AW1332" s="11" t="s">
        <v>5</v>
      </c>
      <c r="AX1332" s="11" t="s">
        <v>80</v>
      </c>
      <c r="AY1332" s="239" t="s">
        <v>204</v>
      </c>
    </row>
    <row r="1333" spans="2:51" s="11" customFormat="1" ht="12">
      <c r="B1333" s="229"/>
      <c r="C1333" s="230"/>
      <c r="D1333" s="231" t="s">
        <v>213</v>
      </c>
      <c r="E1333" s="232" t="s">
        <v>33</v>
      </c>
      <c r="F1333" s="233" t="s">
        <v>1546</v>
      </c>
      <c r="G1333" s="230"/>
      <c r="H1333" s="232" t="s">
        <v>33</v>
      </c>
      <c r="I1333" s="234"/>
      <c r="J1333" s="234"/>
      <c r="K1333" s="230"/>
      <c r="L1333" s="230"/>
      <c r="M1333" s="235"/>
      <c r="N1333" s="236"/>
      <c r="O1333" s="237"/>
      <c r="P1333" s="237"/>
      <c r="Q1333" s="237"/>
      <c r="R1333" s="237"/>
      <c r="S1333" s="237"/>
      <c r="T1333" s="237"/>
      <c r="U1333" s="237"/>
      <c r="V1333" s="237"/>
      <c r="W1333" s="237"/>
      <c r="X1333" s="238"/>
      <c r="AT1333" s="239" t="s">
        <v>213</v>
      </c>
      <c r="AU1333" s="239" t="s">
        <v>90</v>
      </c>
      <c r="AV1333" s="11" t="s">
        <v>88</v>
      </c>
      <c r="AW1333" s="11" t="s">
        <v>5</v>
      </c>
      <c r="AX1333" s="11" t="s">
        <v>80</v>
      </c>
      <c r="AY1333" s="239" t="s">
        <v>204</v>
      </c>
    </row>
    <row r="1334" spans="2:51" s="12" customFormat="1" ht="12">
      <c r="B1334" s="240"/>
      <c r="C1334" s="241"/>
      <c r="D1334" s="231" t="s">
        <v>213</v>
      </c>
      <c r="E1334" s="242" t="s">
        <v>33</v>
      </c>
      <c r="F1334" s="243" t="s">
        <v>1547</v>
      </c>
      <c r="G1334" s="241"/>
      <c r="H1334" s="244">
        <v>310.66</v>
      </c>
      <c r="I1334" s="245"/>
      <c r="J1334" s="245"/>
      <c r="K1334" s="241"/>
      <c r="L1334" s="241"/>
      <c r="M1334" s="246"/>
      <c r="N1334" s="247"/>
      <c r="O1334" s="248"/>
      <c r="P1334" s="248"/>
      <c r="Q1334" s="248"/>
      <c r="R1334" s="248"/>
      <c r="S1334" s="248"/>
      <c r="T1334" s="248"/>
      <c r="U1334" s="248"/>
      <c r="V1334" s="248"/>
      <c r="W1334" s="248"/>
      <c r="X1334" s="249"/>
      <c r="AT1334" s="250" t="s">
        <v>213</v>
      </c>
      <c r="AU1334" s="250" t="s">
        <v>90</v>
      </c>
      <c r="AV1334" s="12" t="s">
        <v>90</v>
      </c>
      <c r="AW1334" s="12" t="s">
        <v>5</v>
      </c>
      <c r="AX1334" s="12" t="s">
        <v>80</v>
      </c>
      <c r="AY1334" s="250" t="s">
        <v>204</v>
      </c>
    </row>
    <row r="1335" spans="2:51" s="14" customFormat="1" ht="12">
      <c r="B1335" s="262"/>
      <c r="C1335" s="263"/>
      <c r="D1335" s="231" t="s">
        <v>213</v>
      </c>
      <c r="E1335" s="264" t="s">
        <v>33</v>
      </c>
      <c r="F1335" s="265" t="s">
        <v>243</v>
      </c>
      <c r="G1335" s="263"/>
      <c r="H1335" s="266">
        <v>310.66</v>
      </c>
      <c r="I1335" s="267"/>
      <c r="J1335" s="267"/>
      <c r="K1335" s="263"/>
      <c r="L1335" s="263"/>
      <c r="M1335" s="268"/>
      <c r="N1335" s="269"/>
      <c r="O1335" s="270"/>
      <c r="P1335" s="270"/>
      <c r="Q1335" s="270"/>
      <c r="R1335" s="270"/>
      <c r="S1335" s="270"/>
      <c r="T1335" s="270"/>
      <c r="U1335" s="270"/>
      <c r="V1335" s="270"/>
      <c r="W1335" s="270"/>
      <c r="X1335" s="271"/>
      <c r="AT1335" s="272" t="s">
        <v>213</v>
      </c>
      <c r="AU1335" s="272" t="s">
        <v>90</v>
      </c>
      <c r="AV1335" s="14" t="s">
        <v>224</v>
      </c>
      <c r="AW1335" s="14" t="s">
        <v>5</v>
      </c>
      <c r="AX1335" s="14" t="s">
        <v>80</v>
      </c>
      <c r="AY1335" s="272" t="s">
        <v>204</v>
      </c>
    </row>
    <row r="1336" spans="2:51" s="13" customFormat="1" ht="12">
      <c r="B1336" s="251"/>
      <c r="C1336" s="252"/>
      <c r="D1336" s="231" t="s">
        <v>213</v>
      </c>
      <c r="E1336" s="253" t="s">
        <v>33</v>
      </c>
      <c r="F1336" s="254" t="s">
        <v>218</v>
      </c>
      <c r="G1336" s="252"/>
      <c r="H1336" s="255">
        <v>310.66</v>
      </c>
      <c r="I1336" s="256"/>
      <c r="J1336" s="256"/>
      <c r="K1336" s="252"/>
      <c r="L1336" s="252"/>
      <c r="M1336" s="257"/>
      <c r="N1336" s="258"/>
      <c r="O1336" s="259"/>
      <c r="P1336" s="259"/>
      <c r="Q1336" s="259"/>
      <c r="R1336" s="259"/>
      <c r="S1336" s="259"/>
      <c r="T1336" s="259"/>
      <c r="U1336" s="259"/>
      <c r="V1336" s="259"/>
      <c r="W1336" s="259"/>
      <c r="X1336" s="260"/>
      <c r="AT1336" s="261" t="s">
        <v>213</v>
      </c>
      <c r="AU1336" s="261" t="s">
        <v>90</v>
      </c>
      <c r="AV1336" s="13" t="s">
        <v>211</v>
      </c>
      <c r="AW1336" s="13" t="s">
        <v>5</v>
      </c>
      <c r="AX1336" s="13" t="s">
        <v>88</v>
      </c>
      <c r="AY1336" s="261" t="s">
        <v>204</v>
      </c>
    </row>
    <row r="1337" spans="2:65" s="1" customFormat="1" ht="16.5" customHeight="1">
      <c r="B1337" s="39"/>
      <c r="C1337" s="216" t="s">
        <v>1548</v>
      </c>
      <c r="D1337" s="216" t="s">
        <v>206</v>
      </c>
      <c r="E1337" s="217" t="s">
        <v>1549</v>
      </c>
      <c r="F1337" s="218" t="s">
        <v>1550</v>
      </c>
      <c r="G1337" s="219" t="s">
        <v>296</v>
      </c>
      <c r="H1337" s="220">
        <v>16.32</v>
      </c>
      <c r="I1337" s="221"/>
      <c r="J1337" s="221"/>
      <c r="K1337" s="222">
        <f>ROUND(P1337*H1337,2)</f>
        <v>0</v>
      </c>
      <c r="L1337" s="218" t="s">
        <v>239</v>
      </c>
      <c r="M1337" s="44"/>
      <c r="N1337" s="223" t="s">
        <v>33</v>
      </c>
      <c r="O1337" s="224" t="s">
        <v>49</v>
      </c>
      <c r="P1337" s="225">
        <f>I1337+J1337</f>
        <v>0</v>
      </c>
      <c r="Q1337" s="225">
        <f>ROUND(I1337*H1337,2)</f>
        <v>0</v>
      </c>
      <c r="R1337" s="225">
        <f>ROUND(J1337*H1337,2)</f>
        <v>0</v>
      </c>
      <c r="S1337" s="80"/>
      <c r="T1337" s="226">
        <f>S1337*H1337</f>
        <v>0</v>
      </c>
      <c r="U1337" s="226">
        <v>2E-05</v>
      </c>
      <c r="V1337" s="226">
        <f>U1337*H1337</f>
        <v>0.0003264</v>
      </c>
      <c r="W1337" s="226">
        <v>0.001</v>
      </c>
      <c r="X1337" s="227">
        <f>W1337*H1337</f>
        <v>0.01632</v>
      </c>
      <c r="AR1337" s="17" t="s">
        <v>211</v>
      </c>
      <c r="AT1337" s="17" t="s">
        <v>206</v>
      </c>
      <c r="AU1337" s="17" t="s">
        <v>90</v>
      </c>
      <c r="AY1337" s="17" t="s">
        <v>204</v>
      </c>
      <c r="BE1337" s="228">
        <f>IF(O1337="základní",K1337,0)</f>
        <v>0</v>
      </c>
      <c r="BF1337" s="228">
        <f>IF(O1337="snížená",K1337,0)</f>
        <v>0</v>
      </c>
      <c r="BG1337" s="228">
        <f>IF(O1337="zákl. přenesená",K1337,0)</f>
        <v>0</v>
      </c>
      <c r="BH1337" s="228">
        <f>IF(O1337="sníž. přenesená",K1337,0)</f>
        <v>0</v>
      </c>
      <c r="BI1337" s="228">
        <f>IF(O1337="nulová",K1337,0)</f>
        <v>0</v>
      </c>
      <c r="BJ1337" s="17" t="s">
        <v>88</v>
      </c>
      <c r="BK1337" s="228">
        <f>ROUND(P1337*H1337,2)</f>
        <v>0</v>
      </c>
      <c r="BL1337" s="17" t="s">
        <v>211</v>
      </c>
      <c r="BM1337" s="17" t="s">
        <v>1551</v>
      </c>
    </row>
    <row r="1338" spans="2:51" s="11" customFormat="1" ht="12">
      <c r="B1338" s="229"/>
      <c r="C1338" s="230"/>
      <c r="D1338" s="231" t="s">
        <v>213</v>
      </c>
      <c r="E1338" s="232" t="s">
        <v>33</v>
      </c>
      <c r="F1338" s="233" t="s">
        <v>1552</v>
      </c>
      <c r="G1338" s="230"/>
      <c r="H1338" s="232" t="s">
        <v>33</v>
      </c>
      <c r="I1338" s="234"/>
      <c r="J1338" s="234"/>
      <c r="K1338" s="230"/>
      <c r="L1338" s="230"/>
      <c r="M1338" s="235"/>
      <c r="N1338" s="236"/>
      <c r="O1338" s="237"/>
      <c r="P1338" s="237"/>
      <c r="Q1338" s="237"/>
      <c r="R1338" s="237"/>
      <c r="S1338" s="237"/>
      <c r="T1338" s="237"/>
      <c r="U1338" s="237"/>
      <c r="V1338" s="237"/>
      <c r="W1338" s="237"/>
      <c r="X1338" s="238"/>
      <c r="AT1338" s="239" t="s">
        <v>213</v>
      </c>
      <c r="AU1338" s="239" t="s">
        <v>90</v>
      </c>
      <c r="AV1338" s="11" t="s">
        <v>88</v>
      </c>
      <c r="AW1338" s="11" t="s">
        <v>5</v>
      </c>
      <c r="AX1338" s="11" t="s">
        <v>80</v>
      </c>
      <c r="AY1338" s="239" t="s">
        <v>204</v>
      </c>
    </row>
    <row r="1339" spans="2:51" s="11" customFormat="1" ht="12">
      <c r="B1339" s="229"/>
      <c r="C1339" s="230"/>
      <c r="D1339" s="231" t="s">
        <v>213</v>
      </c>
      <c r="E1339" s="232" t="s">
        <v>33</v>
      </c>
      <c r="F1339" s="233" t="s">
        <v>1553</v>
      </c>
      <c r="G1339" s="230"/>
      <c r="H1339" s="232" t="s">
        <v>33</v>
      </c>
      <c r="I1339" s="234"/>
      <c r="J1339" s="234"/>
      <c r="K1339" s="230"/>
      <c r="L1339" s="230"/>
      <c r="M1339" s="235"/>
      <c r="N1339" s="236"/>
      <c r="O1339" s="237"/>
      <c r="P1339" s="237"/>
      <c r="Q1339" s="237"/>
      <c r="R1339" s="237"/>
      <c r="S1339" s="237"/>
      <c r="T1339" s="237"/>
      <c r="U1339" s="237"/>
      <c r="V1339" s="237"/>
      <c r="W1339" s="237"/>
      <c r="X1339" s="238"/>
      <c r="AT1339" s="239" t="s">
        <v>213</v>
      </c>
      <c r="AU1339" s="239" t="s">
        <v>90</v>
      </c>
      <c r="AV1339" s="11" t="s">
        <v>88</v>
      </c>
      <c r="AW1339" s="11" t="s">
        <v>5</v>
      </c>
      <c r="AX1339" s="11" t="s">
        <v>80</v>
      </c>
      <c r="AY1339" s="239" t="s">
        <v>204</v>
      </c>
    </row>
    <row r="1340" spans="2:51" s="12" customFormat="1" ht="12">
      <c r="B1340" s="240"/>
      <c r="C1340" s="241"/>
      <c r="D1340" s="231" t="s">
        <v>213</v>
      </c>
      <c r="E1340" s="242" t="s">
        <v>33</v>
      </c>
      <c r="F1340" s="243" t="s">
        <v>1314</v>
      </c>
      <c r="G1340" s="241"/>
      <c r="H1340" s="244">
        <v>16.32</v>
      </c>
      <c r="I1340" s="245"/>
      <c r="J1340" s="245"/>
      <c r="K1340" s="241"/>
      <c r="L1340" s="241"/>
      <c r="M1340" s="246"/>
      <c r="N1340" s="247"/>
      <c r="O1340" s="248"/>
      <c r="P1340" s="248"/>
      <c r="Q1340" s="248"/>
      <c r="R1340" s="248"/>
      <c r="S1340" s="248"/>
      <c r="T1340" s="248"/>
      <c r="U1340" s="248"/>
      <c r="V1340" s="248"/>
      <c r="W1340" s="248"/>
      <c r="X1340" s="249"/>
      <c r="AT1340" s="250" t="s">
        <v>213</v>
      </c>
      <c r="AU1340" s="250" t="s">
        <v>90</v>
      </c>
      <c r="AV1340" s="12" t="s">
        <v>90</v>
      </c>
      <c r="AW1340" s="12" t="s">
        <v>5</v>
      </c>
      <c r="AX1340" s="12" t="s">
        <v>80</v>
      </c>
      <c r="AY1340" s="250" t="s">
        <v>204</v>
      </c>
    </row>
    <row r="1341" spans="2:51" s="14" customFormat="1" ht="12">
      <c r="B1341" s="262"/>
      <c r="C1341" s="263"/>
      <c r="D1341" s="231" t="s">
        <v>213</v>
      </c>
      <c r="E1341" s="264" t="s">
        <v>33</v>
      </c>
      <c r="F1341" s="265" t="s">
        <v>243</v>
      </c>
      <c r="G1341" s="263"/>
      <c r="H1341" s="266">
        <v>16.32</v>
      </c>
      <c r="I1341" s="267"/>
      <c r="J1341" s="267"/>
      <c r="K1341" s="263"/>
      <c r="L1341" s="263"/>
      <c r="M1341" s="268"/>
      <c r="N1341" s="269"/>
      <c r="O1341" s="270"/>
      <c r="P1341" s="270"/>
      <c r="Q1341" s="270"/>
      <c r="R1341" s="270"/>
      <c r="S1341" s="270"/>
      <c r="T1341" s="270"/>
      <c r="U1341" s="270"/>
      <c r="V1341" s="270"/>
      <c r="W1341" s="270"/>
      <c r="X1341" s="271"/>
      <c r="AT1341" s="272" t="s">
        <v>213</v>
      </c>
      <c r="AU1341" s="272" t="s">
        <v>90</v>
      </c>
      <c r="AV1341" s="14" t="s">
        <v>224</v>
      </c>
      <c r="AW1341" s="14" t="s">
        <v>5</v>
      </c>
      <c r="AX1341" s="14" t="s">
        <v>80</v>
      </c>
      <c r="AY1341" s="272" t="s">
        <v>204</v>
      </c>
    </row>
    <row r="1342" spans="2:51" s="13" customFormat="1" ht="12">
      <c r="B1342" s="251"/>
      <c r="C1342" s="252"/>
      <c r="D1342" s="231" t="s">
        <v>213</v>
      </c>
      <c r="E1342" s="253" t="s">
        <v>33</v>
      </c>
      <c r="F1342" s="254" t="s">
        <v>218</v>
      </c>
      <c r="G1342" s="252"/>
      <c r="H1342" s="255">
        <v>16.32</v>
      </c>
      <c r="I1342" s="256"/>
      <c r="J1342" s="256"/>
      <c r="K1342" s="252"/>
      <c r="L1342" s="252"/>
      <c r="M1342" s="257"/>
      <c r="N1342" s="258"/>
      <c r="O1342" s="259"/>
      <c r="P1342" s="259"/>
      <c r="Q1342" s="259"/>
      <c r="R1342" s="259"/>
      <c r="S1342" s="259"/>
      <c r="T1342" s="259"/>
      <c r="U1342" s="259"/>
      <c r="V1342" s="259"/>
      <c r="W1342" s="259"/>
      <c r="X1342" s="260"/>
      <c r="AT1342" s="261" t="s">
        <v>213</v>
      </c>
      <c r="AU1342" s="261" t="s">
        <v>90</v>
      </c>
      <c r="AV1342" s="13" t="s">
        <v>211</v>
      </c>
      <c r="AW1342" s="13" t="s">
        <v>5</v>
      </c>
      <c r="AX1342" s="13" t="s">
        <v>88</v>
      </c>
      <c r="AY1342" s="261" t="s">
        <v>204</v>
      </c>
    </row>
    <row r="1343" spans="2:65" s="1" customFormat="1" ht="16.5" customHeight="1">
      <c r="B1343" s="39"/>
      <c r="C1343" s="216" t="s">
        <v>1554</v>
      </c>
      <c r="D1343" s="216" t="s">
        <v>206</v>
      </c>
      <c r="E1343" s="217" t="s">
        <v>1555</v>
      </c>
      <c r="F1343" s="218" t="s">
        <v>1556</v>
      </c>
      <c r="G1343" s="219" t="s">
        <v>296</v>
      </c>
      <c r="H1343" s="220">
        <v>12</v>
      </c>
      <c r="I1343" s="221"/>
      <c r="J1343" s="221"/>
      <c r="K1343" s="222">
        <f>ROUND(P1343*H1343,2)</f>
        <v>0</v>
      </c>
      <c r="L1343" s="218" t="s">
        <v>239</v>
      </c>
      <c r="M1343" s="44"/>
      <c r="N1343" s="223" t="s">
        <v>33</v>
      </c>
      <c r="O1343" s="224" t="s">
        <v>49</v>
      </c>
      <c r="P1343" s="225">
        <f>I1343+J1343</f>
        <v>0</v>
      </c>
      <c r="Q1343" s="225">
        <f>ROUND(I1343*H1343,2)</f>
        <v>0</v>
      </c>
      <c r="R1343" s="225">
        <f>ROUND(J1343*H1343,2)</f>
        <v>0</v>
      </c>
      <c r="S1343" s="80"/>
      <c r="T1343" s="226">
        <f>S1343*H1343</f>
        <v>0</v>
      </c>
      <c r="U1343" s="226">
        <v>6E-05</v>
      </c>
      <c r="V1343" s="226">
        <f>U1343*H1343</f>
        <v>0.00072</v>
      </c>
      <c r="W1343" s="226">
        <v>0.002</v>
      </c>
      <c r="X1343" s="227">
        <f>W1343*H1343</f>
        <v>0.024</v>
      </c>
      <c r="AR1343" s="17" t="s">
        <v>211</v>
      </c>
      <c r="AT1343" s="17" t="s">
        <v>206</v>
      </c>
      <c r="AU1343" s="17" t="s">
        <v>90</v>
      </c>
      <c r="AY1343" s="17" t="s">
        <v>204</v>
      </c>
      <c r="BE1343" s="228">
        <f>IF(O1343="základní",K1343,0)</f>
        <v>0</v>
      </c>
      <c r="BF1343" s="228">
        <f>IF(O1343="snížená",K1343,0)</f>
        <v>0</v>
      </c>
      <c r="BG1343" s="228">
        <f>IF(O1343="zákl. přenesená",K1343,0)</f>
        <v>0</v>
      </c>
      <c r="BH1343" s="228">
        <f>IF(O1343="sníž. přenesená",K1343,0)</f>
        <v>0</v>
      </c>
      <c r="BI1343" s="228">
        <f>IF(O1343="nulová",K1343,0)</f>
        <v>0</v>
      </c>
      <c r="BJ1343" s="17" t="s">
        <v>88</v>
      </c>
      <c r="BK1343" s="228">
        <f>ROUND(P1343*H1343,2)</f>
        <v>0</v>
      </c>
      <c r="BL1343" s="17" t="s">
        <v>211</v>
      </c>
      <c r="BM1343" s="17" t="s">
        <v>1557</v>
      </c>
    </row>
    <row r="1344" spans="2:51" s="11" customFormat="1" ht="12">
      <c r="B1344" s="229"/>
      <c r="C1344" s="230"/>
      <c r="D1344" s="231" t="s">
        <v>213</v>
      </c>
      <c r="E1344" s="232" t="s">
        <v>33</v>
      </c>
      <c r="F1344" s="233" t="s">
        <v>1558</v>
      </c>
      <c r="G1344" s="230"/>
      <c r="H1344" s="232" t="s">
        <v>33</v>
      </c>
      <c r="I1344" s="234"/>
      <c r="J1344" s="234"/>
      <c r="K1344" s="230"/>
      <c r="L1344" s="230"/>
      <c r="M1344" s="235"/>
      <c r="N1344" s="236"/>
      <c r="O1344" s="237"/>
      <c r="P1344" s="237"/>
      <c r="Q1344" s="237"/>
      <c r="R1344" s="237"/>
      <c r="S1344" s="237"/>
      <c r="T1344" s="237"/>
      <c r="U1344" s="237"/>
      <c r="V1344" s="237"/>
      <c r="W1344" s="237"/>
      <c r="X1344" s="238"/>
      <c r="AT1344" s="239" t="s">
        <v>213</v>
      </c>
      <c r="AU1344" s="239" t="s">
        <v>90</v>
      </c>
      <c r="AV1344" s="11" t="s">
        <v>88</v>
      </c>
      <c r="AW1344" s="11" t="s">
        <v>5</v>
      </c>
      <c r="AX1344" s="11" t="s">
        <v>80</v>
      </c>
      <c r="AY1344" s="239" t="s">
        <v>204</v>
      </c>
    </row>
    <row r="1345" spans="2:51" s="11" customFormat="1" ht="12">
      <c r="B1345" s="229"/>
      <c r="C1345" s="230"/>
      <c r="D1345" s="231" t="s">
        <v>213</v>
      </c>
      <c r="E1345" s="232" t="s">
        <v>33</v>
      </c>
      <c r="F1345" s="233" t="s">
        <v>1559</v>
      </c>
      <c r="G1345" s="230"/>
      <c r="H1345" s="232" t="s">
        <v>33</v>
      </c>
      <c r="I1345" s="234"/>
      <c r="J1345" s="234"/>
      <c r="K1345" s="230"/>
      <c r="L1345" s="230"/>
      <c r="M1345" s="235"/>
      <c r="N1345" s="236"/>
      <c r="O1345" s="237"/>
      <c r="P1345" s="237"/>
      <c r="Q1345" s="237"/>
      <c r="R1345" s="237"/>
      <c r="S1345" s="237"/>
      <c r="T1345" s="237"/>
      <c r="U1345" s="237"/>
      <c r="V1345" s="237"/>
      <c r="W1345" s="237"/>
      <c r="X1345" s="238"/>
      <c r="AT1345" s="239" t="s">
        <v>213</v>
      </c>
      <c r="AU1345" s="239" t="s">
        <v>90</v>
      </c>
      <c r="AV1345" s="11" t="s">
        <v>88</v>
      </c>
      <c r="AW1345" s="11" t="s">
        <v>5</v>
      </c>
      <c r="AX1345" s="11" t="s">
        <v>80</v>
      </c>
      <c r="AY1345" s="239" t="s">
        <v>204</v>
      </c>
    </row>
    <row r="1346" spans="2:51" s="12" customFormat="1" ht="12">
      <c r="B1346" s="240"/>
      <c r="C1346" s="241"/>
      <c r="D1346" s="231" t="s">
        <v>213</v>
      </c>
      <c r="E1346" s="242" t="s">
        <v>33</v>
      </c>
      <c r="F1346" s="243" t="s">
        <v>1560</v>
      </c>
      <c r="G1346" s="241"/>
      <c r="H1346" s="244">
        <v>6</v>
      </c>
      <c r="I1346" s="245"/>
      <c r="J1346" s="245"/>
      <c r="K1346" s="241"/>
      <c r="L1346" s="241"/>
      <c r="M1346" s="246"/>
      <c r="N1346" s="247"/>
      <c r="O1346" s="248"/>
      <c r="P1346" s="248"/>
      <c r="Q1346" s="248"/>
      <c r="R1346" s="248"/>
      <c r="S1346" s="248"/>
      <c r="T1346" s="248"/>
      <c r="U1346" s="248"/>
      <c r="V1346" s="248"/>
      <c r="W1346" s="248"/>
      <c r="X1346" s="249"/>
      <c r="AT1346" s="250" t="s">
        <v>213</v>
      </c>
      <c r="AU1346" s="250" t="s">
        <v>90</v>
      </c>
      <c r="AV1346" s="12" t="s">
        <v>90</v>
      </c>
      <c r="AW1346" s="12" t="s">
        <v>5</v>
      </c>
      <c r="AX1346" s="12" t="s">
        <v>80</v>
      </c>
      <c r="AY1346" s="250" t="s">
        <v>204</v>
      </c>
    </row>
    <row r="1347" spans="2:51" s="12" customFormat="1" ht="12">
      <c r="B1347" s="240"/>
      <c r="C1347" s="241"/>
      <c r="D1347" s="231" t="s">
        <v>213</v>
      </c>
      <c r="E1347" s="242" t="s">
        <v>33</v>
      </c>
      <c r="F1347" s="243" t="s">
        <v>1560</v>
      </c>
      <c r="G1347" s="241"/>
      <c r="H1347" s="244">
        <v>6</v>
      </c>
      <c r="I1347" s="245"/>
      <c r="J1347" s="245"/>
      <c r="K1347" s="241"/>
      <c r="L1347" s="241"/>
      <c r="M1347" s="246"/>
      <c r="N1347" s="247"/>
      <c r="O1347" s="248"/>
      <c r="P1347" s="248"/>
      <c r="Q1347" s="248"/>
      <c r="R1347" s="248"/>
      <c r="S1347" s="248"/>
      <c r="T1347" s="248"/>
      <c r="U1347" s="248"/>
      <c r="V1347" s="248"/>
      <c r="W1347" s="248"/>
      <c r="X1347" s="249"/>
      <c r="AT1347" s="250" t="s">
        <v>213</v>
      </c>
      <c r="AU1347" s="250" t="s">
        <v>90</v>
      </c>
      <c r="AV1347" s="12" t="s">
        <v>90</v>
      </c>
      <c r="AW1347" s="12" t="s">
        <v>5</v>
      </c>
      <c r="AX1347" s="12" t="s">
        <v>80</v>
      </c>
      <c r="AY1347" s="250" t="s">
        <v>204</v>
      </c>
    </row>
    <row r="1348" spans="2:51" s="14" customFormat="1" ht="12">
      <c r="B1348" s="262"/>
      <c r="C1348" s="263"/>
      <c r="D1348" s="231" t="s">
        <v>213</v>
      </c>
      <c r="E1348" s="264" t="s">
        <v>33</v>
      </c>
      <c r="F1348" s="265" t="s">
        <v>243</v>
      </c>
      <c r="G1348" s="263"/>
      <c r="H1348" s="266">
        <v>12</v>
      </c>
      <c r="I1348" s="267"/>
      <c r="J1348" s="267"/>
      <c r="K1348" s="263"/>
      <c r="L1348" s="263"/>
      <c r="M1348" s="268"/>
      <c r="N1348" s="269"/>
      <c r="O1348" s="270"/>
      <c r="P1348" s="270"/>
      <c r="Q1348" s="270"/>
      <c r="R1348" s="270"/>
      <c r="S1348" s="270"/>
      <c r="T1348" s="270"/>
      <c r="U1348" s="270"/>
      <c r="V1348" s="270"/>
      <c r="W1348" s="270"/>
      <c r="X1348" s="271"/>
      <c r="AT1348" s="272" t="s">
        <v>213</v>
      </c>
      <c r="AU1348" s="272" t="s">
        <v>90</v>
      </c>
      <c r="AV1348" s="14" t="s">
        <v>224</v>
      </c>
      <c r="AW1348" s="14" t="s">
        <v>5</v>
      </c>
      <c r="AX1348" s="14" t="s">
        <v>80</v>
      </c>
      <c r="AY1348" s="272" t="s">
        <v>204</v>
      </c>
    </row>
    <row r="1349" spans="2:51" s="13" customFormat="1" ht="12">
      <c r="B1349" s="251"/>
      <c r="C1349" s="252"/>
      <c r="D1349" s="231" t="s">
        <v>213</v>
      </c>
      <c r="E1349" s="253" t="s">
        <v>33</v>
      </c>
      <c r="F1349" s="254" t="s">
        <v>218</v>
      </c>
      <c r="G1349" s="252"/>
      <c r="H1349" s="255">
        <v>12</v>
      </c>
      <c r="I1349" s="256"/>
      <c r="J1349" s="256"/>
      <c r="K1349" s="252"/>
      <c r="L1349" s="252"/>
      <c r="M1349" s="257"/>
      <c r="N1349" s="258"/>
      <c r="O1349" s="259"/>
      <c r="P1349" s="259"/>
      <c r="Q1349" s="259"/>
      <c r="R1349" s="259"/>
      <c r="S1349" s="259"/>
      <c r="T1349" s="259"/>
      <c r="U1349" s="259"/>
      <c r="V1349" s="259"/>
      <c r="W1349" s="259"/>
      <c r="X1349" s="260"/>
      <c r="AT1349" s="261" t="s">
        <v>213</v>
      </c>
      <c r="AU1349" s="261" t="s">
        <v>90</v>
      </c>
      <c r="AV1349" s="13" t="s">
        <v>211</v>
      </c>
      <c r="AW1349" s="13" t="s">
        <v>5</v>
      </c>
      <c r="AX1349" s="13" t="s">
        <v>88</v>
      </c>
      <c r="AY1349" s="261" t="s">
        <v>204</v>
      </c>
    </row>
    <row r="1350" spans="2:65" s="1" customFormat="1" ht="16.5" customHeight="1">
      <c r="B1350" s="39"/>
      <c r="C1350" s="216" t="s">
        <v>1561</v>
      </c>
      <c r="D1350" s="216" t="s">
        <v>206</v>
      </c>
      <c r="E1350" s="217" t="s">
        <v>1562</v>
      </c>
      <c r="F1350" s="218" t="s">
        <v>1563</v>
      </c>
      <c r="G1350" s="219" t="s">
        <v>209</v>
      </c>
      <c r="H1350" s="220">
        <v>1295.3</v>
      </c>
      <c r="I1350" s="221"/>
      <c r="J1350" s="221"/>
      <c r="K1350" s="222">
        <f>ROUND(P1350*H1350,2)</f>
        <v>0</v>
      </c>
      <c r="L1350" s="218" t="s">
        <v>239</v>
      </c>
      <c r="M1350" s="44"/>
      <c r="N1350" s="223" t="s">
        <v>33</v>
      </c>
      <c r="O1350" s="224" t="s">
        <v>49</v>
      </c>
      <c r="P1350" s="225">
        <f>I1350+J1350</f>
        <v>0</v>
      </c>
      <c r="Q1350" s="225">
        <f>ROUND(I1350*H1350,2)</f>
        <v>0</v>
      </c>
      <c r="R1350" s="225">
        <f>ROUND(J1350*H1350,2)</f>
        <v>0</v>
      </c>
      <c r="S1350" s="80"/>
      <c r="T1350" s="226">
        <f>S1350*H1350</f>
        <v>0</v>
      </c>
      <c r="U1350" s="226">
        <v>0</v>
      </c>
      <c r="V1350" s="226">
        <f>U1350*H1350</f>
        <v>0</v>
      </c>
      <c r="W1350" s="226">
        <v>0.05</v>
      </c>
      <c r="X1350" s="227">
        <f>W1350*H1350</f>
        <v>64.765</v>
      </c>
      <c r="AR1350" s="17" t="s">
        <v>211</v>
      </c>
      <c r="AT1350" s="17" t="s">
        <v>206</v>
      </c>
      <c r="AU1350" s="17" t="s">
        <v>90</v>
      </c>
      <c r="AY1350" s="17" t="s">
        <v>204</v>
      </c>
      <c r="BE1350" s="228">
        <f>IF(O1350="základní",K1350,0)</f>
        <v>0</v>
      </c>
      <c r="BF1350" s="228">
        <f>IF(O1350="snížená",K1350,0)</f>
        <v>0</v>
      </c>
      <c r="BG1350" s="228">
        <f>IF(O1350="zákl. přenesená",K1350,0)</f>
        <v>0</v>
      </c>
      <c r="BH1350" s="228">
        <f>IF(O1350="sníž. přenesená",K1350,0)</f>
        <v>0</v>
      </c>
      <c r="BI1350" s="228">
        <f>IF(O1350="nulová",K1350,0)</f>
        <v>0</v>
      </c>
      <c r="BJ1350" s="17" t="s">
        <v>88</v>
      </c>
      <c r="BK1350" s="228">
        <f>ROUND(P1350*H1350,2)</f>
        <v>0</v>
      </c>
      <c r="BL1350" s="17" t="s">
        <v>211</v>
      </c>
      <c r="BM1350" s="17" t="s">
        <v>1564</v>
      </c>
    </row>
    <row r="1351" spans="2:51" s="11" customFormat="1" ht="12">
      <c r="B1351" s="229"/>
      <c r="C1351" s="230"/>
      <c r="D1351" s="231" t="s">
        <v>213</v>
      </c>
      <c r="E1351" s="232" t="s">
        <v>33</v>
      </c>
      <c r="F1351" s="233" t="s">
        <v>1565</v>
      </c>
      <c r="G1351" s="230"/>
      <c r="H1351" s="232" t="s">
        <v>33</v>
      </c>
      <c r="I1351" s="234"/>
      <c r="J1351" s="234"/>
      <c r="K1351" s="230"/>
      <c r="L1351" s="230"/>
      <c r="M1351" s="235"/>
      <c r="N1351" s="236"/>
      <c r="O1351" s="237"/>
      <c r="P1351" s="237"/>
      <c r="Q1351" s="237"/>
      <c r="R1351" s="237"/>
      <c r="S1351" s="237"/>
      <c r="T1351" s="237"/>
      <c r="U1351" s="237"/>
      <c r="V1351" s="237"/>
      <c r="W1351" s="237"/>
      <c r="X1351" s="238"/>
      <c r="AT1351" s="239" t="s">
        <v>213</v>
      </c>
      <c r="AU1351" s="239" t="s">
        <v>90</v>
      </c>
      <c r="AV1351" s="11" t="s">
        <v>88</v>
      </c>
      <c r="AW1351" s="11" t="s">
        <v>5</v>
      </c>
      <c r="AX1351" s="11" t="s">
        <v>80</v>
      </c>
      <c r="AY1351" s="239" t="s">
        <v>204</v>
      </c>
    </row>
    <row r="1352" spans="2:51" s="12" customFormat="1" ht="12">
      <c r="B1352" s="240"/>
      <c r="C1352" s="241"/>
      <c r="D1352" s="231" t="s">
        <v>213</v>
      </c>
      <c r="E1352" s="242" t="s">
        <v>33</v>
      </c>
      <c r="F1352" s="243" t="s">
        <v>1257</v>
      </c>
      <c r="G1352" s="241"/>
      <c r="H1352" s="244">
        <v>265</v>
      </c>
      <c r="I1352" s="245"/>
      <c r="J1352" s="245"/>
      <c r="K1352" s="241"/>
      <c r="L1352" s="241"/>
      <c r="M1352" s="246"/>
      <c r="N1352" s="247"/>
      <c r="O1352" s="248"/>
      <c r="P1352" s="248"/>
      <c r="Q1352" s="248"/>
      <c r="R1352" s="248"/>
      <c r="S1352" s="248"/>
      <c r="T1352" s="248"/>
      <c r="U1352" s="248"/>
      <c r="V1352" s="248"/>
      <c r="W1352" s="248"/>
      <c r="X1352" s="249"/>
      <c r="AT1352" s="250" t="s">
        <v>213</v>
      </c>
      <c r="AU1352" s="250" t="s">
        <v>90</v>
      </c>
      <c r="AV1352" s="12" t="s">
        <v>90</v>
      </c>
      <c r="AW1352" s="12" t="s">
        <v>5</v>
      </c>
      <c r="AX1352" s="12" t="s">
        <v>80</v>
      </c>
      <c r="AY1352" s="250" t="s">
        <v>204</v>
      </c>
    </row>
    <row r="1353" spans="2:51" s="12" customFormat="1" ht="12">
      <c r="B1353" s="240"/>
      <c r="C1353" s="241"/>
      <c r="D1353" s="231" t="s">
        <v>213</v>
      </c>
      <c r="E1353" s="242" t="s">
        <v>33</v>
      </c>
      <c r="F1353" s="243" t="s">
        <v>1258</v>
      </c>
      <c r="G1353" s="241"/>
      <c r="H1353" s="244">
        <v>226</v>
      </c>
      <c r="I1353" s="245"/>
      <c r="J1353" s="245"/>
      <c r="K1353" s="241"/>
      <c r="L1353" s="241"/>
      <c r="M1353" s="246"/>
      <c r="N1353" s="247"/>
      <c r="O1353" s="248"/>
      <c r="P1353" s="248"/>
      <c r="Q1353" s="248"/>
      <c r="R1353" s="248"/>
      <c r="S1353" s="248"/>
      <c r="T1353" s="248"/>
      <c r="U1353" s="248"/>
      <c r="V1353" s="248"/>
      <c r="W1353" s="248"/>
      <c r="X1353" s="249"/>
      <c r="AT1353" s="250" t="s">
        <v>213</v>
      </c>
      <c r="AU1353" s="250" t="s">
        <v>90</v>
      </c>
      <c r="AV1353" s="12" t="s">
        <v>90</v>
      </c>
      <c r="AW1353" s="12" t="s">
        <v>5</v>
      </c>
      <c r="AX1353" s="12" t="s">
        <v>80</v>
      </c>
      <c r="AY1353" s="250" t="s">
        <v>204</v>
      </c>
    </row>
    <row r="1354" spans="2:51" s="12" customFormat="1" ht="12">
      <c r="B1354" s="240"/>
      <c r="C1354" s="241"/>
      <c r="D1354" s="231" t="s">
        <v>213</v>
      </c>
      <c r="E1354" s="242" t="s">
        <v>33</v>
      </c>
      <c r="F1354" s="243" t="s">
        <v>1259</v>
      </c>
      <c r="G1354" s="241"/>
      <c r="H1354" s="244">
        <v>274.9</v>
      </c>
      <c r="I1354" s="245"/>
      <c r="J1354" s="245"/>
      <c r="K1354" s="241"/>
      <c r="L1354" s="241"/>
      <c r="M1354" s="246"/>
      <c r="N1354" s="247"/>
      <c r="O1354" s="248"/>
      <c r="P1354" s="248"/>
      <c r="Q1354" s="248"/>
      <c r="R1354" s="248"/>
      <c r="S1354" s="248"/>
      <c r="T1354" s="248"/>
      <c r="U1354" s="248"/>
      <c r="V1354" s="248"/>
      <c r="W1354" s="248"/>
      <c r="X1354" s="249"/>
      <c r="AT1354" s="250" t="s">
        <v>213</v>
      </c>
      <c r="AU1354" s="250" t="s">
        <v>90</v>
      </c>
      <c r="AV1354" s="12" t="s">
        <v>90</v>
      </c>
      <c r="AW1354" s="12" t="s">
        <v>5</v>
      </c>
      <c r="AX1354" s="12" t="s">
        <v>80</v>
      </c>
      <c r="AY1354" s="250" t="s">
        <v>204</v>
      </c>
    </row>
    <row r="1355" spans="2:51" s="12" customFormat="1" ht="12">
      <c r="B1355" s="240"/>
      <c r="C1355" s="241"/>
      <c r="D1355" s="231" t="s">
        <v>213</v>
      </c>
      <c r="E1355" s="242" t="s">
        <v>33</v>
      </c>
      <c r="F1355" s="243" t="s">
        <v>1260</v>
      </c>
      <c r="G1355" s="241"/>
      <c r="H1355" s="244">
        <v>266.4</v>
      </c>
      <c r="I1355" s="245"/>
      <c r="J1355" s="245"/>
      <c r="K1355" s="241"/>
      <c r="L1355" s="241"/>
      <c r="M1355" s="246"/>
      <c r="N1355" s="247"/>
      <c r="O1355" s="248"/>
      <c r="P1355" s="248"/>
      <c r="Q1355" s="248"/>
      <c r="R1355" s="248"/>
      <c r="S1355" s="248"/>
      <c r="T1355" s="248"/>
      <c r="U1355" s="248"/>
      <c r="V1355" s="248"/>
      <c r="W1355" s="248"/>
      <c r="X1355" s="249"/>
      <c r="AT1355" s="250" t="s">
        <v>213</v>
      </c>
      <c r="AU1355" s="250" t="s">
        <v>90</v>
      </c>
      <c r="AV1355" s="12" t="s">
        <v>90</v>
      </c>
      <c r="AW1355" s="12" t="s">
        <v>5</v>
      </c>
      <c r="AX1355" s="12" t="s">
        <v>80</v>
      </c>
      <c r="AY1355" s="250" t="s">
        <v>204</v>
      </c>
    </row>
    <row r="1356" spans="2:51" s="12" customFormat="1" ht="12">
      <c r="B1356" s="240"/>
      <c r="C1356" s="241"/>
      <c r="D1356" s="231" t="s">
        <v>213</v>
      </c>
      <c r="E1356" s="242" t="s">
        <v>33</v>
      </c>
      <c r="F1356" s="243" t="s">
        <v>1261</v>
      </c>
      <c r="G1356" s="241"/>
      <c r="H1356" s="244">
        <v>263</v>
      </c>
      <c r="I1356" s="245"/>
      <c r="J1356" s="245"/>
      <c r="K1356" s="241"/>
      <c r="L1356" s="241"/>
      <c r="M1356" s="246"/>
      <c r="N1356" s="247"/>
      <c r="O1356" s="248"/>
      <c r="P1356" s="248"/>
      <c r="Q1356" s="248"/>
      <c r="R1356" s="248"/>
      <c r="S1356" s="248"/>
      <c r="T1356" s="248"/>
      <c r="U1356" s="248"/>
      <c r="V1356" s="248"/>
      <c r="W1356" s="248"/>
      <c r="X1356" s="249"/>
      <c r="AT1356" s="250" t="s">
        <v>213</v>
      </c>
      <c r="AU1356" s="250" t="s">
        <v>90</v>
      </c>
      <c r="AV1356" s="12" t="s">
        <v>90</v>
      </c>
      <c r="AW1356" s="12" t="s">
        <v>5</v>
      </c>
      <c r="AX1356" s="12" t="s">
        <v>80</v>
      </c>
      <c r="AY1356" s="250" t="s">
        <v>204</v>
      </c>
    </row>
    <row r="1357" spans="2:51" s="13" customFormat="1" ht="12">
      <c r="B1357" s="251"/>
      <c r="C1357" s="252"/>
      <c r="D1357" s="231" t="s">
        <v>213</v>
      </c>
      <c r="E1357" s="253" t="s">
        <v>33</v>
      </c>
      <c r="F1357" s="254" t="s">
        <v>218</v>
      </c>
      <c r="G1357" s="252"/>
      <c r="H1357" s="255">
        <v>1295.3</v>
      </c>
      <c r="I1357" s="256"/>
      <c r="J1357" s="256"/>
      <c r="K1357" s="252"/>
      <c r="L1357" s="252"/>
      <c r="M1357" s="257"/>
      <c r="N1357" s="258"/>
      <c r="O1357" s="259"/>
      <c r="P1357" s="259"/>
      <c r="Q1357" s="259"/>
      <c r="R1357" s="259"/>
      <c r="S1357" s="259"/>
      <c r="T1357" s="259"/>
      <c r="U1357" s="259"/>
      <c r="V1357" s="259"/>
      <c r="W1357" s="259"/>
      <c r="X1357" s="260"/>
      <c r="AT1357" s="261" t="s">
        <v>213</v>
      </c>
      <c r="AU1357" s="261" t="s">
        <v>90</v>
      </c>
      <c r="AV1357" s="13" t="s">
        <v>211</v>
      </c>
      <c r="AW1357" s="13" t="s">
        <v>5</v>
      </c>
      <c r="AX1357" s="13" t="s">
        <v>88</v>
      </c>
      <c r="AY1357" s="261" t="s">
        <v>204</v>
      </c>
    </row>
    <row r="1358" spans="2:65" s="1" customFormat="1" ht="16.5" customHeight="1">
      <c r="B1358" s="39"/>
      <c r="C1358" s="216" t="s">
        <v>1566</v>
      </c>
      <c r="D1358" s="216" t="s">
        <v>206</v>
      </c>
      <c r="E1358" s="217" t="s">
        <v>1567</v>
      </c>
      <c r="F1358" s="218" t="s">
        <v>1568</v>
      </c>
      <c r="G1358" s="219" t="s">
        <v>209</v>
      </c>
      <c r="H1358" s="220">
        <v>3598.39</v>
      </c>
      <c r="I1358" s="221"/>
      <c r="J1358" s="221"/>
      <c r="K1358" s="222">
        <f>ROUND(P1358*H1358,2)</f>
        <v>0</v>
      </c>
      <c r="L1358" s="218" t="s">
        <v>239</v>
      </c>
      <c r="M1358" s="44"/>
      <c r="N1358" s="223" t="s">
        <v>33</v>
      </c>
      <c r="O1358" s="224" t="s">
        <v>49</v>
      </c>
      <c r="P1358" s="225">
        <f>I1358+J1358</f>
        <v>0</v>
      </c>
      <c r="Q1358" s="225">
        <f>ROUND(I1358*H1358,2)</f>
        <v>0</v>
      </c>
      <c r="R1358" s="225">
        <f>ROUND(J1358*H1358,2)</f>
        <v>0</v>
      </c>
      <c r="S1358" s="80"/>
      <c r="T1358" s="226">
        <f>S1358*H1358</f>
        <v>0</v>
      </c>
      <c r="U1358" s="226">
        <v>0</v>
      </c>
      <c r="V1358" s="226">
        <f>U1358*H1358</f>
        <v>0</v>
      </c>
      <c r="W1358" s="226">
        <v>0.046</v>
      </c>
      <c r="X1358" s="227">
        <f>W1358*H1358</f>
        <v>165.52594</v>
      </c>
      <c r="AR1358" s="17" t="s">
        <v>211</v>
      </c>
      <c r="AT1358" s="17" t="s">
        <v>206</v>
      </c>
      <c r="AU1358" s="17" t="s">
        <v>90</v>
      </c>
      <c r="AY1358" s="17" t="s">
        <v>204</v>
      </c>
      <c r="BE1358" s="228">
        <f>IF(O1358="základní",K1358,0)</f>
        <v>0</v>
      </c>
      <c r="BF1358" s="228">
        <f>IF(O1358="snížená",K1358,0)</f>
        <v>0</v>
      </c>
      <c r="BG1358" s="228">
        <f>IF(O1358="zákl. přenesená",K1358,0)</f>
        <v>0</v>
      </c>
      <c r="BH1358" s="228">
        <f>IF(O1358="sníž. přenesená",K1358,0)</f>
        <v>0</v>
      </c>
      <c r="BI1358" s="228">
        <f>IF(O1358="nulová",K1358,0)</f>
        <v>0</v>
      </c>
      <c r="BJ1358" s="17" t="s">
        <v>88</v>
      </c>
      <c r="BK1358" s="228">
        <f>ROUND(P1358*H1358,2)</f>
        <v>0</v>
      </c>
      <c r="BL1358" s="17" t="s">
        <v>211</v>
      </c>
      <c r="BM1358" s="17" t="s">
        <v>1569</v>
      </c>
    </row>
    <row r="1359" spans="2:51" s="11" customFormat="1" ht="12">
      <c r="B1359" s="229"/>
      <c r="C1359" s="230"/>
      <c r="D1359" s="231" t="s">
        <v>213</v>
      </c>
      <c r="E1359" s="232" t="s">
        <v>33</v>
      </c>
      <c r="F1359" s="233" t="s">
        <v>965</v>
      </c>
      <c r="G1359" s="230"/>
      <c r="H1359" s="232" t="s">
        <v>33</v>
      </c>
      <c r="I1359" s="234"/>
      <c r="J1359" s="234"/>
      <c r="K1359" s="230"/>
      <c r="L1359" s="230"/>
      <c r="M1359" s="235"/>
      <c r="N1359" s="236"/>
      <c r="O1359" s="237"/>
      <c r="P1359" s="237"/>
      <c r="Q1359" s="237"/>
      <c r="R1359" s="237"/>
      <c r="S1359" s="237"/>
      <c r="T1359" s="237"/>
      <c r="U1359" s="237"/>
      <c r="V1359" s="237"/>
      <c r="W1359" s="237"/>
      <c r="X1359" s="238"/>
      <c r="AT1359" s="239" t="s">
        <v>213</v>
      </c>
      <c r="AU1359" s="239" t="s">
        <v>90</v>
      </c>
      <c r="AV1359" s="11" t="s">
        <v>88</v>
      </c>
      <c r="AW1359" s="11" t="s">
        <v>5</v>
      </c>
      <c r="AX1359" s="11" t="s">
        <v>80</v>
      </c>
      <c r="AY1359" s="239" t="s">
        <v>204</v>
      </c>
    </row>
    <row r="1360" spans="2:51" s="11" customFormat="1" ht="12">
      <c r="B1360" s="229"/>
      <c r="C1360" s="230"/>
      <c r="D1360" s="231" t="s">
        <v>213</v>
      </c>
      <c r="E1360" s="232" t="s">
        <v>33</v>
      </c>
      <c r="F1360" s="233" t="s">
        <v>966</v>
      </c>
      <c r="G1360" s="230"/>
      <c r="H1360" s="232" t="s">
        <v>33</v>
      </c>
      <c r="I1360" s="234"/>
      <c r="J1360" s="234"/>
      <c r="K1360" s="230"/>
      <c r="L1360" s="230"/>
      <c r="M1360" s="235"/>
      <c r="N1360" s="236"/>
      <c r="O1360" s="237"/>
      <c r="P1360" s="237"/>
      <c r="Q1360" s="237"/>
      <c r="R1360" s="237"/>
      <c r="S1360" s="237"/>
      <c r="T1360" s="237"/>
      <c r="U1360" s="237"/>
      <c r="V1360" s="237"/>
      <c r="W1360" s="237"/>
      <c r="X1360" s="238"/>
      <c r="AT1360" s="239" t="s">
        <v>213</v>
      </c>
      <c r="AU1360" s="239" t="s">
        <v>90</v>
      </c>
      <c r="AV1360" s="11" t="s">
        <v>88</v>
      </c>
      <c r="AW1360" s="11" t="s">
        <v>5</v>
      </c>
      <c r="AX1360" s="11" t="s">
        <v>80</v>
      </c>
      <c r="AY1360" s="239" t="s">
        <v>204</v>
      </c>
    </row>
    <row r="1361" spans="2:51" s="12" customFormat="1" ht="12">
      <c r="B1361" s="240"/>
      <c r="C1361" s="241"/>
      <c r="D1361" s="231" t="s">
        <v>213</v>
      </c>
      <c r="E1361" s="242" t="s">
        <v>33</v>
      </c>
      <c r="F1361" s="243" t="s">
        <v>967</v>
      </c>
      <c r="G1361" s="241"/>
      <c r="H1361" s="244">
        <v>69.136</v>
      </c>
      <c r="I1361" s="245"/>
      <c r="J1361" s="245"/>
      <c r="K1361" s="241"/>
      <c r="L1361" s="241"/>
      <c r="M1361" s="246"/>
      <c r="N1361" s="247"/>
      <c r="O1361" s="248"/>
      <c r="P1361" s="248"/>
      <c r="Q1361" s="248"/>
      <c r="R1361" s="248"/>
      <c r="S1361" s="248"/>
      <c r="T1361" s="248"/>
      <c r="U1361" s="248"/>
      <c r="V1361" s="248"/>
      <c r="W1361" s="248"/>
      <c r="X1361" s="249"/>
      <c r="AT1361" s="250" t="s">
        <v>213</v>
      </c>
      <c r="AU1361" s="250" t="s">
        <v>90</v>
      </c>
      <c r="AV1361" s="12" t="s">
        <v>90</v>
      </c>
      <c r="AW1361" s="12" t="s">
        <v>5</v>
      </c>
      <c r="AX1361" s="12" t="s">
        <v>80</v>
      </c>
      <c r="AY1361" s="250" t="s">
        <v>204</v>
      </c>
    </row>
    <row r="1362" spans="2:51" s="12" customFormat="1" ht="12">
      <c r="B1362" s="240"/>
      <c r="C1362" s="241"/>
      <c r="D1362" s="231" t="s">
        <v>213</v>
      </c>
      <c r="E1362" s="242" t="s">
        <v>33</v>
      </c>
      <c r="F1362" s="243" t="s">
        <v>968</v>
      </c>
      <c r="G1362" s="241"/>
      <c r="H1362" s="244">
        <v>70.035</v>
      </c>
      <c r="I1362" s="245"/>
      <c r="J1362" s="245"/>
      <c r="K1362" s="241"/>
      <c r="L1362" s="241"/>
      <c r="M1362" s="246"/>
      <c r="N1362" s="247"/>
      <c r="O1362" s="248"/>
      <c r="P1362" s="248"/>
      <c r="Q1362" s="248"/>
      <c r="R1362" s="248"/>
      <c r="S1362" s="248"/>
      <c r="T1362" s="248"/>
      <c r="U1362" s="248"/>
      <c r="V1362" s="248"/>
      <c r="W1362" s="248"/>
      <c r="X1362" s="249"/>
      <c r="AT1362" s="250" t="s">
        <v>213</v>
      </c>
      <c r="AU1362" s="250" t="s">
        <v>90</v>
      </c>
      <c r="AV1362" s="12" t="s">
        <v>90</v>
      </c>
      <c r="AW1362" s="12" t="s">
        <v>5</v>
      </c>
      <c r="AX1362" s="12" t="s">
        <v>80</v>
      </c>
      <c r="AY1362" s="250" t="s">
        <v>204</v>
      </c>
    </row>
    <row r="1363" spans="2:51" s="12" customFormat="1" ht="12">
      <c r="B1363" s="240"/>
      <c r="C1363" s="241"/>
      <c r="D1363" s="231" t="s">
        <v>213</v>
      </c>
      <c r="E1363" s="242" t="s">
        <v>33</v>
      </c>
      <c r="F1363" s="243" t="s">
        <v>969</v>
      </c>
      <c r="G1363" s="241"/>
      <c r="H1363" s="244">
        <v>65.346</v>
      </c>
      <c r="I1363" s="245"/>
      <c r="J1363" s="245"/>
      <c r="K1363" s="241"/>
      <c r="L1363" s="241"/>
      <c r="M1363" s="246"/>
      <c r="N1363" s="247"/>
      <c r="O1363" s="248"/>
      <c r="P1363" s="248"/>
      <c r="Q1363" s="248"/>
      <c r="R1363" s="248"/>
      <c r="S1363" s="248"/>
      <c r="T1363" s="248"/>
      <c r="U1363" s="248"/>
      <c r="V1363" s="248"/>
      <c r="W1363" s="248"/>
      <c r="X1363" s="249"/>
      <c r="AT1363" s="250" t="s">
        <v>213</v>
      </c>
      <c r="AU1363" s="250" t="s">
        <v>90</v>
      </c>
      <c r="AV1363" s="12" t="s">
        <v>90</v>
      </c>
      <c r="AW1363" s="12" t="s">
        <v>5</v>
      </c>
      <c r="AX1363" s="12" t="s">
        <v>80</v>
      </c>
      <c r="AY1363" s="250" t="s">
        <v>204</v>
      </c>
    </row>
    <row r="1364" spans="2:51" s="12" customFormat="1" ht="12">
      <c r="B1364" s="240"/>
      <c r="C1364" s="241"/>
      <c r="D1364" s="231" t="s">
        <v>213</v>
      </c>
      <c r="E1364" s="242" t="s">
        <v>33</v>
      </c>
      <c r="F1364" s="243" t="s">
        <v>970</v>
      </c>
      <c r="G1364" s="241"/>
      <c r="H1364" s="244">
        <v>14.993</v>
      </c>
      <c r="I1364" s="245"/>
      <c r="J1364" s="245"/>
      <c r="K1364" s="241"/>
      <c r="L1364" s="241"/>
      <c r="M1364" s="246"/>
      <c r="N1364" s="247"/>
      <c r="O1364" s="248"/>
      <c r="P1364" s="248"/>
      <c r="Q1364" s="248"/>
      <c r="R1364" s="248"/>
      <c r="S1364" s="248"/>
      <c r="T1364" s="248"/>
      <c r="U1364" s="248"/>
      <c r="V1364" s="248"/>
      <c r="W1364" s="248"/>
      <c r="X1364" s="249"/>
      <c r="AT1364" s="250" t="s">
        <v>213</v>
      </c>
      <c r="AU1364" s="250" t="s">
        <v>90</v>
      </c>
      <c r="AV1364" s="12" t="s">
        <v>90</v>
      </c>
      <c r="AW1364" s="12" t="s">
        <v>5</v>
      </c>
      <c r="AX1364" s="12" t="s">
        <v>80</v>
      </c>
      <c r="AY1364" s="250" t="s">
        <v>204</v>
      </c>
    </row>
    <row r="1365" spans="2:51" s="12" customFormat="1" ht="12">
      <c r="B1365" s="240"/>
      <c r="C1365" s="241"/>
      <c r="D1365" s="231" t="s">
        <v>213</v>
      </c>
      <c r="E1365" s="242" t="s">
        <v>33</v>
      </c>
      <c r="F1365" s="243" t="s">
        <v>971</v>
      </c>
      <c r="G1365" s="241"/>
      <c r="H1365" s="244">
        <v>72.674</v>
      </c>
      <c r="I1365" s="245"/>
      <c r="J1365" s="245"/>
      <c r="K1365" s="241"/>
      <c r="L1365" s="241"/>
      <c r="M1365" s="246"/>
      <c r="N1365" s="247"/>
      <c r="O1365" s="248"/>
      <c r="P1365" s="248"/>
      <c r="Q1365" s="248"/>
      <c r="R1365" s="248"/>
      <c r="S1365" s="248"/>
      <c r="T1365" s="248"/>
      <c r="U1365" s="248"/>
      <c r="V1365" s="248"/>
      <c r="W1365" s="248"/>
      <c r="X1365" s="249"/>
      <c r="AT1365" s="250" t="s">
        <v>213</v>
      </c>
      <c r="AU1365" s="250" t="s">
        <v>90</v>
      </c>
      <c r="AV1365" s="12" t="s">
        <v>90</v>
      </c>
      <c r="AW1365" s="12" t="s">
        <v>5</v>
      </c>
      <c r="AX1365" s="12" t="s">
        <v>80</v>
      </c>
      <c r="AY1365" s="250" t="s">
        <v>204</v>
      </c>
    </row>
    <row r="1366" spans="2:51" s="12" customFormat="1" ht="12">
      <c r="B1366" s="240"/>
      <c r="C1366" s="241"/>
      <c r="D1366" s="231" t="s">
        <v>213</v>
      </c>
      <c r="E1366" s="242" t="s">
        <v>33</v>
      </c>
      <c r="F1366" s="243" t="s">
        <v>972</v>
      </c>
      <c r="G1366" s="241"/>
      <c r="H1366" s="244">
        <v>44.805</v>
      </c>
      <c r="I1366" s="245"/>
      <c r="J1366" s="245"/>
      <c r="K1366" s="241"/>
      <c r="L1366" s="241"/>
      <c r="M1366" s="246"/>
      <c r="N1366" s="247"/>
      <c r="O1366" s="248"/>
      <c r="P1366" s="248"/>
      <c r="Q1366" s="248"/>
      <c r="R1366" s="248"/>
      <c r="S1366" s="248"/>
      <c r="T1366" s="248"/>
      <c r="U1366" s="248"/>
      <c r="V1366" s="248"/>
      <c r="W1366" s="248"/>
      <c r="X1366" s="249"/>
      <c r="AT1366" s="250" t="s">
        <v>213</v>
      </c>
      <c r="AU1366" s="250" t="s">
        <v>90</v>
      </c>
      <c r="AV1366" s="12" t="s">
        <v>90</v>
      </c>
      <c r="AW1366" s="12" t="s">
        <v>5</v>
      </c>
      <c r="AX1366" s="12" t="s">
        <v>80</v>
      </c>
      <c r="AY1366" s="250" t="s">
        <v>204</v>
      </c>
    </row>
    <row r="1367" spans="2:51" s="12" customFormat="1" ht="12">
      <c r="B1367" s="240"/>
      <c r="C1367" s="241"/>
      <c r="D1367" s="231" t="s">
        <v>213</v>
      </c>
      <c r="E1367" s="242" t="s">
        <v>33</v>
      </c>
      <c r="F1367" s="243" t="s">
        <v>973</v>
      </c>
      <c r="G1367" s="241"/>
      <c r="H1367" s="244">
        <v>20.3</v>
      </c>
      <c r="I1367" s="245"/>
      <c r="J1367" s="245"/>
      <c r="K1367" s="241"/>
      <c r="L1367" s="241"/>
      <c r="M1367" s="246"/>
      <c r="N1367" s="247"/>
      <c r="O1367" s="248"/>
      <c r="P1367" s="248"/>
      <c r="Q1367" s="248"/>
      <c r="R1367" s="248"/>
      <c r="S1367" s="248"/>
      <c r="T1367" s="248"/>
      <c r="U1367" s="248"/>
      <c r="V1367" s="248"/>
      <c r="W1367" s="248"/>
      <c r="X1367" s="249"/>
      <c r="AT1367" s="250" t="s">
        <v>213</v>
      </c>
      <c r="AU1367" s="250" t="s">
        <v>90</v>
      </c>
      <c r="AV1367" s="12" t="s">
        <v>90</v>
      </c>
      <c r="AW1367" s="12" t="s">
        <v>5</v>
      </c>
      <c r="AX1367" s="12" t="s">
        <v>80</v>
      </c>
      <c r="AY1367" s="250" t="s">
        <v>204</v>
      </c>
    </row>
    <row r="1368" spans="2:51" s="12" customFormat="1" ht="12">
      <c r="B1368" s="240"/>
      <c r="C1368" s="241"/>
      <c r="D1368" s="231" t="s">
        <v>213</v>
      </c>
      <c r="E1368" s="242" t="s">
        <v>33</v>
      </c>
      <c r="F1368" s="243" t="s">
        <v>974</v>
      </c>
      <c r="G1368" s="241"/>
      <c r="H1368" s="244">
        <v>25.81</v>
      </c>
      <c r="I1368" s="245"/>
      <c r="J1368" s="245"/>
      <c r="K1368" s="241"/>
      <c r="L1368" s="241"/>
      <c r="M1368" s="246"/>
      <c r="N1368" s="247"/>
      <c r="O1368" s="248"/>
      <c r="P1368" s="248"/>
      <c r="Q1368" s="248"/>
      <c r="R1368" s="248"/>
      <c r="S1368" s="248"/>
      <c r="T1368" s="248"/>
      <c r="U1368" s="248"/>
      <c r="V1368" s="248"/>
      <c r="W1368" s="248"/>
      <c r="X1368" s="249"/>
      <c r="AT1368" s="250" t="s">
        <v>213</v>
      </c>
      <c r="AU1368" s="250" t="s">
        <v>90</v>
      </c>
      <c r="AV1368" s="12" t="s">
        <v>90</v>
      </c>
      <c r="AW1368" s="12" t="s">
        <v>5</v>
      </c>
      <c r="AX1368" s="12" t="s">
        <v>80</v>
      </c>
      <c r="AY1368" s="250" t="s">
        <v>204</v>
      </c>
    </row>
    <row r="1369" spans="2:51" s="12" customFormat="1" ht="12">
      <c r="B1369" s="240"/>
      <c r="C1369" s="241"/>
      <c r="D1369" s="231" t="s">
        <v>213</v>
      </c>
      <c r="E1369" s="242" t="s">
        <v>33</v>
      </c>
      <c r="F1369" s="243" t="s">
        <v>975</v>
      </c>
      <c r="G1369" s="241"/>
      <c r="H1369" s="244">
        <v>14.703</v>
      </c>
      <c r="I1369" s="245"/>
      <c r="J1369" s="245"/>
      <c r="K1369" s="241"/>
      <c r="L1369" s="241"/>
      <c r="M1369" s="246"/>
      <c r="N1369" s="247"/>
      <c r="O1369" s="248"/>
      <c r="P1369" s="248"/>
      <c r="Q1369" s="248"/>
      <c r="R1369" s="248"/>
      <c r="S1369" s="248"/>
      <c r="T1369" s="248"/>
      <c r="U1369" s="248"/>
      <c r="V1369" s="248"/>
      <c r="W1369" s="248"/>
      <c r="X1369" s="249"/>
      <c r="AT1369" s="250" t="s">
        <v>213</v>
      </c>
      <c r="AU1369" s="250" t="s">
        <v>90</v>
      </c>
      <c r="AV1369" s="12" t="s">
        <v>90</v>
      </c>
      <c r="AW1369" s="12" t="s">
        <v>5</v>
      </c>
      <c r="AX1369" s="12" t="s">
        <v>80</v>
      </c>
      <c r="AY1369" s="250" t="s">
        <v>204</v>
      </c>
    </row>
    <row r="1370" spans="2:51" s="12" customFormat="1" ht="12">
      <c r="B1370" s="240"/>
      <c r="C1370" s="241"/>
      <c r="D1370" s="231" t="s">
        <v>213</v>
      </c>
      <c r="E1370" s="242" t="s">
        <v>33</v>
      </c>
      <c r="F1370" s="243" t="s">
        <v>976</v>
      </c>
      <c r="G1370" s="241"/>
      <c r="H1370" s="244">
        <v>14.79</v>
      </c>
      <c r="I1370" s="245"/>
      <c r="J1370" s="245"/>
      <c r="K1370" s="241"/>
      <c r="L1370" s="241"/>
      <c r="M1370" s="246"/>
      <c r="N1370" s="247"/>
      <c r="O1370" s="248"/>
      <c r="P1370" s="248"/>
      <c r="Q1370" s="248"/>
      <c r="R1370" s="248"/>
      <c r="S1370" s="248"/>
      <c r="T1370" s="248"/>
      <c r="U1370" s="248"/>
      <c r="V1370" s="248"/>
      <c r="W1370" s="248"/>
      <c r="X1370" s="249"/>
      <c r="AT1370" s="250" t="s">
        <v>213</v>
      </c>
      <c r="AU1370" s="250" t="s">
        <v>90</v>
      </c>
      <c r="AV1370" s="12" t="s">
        <v>90</v>
      </c>
      <c r="AW1370" s="12" t="s">
        <v>5</v>
      </c>
      <c r="AX1370" s="12" t="s">
        <v>80</v>
      </c>
      <c r="AY1370" s="250" t="s">
        <v>204</v>
      </c>
    </row>
    <row r="1371" spans="2:51" s="12" customFormat="1" ht="12">
      <c r="B1371" s="240"/>
      <c r="C1371" s="241"/>
      <c r="D1371" s="231" t="s">
        <v>213</v>
      </c>
      <c r="E1371" s="242" t="s">
        <v>33</v>
      </c>
      <c r="F1371" s="243" t="s">
        <v>977</v>
      </c>
      <c r="G1371" s="241"/>
      <c r="H1371" s="244">
        <v>16.472</v>
      </c>
      <c r="I1371" s="245"/>
      <c r="J1371" s="245"/>
      <c r="K1371" s="241"/>
      <c r="L1371" s="241"/>
      <c r="M1371" s="246"/>
      <c r="N1371" s="247"/>
      <c r="O1371" s="248"/>
      <c r="P1371" s="248"/>
      <c r="Q1371" s="248"/>
      <c r="R1371" s="248"/>
      <c r="S1371" s="248"/>
      <c r="T1371" s="248"/>
      <c r="U1371" s="248"/>
      <c r="V1371" s="248"/>
      <c r="W1371" s="248"/>
      <c r="X1371" s="249"/>
      <c r="AT1371" s="250" t="s">
        <v>213</v>
      </c>
      <c r="AU1371" s="250" t="s">
        <v>90</v>
      </c>
      <c r="AV1371" s="12" t="s">
        <v>90</v>
      </c>
      <c r="AW1371" s="12" t="s">
        <v>5</v>
      </c>
      <c r="AX1371" s="12" t="s">
        <v>80</v>
      </c>
      <c r="AY1371" s="250" t="s">
        <v>204</v>
      </c>
    </row>
    <row r="1372" spans="2:51" s="12" customFormat="1" ht="12">
      <c r="B1372" s="240"/>
      <c r="C1372" s="241"/>
      <c r="D1372" s="231" t="s">
        <v>213</v>
      </c>
      <c r="E1372" s="242" t="s">
        <v>33</v>
      </c>
      <c r="F1372" s="243" t="s">
        <v>978</v>
      </c>
      <c r="G1372" s="241"/>
      <c r="H1372" s="244">
        <v>20.706</v>
      </c>
      <c r="I1372" s="245"/>
      <c r="J1372" s="245"/>
      <c r="K1372" s="241"/>
      <c r="L1372" s="241"/>
      <c r="M1372" s="246"/>
      <c r="N1372" s="247"/>
      <c r="O1372" s="248"/>
      <c r="P1372" s="248"/>
      <c r="Q1372" s="248"/>
      <c r="R1372" s="248"/>
      <c r="S1372" s="248"/>
      <c r="T1372" s="248"/>
      <c r="U1372" s="248"/>
      <c r="V1372" s="248"/>
      <c r="W1372" s="248"/>
      <c r="X1372" s="249"/>
      <c r="AT1372" s="250" t="s">
        <v>213</v>
      </c>
      <c r="AU1372" s="250" t="s">
        <v>90</v>
      </c>
      <c r="AV1372" s="12" t="s">
        <v>90</v>
      </c>
      <c r="AW1372" s="12" t="s">
        <v>5</v>
      </c>
      <c r="AX1372" s="12" t="s">
        <v>80</v>
      </c>
      <c r="AY1372" s="250" t="s">
        <v>204</v>
      </c>
    </row>
    <row r="1373" spans="2:51" s="12" customFormat="1" ht="12">
      <c r="B1373" s="240"/>
      <c r="C1373" s="241"/>
      <c r="D1373" s="231" t="s">
        <v>213</v>
      </c>
      <c r="E1373" s="242" t="s">
        <v>33</v>
      </c>
      <c r="F1373" s="243" t="s">
        <v>979</v>
      </c>
      <c r="G1373" s="241"/>
      <c r="H1373" s="244">
        <v>25.52</v>
      </c>
      <c r="I1373" s="245"/>
      <c r="J1373" s="245"/>
      <c r="K1373" s="241"/>
      <c r="L1373" s="241"/>
      <c r="M1373" s="246"/>
      <c r="N1373" s="247"/>
      <c r="O1373" s="248"/>
      <c r="P1373" s="248"/>
      <c r="Q1373" s="248"/>
      <c r="R1373" s="248"/>
      <c r="S1373" s="248"/>
      <c r="T1373" s="248"/>
      <c r="U1373" s="248"/>
      <c r="V1373" s="248"/>
      <c r="W1373" s="248"/>
      <c r="X1373" s="249"/>
      <c r="AT1373" s="250" t="s">
        <v>213</v>
      </c>
      <c r="AU1373" s="250" t="s">
        <v>90</v>
      </c>
      <c r="AV1373" s="12" t="s">
        <v>90</v>
      </c>
      <c r="AW1373" s="12" t="s">
        <v>5</v>
      </c>
      <c r="AX1373" s="12" t="s">
        <v>80</v>
      </c>
      <c r="AY1373" s="250" t="s">
        <v>204</v>
      </c>
    </row>
    <row r="1374" spans="2:51" s="12" customFormat="1" ht="12">
      <c r="B1374" s="240"/>
      <c r="C1374" s="241"/>
      <c r="D1374" s="231" t="s">
        <v>213</v>
      </c>
      <c r="E1374" s="242" t="s">
        <v>33</v>
      </c>
      <c r="F1374" s="243" t="s">
        <v>980</v>
      </c>
      <c r="G1374" s="241"/>
      <c r="H1374" s="244">
        <v>33.147</v>
      </c>
      <c r="I1374" s="245"/>
      <c r="J1374" s="245"/>
      <c r="K1374" s="241"/>
      <c r="L1374" s="241"/>
      <c r="M1374" s="246"/>
      <c r="N1374" s="247"/>
      <c r="O1374" s="248"/>
      <c r="P1374" s="248"/>
      <c r="Q1374" s="248"/>
      <c r="R1374" s="248"/>
      <c r="S1374" s="248"/>
      <c r="T1374" s="248"/>
      <c r="U1374" s="248"/>
      <c r="V1374" s="248"/>
      <c r="W1374" s="248"/>
      <c r="X1374" s="249"/>
      <c r="AT1374" s="250" t="s">
        <v>213</v>
      </c>
      <c r="AU1374" s="250" t="s">
        <v>90</v>
      </c>
      <c r="AV1374" s="12" t="s">
        <v>90</v>
      </c>
      <c r="AW1374" s="12" t="s">
        <v>5</v>
      </c>
      <c r="AX1374" s="12" t="s">
        <v>80</v>
      </c>
      <c r="AY1374" s="250" t="s">
        <v>204</v>
      </c>
    </row>
    <row r="1375" spans="2:51" s="12" customFormat="1" ht="12">
      <c r="B1375" s="240"/>
      <c r="C1375" s="241"/>
      <c r="D1375" s="231" t="s">
        <v>213</v>
      </c>
      <c r="E1375" s="242" t="s">
        <v>33</v>
      </c>
      <c r="F1375" s="243" t="s">
        <v>981</v>
      </c>
      <c r="G1375" s="241"/>
      <c r="H1375" s="244">
        <v>30.856</v>
      </c>
      <c r="I1375" s="245"/>
      <c r="J1375" s="245"/>
      <c r="K1375" s="241"/>
      <c r="L1375" s="241"/>
      <c r="M1375" s="246"/>
      <c r="N1375" s="247"/>
      <c r="O1375" s="248"/>
      <c r="P1375" s="248"/>
      <c r="Q1375" s="248"/>
      <c r="R1375" s="248"/>
      <c r="S1375" s="248"/>
      <c r="T1375" s="248"/>
      <c r="U1375" s="248"/>
      <c r="V1375" s="248"/>
      <c r="W1375" s="248"/>
      <c r="X1375" s="249"/>
      <c r="AT1375" s="250" t="s">
        <v>213</v>
      </c>
      <c r="AU1375" s="250" t="s">
        <v>90</v>
      </c>
      <c r="AV1375" s="12" t="s">
        <v>90</v>
      </c>
      <c r="AW1375" s="12" t="s">
        <v>5</v>
      </c>
      <c r="AX1375" s="12" t="s">
        <v>80</v>
      </c>
      <c r="AY1375" s="250" t="s">
        <v>204</v>
      </c>
    </row>
    <row r="1376" spans="2:51" s="12" customFormat="1" ht="12">
      <c r="B1376" s="240"/>
      <c r="C1376" s="241"/>
      <c r="D1376" s="231" t="s">
        <v>213</v>
      </c>
      <c r="E1376" s="242" t="s">
        <v>33</v>
      </c>
      <c r="F1376" s="243" t="s">
        <v>982</v>
      </c>
      <c r="G1376" s="241"/>
      <c r="H1376" s="244">
        <v>14.79</v>
      </c>
      <c r="I1376" s="245"/>
      <c r="J1376" s="245"/>
      <c r="K1376" s="241"/>
      <c r="L1376" s="241"/>
      <c r="M1376" s="246"/>
      <c r="N1376" s="247"/>
      <c r="O1376" s="248"/>
      <c r="P1376" s="248"/>
      <c r="Q1376" s="248"/>
      <c r="R1376" s="248"/>
      <c r="S1376" s="248"/>
      <c r="T1376" s="248"/>
      <c r="U1376" s="248"/>
      <c r="V1376" s="248"/>
      <c r="W1376" s="248"/>
      <c r="X1376" s="249"/>
      <c r="AT1376" s="250" t="s">
        <v>213</v>
      </c>
      <c r="AU1376" s="250" t="s">
        <v>90</v>
      </c>
      <c r="AV1376" s="12" t="s">
        <v>90</v>
      </c>
      <c r="AW1376" s="12" t="s">
        <v>5</v>
      </c>
      <c r="AX1376" s="12" t="s">
        <v>80</v>
      </c>
      <c r="AY1376" s="250" t="s">
        <v>204</v>
      </c>
    </row>
    <row r="1377" spans="2:51" s="12" customFormat="1" ht="12">
      <c r="B1377" s="240"/>
      <c r="C1377" s="241"/>
      <c r="D1377" s="231" t="s">
        <v>213</v>
      </c>
      <c r="E1377" s="242" t="s">
        <v>33</v>
      </c>
      <c r="F1377" s="243" t="s">
        <v>983</v>
      </c>
      <c r="G1377" s="241"/>
      <c r="H1377" s="244">
        <v>19.43</v>
      </c>
      <c r="I1377" s="245"/>
      <c r="J1377" s="245"/>
      <c r="K1377" s="241"/>
      <c r="L1377" s="241"/>
      <c r="M1377" s="246"/>
      <c r="N1377" s="247"/>
      <c r="O1377" s="248"/>
      <c r="P1377" s="248"/>
      <c r="Q1377" s="248"/>
      <c r="R1377" s="248"/>
      <c r="S1377" s="248"/>
      <c r="T1377" s="248"/>
      <c r="U1377" s="248"/>
      <c r="V1377" s="248"/>
      <c r="W1377" s="248"/>
      <c r="X1377" s="249"/>
      <c r="AT1377" s="250" t="s">
        <v>213</v>
      </c>
      <c r="AU1377" s="250" t="s">
        <v>90</v>
      </c>
      <c r="AV1377" s="12" t="s">
        <v>90</v>
      </c>
      <c r="AW1377" s="12" t="s">
        <v>5</v>
      </c>
      <c r="AX1377" s="12" t="s">
        <v>80</v>
      </c>
      <c r="AY1377" s="250" t="s">
        <v>204</v>
      </c>
    </row>
    <row r="1378" spans="2:51" s="12" customFormat="1" ht="12">
      <c r="B1378" s="240"/>
      <c r="C1378" s="241"/>
      <c r="D1378" s="231" t="s">
        <v>213</v>
      </c>
      <c r="E1378" s="242" t="s">
        <v>33</v>
      </c>
      <c r="F1378" s="243" t="s">
        <v>984</v>
      </c>
      <c r="G1378" s="241"/>
      <c r="H1378" s="244">
        <v>24.534</v>
      </c>
      <c r="I1378" s="245"/>
      <c r="J1378" s="245"/>
      <c r="K1378" s="241"/>
      <c r="L1378" s="241"/>
      <c r="M1378" s="246"/>
      <c r="N1378" s="247"/>
      <c r="O1378" s="248"/>
      <c r="P1378" s="248"/>
      <c r="Q1378" s="248"/>
      <c r="R1378" s="248"/>
      <c r="S1378" s="248"/>
      <c r="T1378" s="248"/>
      <c r="U1378" s="248"/>
      <c r="V1378" s="248"/>
      <c r="W1378" s="248"/>
      <c r="X1378" s="249"/>
      <c r="AT1378" s="250" t="s">
        <v>213</v>
      </c>
      <c r="AU1378" s="250" t="s">
        <v>90</v>
      </c>
      <c r="AV1378" s="12" t="s">
        <v>90</v>
      </c>
      <c r="AW1378" s="12" t="s">
        <v>5</v>
      </c>
      <c r="AX1378" s="12" t="s">
        <v>80</v>
      </c>
      <c r="AY1378" s="250" t="s">
        <v>204</v>
      </c>
    </row>
    <row r="1379" spans="2:51" s="12" customFormat="1" ht="12">
      <c r="B1379" s="240"/>
      <c r="C1379" s="241"/>
      <c r="D1379" s="231" t="s">
        <v>213</v>
      </c>
      <c r="E1379" s="242" t="s">
        <v>33</v>
      </c>
      <c r="F1379" s="243" t="s">
        <v>985</v>
      </c>
      <c r="G1379" s="241"/>
      <c r="H1379" s="244">
        <v>25.81</v>
      </c>
      <c r="I1379" s="245"/>
      <c r="J1379" s="245"/>
      <c r="K1379" s="241"/>
      <c r="L1379" s="241"/>
      <c r="M1379" s="246"/>
      <c r="N1379" s="247"/>
      <c r="O1379" s="248"/>
      <c r="P1379" s="248"/>
      <c r="Q1379" s="248"/>
      <c r="R1379" s="248"/>
      <c r="S1379" s="248"/>
      <c r="T1379" s="248"/>
      <c r="U1379" s="248"/>
      <c r="V1379" s="248"/>
      <c r="W1379" s="248"/>
      <c r="X1379" s="249"/>
      <c r="AT1379" s="250" t="s">
        <v>213</v>
      </c>
      <c r="AU1379" s="250" t="s">
        <v>90</v>
      </c>
      <c r="AV1379" s="12" t="s">
        <v>90</v>
      </c>
      <c r="AW1379" s="12" t="s">
        <v>5</v>
      </c>
      <c r="AX1379" s="12" t="s">
        <v>80</v>
      </c>
      <c r="AY1379" s="250" t="s">
        <v>204</v>
      </c>
    </row>
    <row r="1380" spans="2:51" s="11" customFormat="1" ht="12">
      <c r="B1380" s="229"/>
      <c r="C1380" s="230"/>
      <c r="D1380" s="231" t="s">
        <v>213</v>
      </c>
      <c r="E1380" s="232" t="s">
        <v>33</v>
      </c>
      <c r="F1380" s="233" t="s">
        <v>396</v>
      </c>
      <c r="G1380" s="230"/>
      <c r="H1380" s="232" t="s">
        <v>33</v>
      </c>
      <c r="I1380" s="234"/>
      <c r="J1380" s="234"/>
      <c r="K1380" s="230"/>
      <c r="L1380" s="230"/>
      <c r="M1380" s="235"/>
      <c r="N1380" s="236"/>
      <c r="O1380" s="237"/>
      <c r="P1380" s="237"/>
      <c r="Q1380" s="237"/>
      <c r="R1380" s="237"/>
      <c r="S1380" s="237"/>
      <c r="T1380" s="237"/>
      <c r="U1380" s="237"/>
      <c r="V1380" s="237"/>
      <c r="W1380" s="237"/>
      <c r="X1380" s="238"/>
      <c r="AT1380" s="239" t="s">
        <v>213</v>
      </c>
      <c r="AU1380" s="239" t="s">
        <v>90</v>
      </c>
      <c r="AV1380" s="11" t="s">
        <v>88</v>
      </c>
      <c r="AW1380" s="11" t="s">
        <v>5</v>
      </c>
      <c r="AX1380" s="11" t="s">
        <v>80</v>
      </c>
      <c r="AY1380" s="239" t="s">
        <v>204</v>
      </c>
    </row>
    <row r="1381" spans="2:51" s="12" customFormat="1" ht="12">
      <c r="B1381" s="240"/>
      <c r="C1381" s="241"/>
      <c r="D1381" s="231" t="s">
        <v>213</v>
      </c>
      <c r="E1381" s="242" t="s">
        <v>33</v>
      </c>
      <c r="F1381" s="243" t="s">
        <v>990</v>
      </c>
      <c r="G1381" s="241"/>
      <c r="H1381" s="244">
        <v>77.616</v>
      </c>
      <c r="I1381" s="245"/>
      <c r="J1381" s="245"/>
      <c r="K1381" s="241"/>
      <c r="L1381" s="241"/>
      <c r="M1381" s="246"/>
      <c r="N1381" s="247"/>
      <c r="O1381" s="248"/>
      <c r="P1381" s="248"/>
      <c r="Q1381" s="248"/>
      <c r="R1381" s="248"/>
      <c r="S1381" s="248"/>
      <c r="T1381" s="248"/>
      <c r="U1381" s="248"/>
      <c r="V1381" s="248"/>
      <c r="W1381" s="248"/>
      <c r="X1381" s="249"/>
      <c r="AT1381" s="250" t="s">
        <v>213</v>
      </c>
      <c r="AU1381" s="250" t="s">
        <v>90</v>
      </c>
      <c r="AV1381" s="12" t="s">
        <v>90</v>
      </c>
      <c r="AW1381" s="12" t="s">
        <v>5</v>
      </c>
      <c r="AX1381" s="12" t="s">
        <v>80</v>
      </c>
      <c r="AY1381" s="250" t="s">
        <v>204</v>
      </c>
    </row>
    <row r="1382" spans="2:51" s="12" customFormat="1" ht="12">
      <c r="B1382" s="240"/>
      <c r="C1382" s="241"/>
      <c r="D1382" s="231" t="s">
        <v>213</v>
      </c>
      <c r="E1382" s="242" t="s">
        <v>33</v>
      </c>
      <c r="F1382" s="243" t="s">
        <v>991</v>
      </c>
      <c r="G1382" s="241"/>
      <c r="H1382" s="244">
        <v>82.8</v>
      </c>
      <c r="I1382" s="245"/>
      <c r="J1382" s="245"/>
      <c r="K1382" s="241"/>
      <c r="L1382" s="241"/>
      <c r="M1382" s="246"/>
      <c r="N1382" s="247"/>
      <c r="O1382" s="248"/>
      <c r="P1382" s="248"/>
      <c r="Q1382" s="248"/>
      <c r="R1382" s="248"/>
      <c r="S1382" s="248"/>
      <c r="T1382" s="248"/>
      <c r="U1382" s="248"/>
      <c r="V1382" s="248"/>
      <c r="W1382" s="248"/>
      <c r="X1382" s="249"/>
      <c r="AT1382" s="250" t="s">
        <v>213</v>
      </c>
      <c r="AU1382" s="250" t="s">
        <v>90</v>
      </c>
      <c r="AV1382" s="12" t="s">
        <v>90</v>
      </c>
      <c r="AW1382" s="12" t="s">
        <v>5</v>
      </c>
      <c r="AX1382" s="12" t="s">
        <v>80</v>
      </c>
      <c r="AY1382" s="250" t="s">
        <v>204</v>
      </c>
    </row>
    <row r="1383" spans="2:51" s="12" customFormat="1" ht="12">
      <c r="B1383" s="240"/>
      <c r="C1383" s="241"/>
      <c r="D1383" s="231" t="s">
        <v>213</v>
      </c>
      <c r="E1383" s="242" t="s">
        <v>33</v>
      </c>
      <c r="F1383" s="243" t="s">
        <v>992</v>
      </c>
      <c r="G1383" s="241"/>
      <c r="H1383" s="244">
        <v>84.456</v>
      </c>
      <c r="I1383" s="245"/>
      <c r="J1383" s="245"/>
      <c r="K1383" s="241"/>
      <c r="L1383" s="241"/>
      <c r="M1383" s="246"/>
      <c r="N1383" s="247"/>
      <c r="O1383" s="248"/>
      <c r="P1383" s="248"/>
      <c r="Q1383" s="248"/>
      <c r="R1383" s="248"/>
      <c r="S1383" s="248"/>
      <c r="T1383" s="248"/>
      <c r="U1383" s="248"/>
      <c r="V1383" s="248"/>
      <c r="W1383" s="248"/>
      <c r="X1383" s="249"/>
      <c r="AT1383" s="250" t="s">
        <v>213</v>
      </c>
      <c r="AU1383" s="250" t="s">
        <v>90</v>
      </c>
      <c r="AV1383" s="12" t="s">
        <v>90</v>
      </c>
      <c r="AW1383" s="12" t="s">
        <v>5</v>
      </c>
      <c r="AX1383" s="12" t="s">
        <v>80</v>
      </c>
      <c r="AY1383" s="250" t="s">
        <v>204</v>
      </c>
    </row>
    <row r="1384" spans="2:51" s="12" customFormat="1" ht="12">
      <c r="B1384" s="240"/>
      <c r="C1384" s="241"/>
      <c r="D1384" s="231" t="s">
        <v>213</v>
      </c>
      <c r="E1384" s="242" t="s">
        <v>33</v>
      </c>
      <c r="F1384" s="243" t="s">
        <v>993</v>
      </c>
      <c r="G1384" s="241"/>
      <c r="H1384" s="244">
        <v>91.584</v>
      </c>
      <c r="I1384" s="245"/>
      <c r="J1384" s="245"/>
      <c r="K1384" s="241"/>
      <c r="L1384" s="241"/>
      <c r="M1384" s="246"/>
      <c r="N1384" s="247"/>
      <c r="O1384" s="248"/>
      <c r="P1384" s="248"/>
      <c r="Q1384" s="248"/>
      <c r="R1384" s="248"/>
      <c r="S1384" s="248"/>
      <c r="T1384" s="248"/>
      <c r="U1384" s="248"/>
      <c r="V1384" s="248"/>
      <c r="W1384" s="248"/>
      <c r="X1384" s="249"/>
      <c r="AT1384" s="250" t="s">
        <v>213</v>
      </c>
      <c r="AU1384" s="250" t="s">
        <v>90</v>
      </c>
      <c r="AV1384" s="12" t="s">
        <v>90</v>
      </c>
      <c r="AW1384" s="12" t="s">
        <v>5</v>
      </c>
      <c r="AX1384" s="12" t="s">
        <v>80</v>
      </c>
      <c r="AY1384" s="250" t="s">
        <v>204</v>
      </c>
    </row>
    <row r="1385" spans="2:51" s="12" customFormat="1" ht="12">
      <c r="B1385" s="240"/>
      <c r="C1385" s="241"/>
      <c r="D1385" s="231" t="s">
        <v>213</v>
      </c>
      <c r="E1385" s="242" t="s">
        <v>33</v>
      </c>
      <c r="F1385" s="243" t="s">
        <v>994</v>
      </c>
      <c r="G1385" s="241"/>
      <c r="H1385" s="244">
        <v>133</v>
      </c>
      <c r="I1385" s="245"/>
      <c r="J1385" s="245"/>
      <c r="K1385" s="241"/>
      <c r="L1385" s="241"/>
      <c r="M1385" s="246"/>
      <c r="N1385" s="247"/>
      <c r="O1385" s="248"/>
      <c r="P1385" s="248"/>
      <c r="Q1385" s="248"/>
      <c r="R1385" s="248"/>
      <c r="S1385" s="248"/>
      <c r="T1385" s="248"/>
      <c r="U1385" s="248"/>
      <c r="V1385" s="248"/>
      <c r="W1385" s="248"/>
      <c r="X1385" s="249"/>
      <c r="AT1385" s="250" t="s">
        <v>213</v>
      </c>
      <c r="AU1385" s="250" t="s">
        <v>90</v>
      </c>
      <c r="AV1385" s="12" t="s">
        <v>90</v>
      </c>
      <c r="AW1385" s="12" t="s">
        <v>5</v>
      </c>
      <c r="AX1385" s="12" t="s">
        <v>80</v>
      </c>
      <c r="AY1385" s="250" t="s">
        <v>204</v>
      </c>
    </row>
    <row r="1386" spans="2:51" s="12" customFormat="1" ht="12">
      <c r="B1386" s="240"/>
      <c r="C1386" s="241"/>
      <c r="D1386" s="231" t="s">
        <v>213</v>
      </c>
      <c r="E1386" s="242" t="s">
        <v>33</v>
      </c>
      <c r="F1386" s="243" t="s">
        <v>995</v>
      </c>
      <c r="G1386" s="241"/>
      <c r="H1386" s="244">
        <v>15.444</v>
      </c>
      <c r="I1386" s="245"/>
      <c r="J1386" s="245"/>
      <c r="K1386" s="241"/>
      <c r="L1386" s="241"/>
      <c r="M1386" s="246"/>
      <c r="N1386" s="247"/>
      <c r="O1386" s="248"/>
      <c r="P1386" s="248"/>
      <c r="Q1386" s="248"/>
      <c r="R1386" s="248"/>
      <c r="S1386" s="248"/>
      <c r="T1386" s="248"/>
      <c r="U1386" s="248"/>
      <c r="V1386" s="248"/>
      <c r="W1386" s="248"/>
      <c r="X1386" s="249"/>
      <c r="AT1386" s="250" t="s">
        <v>213</v>
      </c>
      <c r="AU1386" s="250" t="s">
        <v>90</v>
      </c>
      <c r="AV1386" s="12" t="s">
        <v>90</v>
      </c>
      <c r="AW1386" s="12" t="s">
        <v>5</v>
      </c>
      <c r="AX1386" s="12" t="s">
        <v>80</v>
      </c>
      <c r="AY1386" s="250" t="s">
        <v>204</v>
      </c>
    </row>
    <row r="1387" spans="2:51" s="12" customFormat="1" ht="12">
      <c r="B1387" s="240"/>
      <c r="C1387" s="241"/>
      <c r="D1387" s="231" t="s">
        <v>213</v>
      </c>
      <c r="E1387" s="242" t="s">
        <v>33</v>
      </c>
      <c r="F1387" s="243" t="s">
        <v>996</v>
      </c>
      <c r="G1387" s="241"/>
      <c r="H1387" s="244">
        <v>34.128</v>
      </c>
      <c r="I1387" s="245"/>
      <c r="J1387" s="245"/>
      <c r="K1387" s="241"/>
      <c r="L1387" s="241"/>
      <c r="M1387" s="246"/>
      <c r="N1387" s="247"/>
      <c r="O1387" s="248"/>
      <c r="P1387" s="248"/>
      <c r="Q1387" s="248"/>
      <c r="R1387" s="248"/>
      <c r="S1387" s="248"/>
      <c r="T1387" s="248"/>
      <c r="U1387" s="248"/>
      <c r="V1387" s="248"/>
      <c r="W1387" s="248"/>
      <c r="X1387" s="249"/>
      <c r="AT1387" s="250" t="s">
        <v>213</v>
      </c>
      <c r="AU1387" s="250" t="s">
        <v>90</v>
      </c>
      <c r="AV1387" s="12" t="s">
        <v>90</v>
      </c>
      <c r="AW1387" s="12" t="s">
        <v>5</v>
      </c>
      <c r="AX1387" s="12" t="s">
        <v>80</v>
      </c>
      <c r="AY1387" s="250" t="s">
        <v>204</v>
      </c>
    </row>
    <row r="1388" spans="2:51" s="12" customFormat="1" ht="12">
      <c r="B1388" s="240"/>
      <c r="C1388" s="241"/>
      <c r="D1388" s="231" t="s">
        <v>213</v>
      </c>
      <c r="E1388" s="242" t="s">
        <v>33</v>
      </c>
      <c r="F1388" s="243" t="s">
        <v>997</v>
      </c>
      <c r="G1388" s="241"/>
      <c r="H1388" s="244">
        <v>7.308</v>
      </c>
      <c r="I1388" s="245"/>
      <c r="J1388" s="245"/>
      <c r="K1388" s="241"/>
      <c r="L1388" s="241"/>
      <c r="M1388" s="246"/>
      <c r="N1388" s="247"/>
      <c r="O1388" s="248"/>
      <c r="P1388" s="248"/>
      <c r="Q1388" s="248"/>
      <c r="R1388" s="248"/>
      <c r="S1388" s="248"/>
      <c r="T1388" s="248"/>
      <c r="U1388" s="248"/>
      <c r="V1388" s="248"/>
      <c r="W1388" s="248"/>
      <c r="X1388" s="249"/>
      <c r="AT1388" s="250" t="s">
        <v>213</v>
      </c>
      <c r="AU1388" s="250" t="s">
        <v>90</v>
      </c>
      <c r="AV1388" s="12" t="s">
        <v>90</v>
      </c>
      <c r="AW1388" s="12" t="s">
        <v>5</v>
      </c>
      <c r="AX1388" s="12" t="s">
        <v>80</v>
      </c>
      <c r="AY1388" s="250" t="s">
        <v>204</v>
      </c>
    </row>
    <row r="1389" spans="2:51" s="11" customFormat="1" ht="12">
      <c r="B1389" s="229"/>
      <c r="C1389" s="230"/>
      <c r="D1389" s="231" t="s">
        <v>213</v>
      </c>
      <c r="E1389" s="232" t="s">
        <v>33</v>
      </c>
      <c r="F1389" s="233" t="s">
        <v>998</v>
      </c>
      <c r="G1389" s="230"/>
      <c r="H1389" s="232" t="s">
        <v>33</v>
      </c>
      <c r="I1389" s="234"/>
      <c r="J1389" s="234"/>
      <c r="K1389" s="230"/>
      <c r="L1389" s="230"/>
      <c r="M1389" s="235"/>
      <c r="N1389" s="236"/>
      <c r="O1389" s="237"/>
      <c r="P1389" s="237"/>
      <c r="Q1389" s="237"/>
      <c r="R1389" s="237"/>
      <c r="S1389" s="237"/>
      <c r="T1389" s="237"/>
      <c r="U1389" s="237"/>
      <c r="V1389" s="237"/>
      <c r="W1389" s="237"/>
      <c r="X1389" s="238"/>
      <c r="AT1389" s="239" t="s">
        <v>213</v>
      </c>
      <c r="AU1389" s="239" t="s">
        <v>90</v>
      </c>
      <c r="AV1389" s="11" t="s">
        <v>88</v>
      </c>
      <c r="AW1389" s="11" t="s">
        <v>5</v>
      </c>
      <c r="AX1389" s="11" t="s">
        <v>80</v>
      </c>
      <c r="AY1389" s="239" t="s">
        <v>204</v>
      </c>
    </row>
    <row r="1390" spans="2:51" s="12" customFormat="1" ht="12">
      <c r="B1390" s="240"/>
      <c r="C1390" s="241"/>
      <c r="D1390" s="231" t="s">
        <v>213</v>
      </c>
      <c r="E1390" s="242" t="s">
        <v>33</v>
      </c>
      <c r="F1390" s="243" t="s">
        <v>999</v>
      </c>
      <c r="G1390" s="241"/>
      <c r="H1390" s="244">
        <v>41.184</v>
      </c>
      <c r="I1390" s="245"/>
      <c r="J1390" s="245"/>
      <c r="K1390" s="241"/>
      <c r="L1390" s="241"/>
      <c r="M1390" s="246"/>
      <c r="N1390" s="247"/>
      <c r="O1390" s="248"/>
      <c r="P1390" s="248"/>
      <c r="Q1390" s="248"/>
      <c r="R1390" s="248"/>
      <c r="S1390" s="248"/>
      <c r="T1390" s="248"/>
      <c r="U1390" s="248"/>
      <c r="V1390" s="248"/>
      <c r="W1390" s="248"/>
      <c r="X1390" s="249"/>
      <c r="AT1390" s="250" t="s">
        <v>213</v>
      </c>
      <c r="AU1390" s="250" t="s">
        <v>90</v>
      </c>
      <c r="AV1390" s="12" t="s">
        <v>90</v>
      </c>
      <c r="AW1390" s="12" t="s">
        <v>5</v>
      </c>
      <c r="AX1390" s="12" t="s">
        <v>80</v>
      </c>
      <c r="AY1390" s="250" t="s">
        <v>204</v>
      </c>
    </row>
    <row r="1391" spans="2:51" s="12" customFormat="1" ht="12">
      <c r="B1391" s="240"/>
      <c r="C1391" s="241"/>
      <c r="D1391" s="231" t="s">
        <v>213</v>
      </c>
      <c r="E1391" s="242" t="s">
        <v>33</v>
      </c>
      <c r="F1391" s="243" t="s">
        <v>1000</v>
      </c>
      <c r="G1391" s="241"/>
      <c r="H1391" s="244">
        <v>24.84</v>
      </c>
      <c r="I1391" s="245"/>
      <c r="J1391" s="245"/>
      <c r="K1391" s="241"/>
      <c r="L1391" s="241"/>
      <c r="M1391" s="246"/>
      <c r="N1391" s="247"/>
      <c r="O1391" s="248"/>
      <c r="P1391" s="248"/>
      <c r="Q1391" s="248"/>
      <c r="R1391" s="248"/>
      <c r="S1391" s="248"/>
      <c r="T1391" s="248"/>
      <c r="U1391" s="248"/>
      <c r="V1391" s="248"/>
      <c r="W1391" s="248"/>
      <c r="X1391" s="249"/>
      <c r="AT1391" s="250" t="s">
        <v>213</v>
      </c>
      <c r="AU1391" s="250" t="s">
        <v>90</v>
      </c>
      <c r="AV1391" s="12" t="s">
        <v>90</v>
      </c>
      <c r="AW1391" s="12" t="s">
        <v>5</v>
      </c>
      <c r="AX1391" s="12" t="s">
        <v>80</v>
      </c>
      <c r="AY1391" s="250" t="s">
        <v>204</v>
      </c>
    </row>
    <row r="1392" spans="2:51" s="14" customFormat="1" ht="12">
      <c r="B1392" s="262"/>
      <c r="C1392" s="263"/>
      <c r="D1392" s="231" t="s">
        <v>213</v>
      </c>
      <c r="E1392" s="264" t="s">
        <v>33</v>
      </c>
      <c r="F1392" s="265" t="s">
        <v>243</v>
      </c>
      <c r="G1392" s="263"/>
      <c r="H1392" s="266">
        <v>1216.2169999999996</v>
      </c>
      <c r="I1392" s="267"/>
      <c r="J1392" s="267"/>
      <c r="K1392" s="263"/>
      <c r="L1392" s="263"/>
      <c r="M1392" s="268"/>
      <c r="N1392" s="269"/>
      <c r="O1392" s="270"/>
      <c r="P1392" s="270"/>
      <c r="Q1392" s="270"/>
      <c r="R1392" s="270"/>
      <c r="S1392" s="270"/>
      <c r="T1392" s="270"/>
      <c r="U1392" s="270"/>
      <c r="V1392" s="270"/>
      <c r="W1392" s="270"/>
      <c r="X1392" s="271"/>
      <c r="AT1392" s="272" t="s">
        <v>213</v>
      </c>
      <c r="AU1392" s="272" t="s">
        <v>90</v>
      </c>
      <c r="AV1392" s="14" t="s">
        <v>224</v>
      </c>
      <c r="AW1392" s="14" t="s">
        <v>5</v>
      </c>
      <c r="AX1392" s="14" t="s">
        <v>80</v>
      </c>
      <c r="AY1392" s="272" t="s">
        <v>204</v>
      </c>
    </row>
    <row r="1393" spans="2:51" s="11" customFormat="1" ht="12">
      <c r="B1393" s="229"/>
      <c r="C1393" s="230"/>
      <c r="D1393" s="231" t="s">
        <v>213</v>
      </c>
      <c r="E1393" s="232" t="s">
        <v>33</v>
      </c>
      <c r="F1393" s="233" t="s">
        <v>347</v>
      </c>
      <c r="G1393" s="230"/>
      <c r="H1393" s="232" t="s">
        <v>33</v>
      </c>
      <c r="I1393" s="234"/>
      <c r="J1393" s="234"/>
      <c r="K1393" s="230"/>
      <c r="L1393" s="230"/>
      <c r="M1393" s="235"/>
      <c r="N1393" s="236"/>
      <c r="O1393" s="237"/>
      <c r="P1393" s="237"/>
      <c r="Q1393" s="237"/>
      <c r="R1393" s="237"/>
      <c r="S1393" s="237"/>
      <c r="T1393" s="237"/>
      <c r="U1393" s="237"/>
      <c r="V1393" s="237"/>
      <c r="W1393" s="237"/>
      <c r="X1393" s="238"/>
      <c r="AT1393" s="239" t="s">
        <v>213</v>
      </c>
      <c r="AU1393" s="239" t="s">
        <v>90</v>
      </c>
      <c r="AV1393" s="11" t="s">
        <v>88</v>
      </c>
      <c r="AW1393" s="11" t="s">
        <v>5</v>
      </c>
      <c r="AX1393" s="11" t="s">
        <v>80</v>
      </c>
      <c r="AY1393" s="239" t="s">
        <v>204</v>
      </c>
    </row>
    <row r="1394" spans="2:51" s="11" customFormat="1" ht="12">
      <c r="B1394" s="229"/>
      <c r="C1394" s="230"/>
      <c r="D1394" s="231" t="s">
        <v>213</v>
      </c>
      <c r="E1394" s="232" t="s">
        <v>33</v>
      </c>
      <c r="F1394" s="233" t="s">
        <v>1002</v>
      </c>
      <c r="G1394" s="230"/>
      <c r="H1394" s="232" t="s">
        <v>33</v>
      </c>
      <c r="I1394" s="234"/>
      <c r="J1394" s="234"/>
      <c r="K1394" s="230"/>
      <c r="L1394" s="230"/>
      <c r="M1394" s="235"/>
      <c r="N1394" s="236"/>
      <c r="O1394" s="237"/>
      <c r="P1394" s="237"/>
      <c r="Q1394" s="237"/>
      <c r="R1394" s="237"/>
      <c r="S1394" s="237"/>
      <c r="T1394" s="237"/>
      <c r="U1394" s="237"/>
      <c r="V1394" s="237"/>
      <c r="W1394" s="237"/>
      <c r="X1394" s="238"/>
      <c r="AT1394" s="239" t="s">
        <v>213</v>
      </c>
      <c r="AU1394" s="239" t="s">
        <v>90</v>
      </c>
      <c r="AV1394" s="11" t="s">
        <v>88</v>
      </c>
      <c r="AW1394" s="11" t="s">
        <v>5</v>
      </c>
      <c r="AX1394" s="11" t="s">
        <v>80</v>
      </c>
      <c r="AY1394" s="239" t="s">
        <v>204</v>
      </c>
    </row>
    <row r="1395" spans="2:51" s="12" customFormat="1" ht="12">
      <c r="B1395" s="240"/>
      <c r="C1395" s="241"/>
      <c r="D1395" s="231" t="s">
        <v>213</v>
      </c>
      <c r="E1395" s="242" t="s">
        <v>33</v>
      </c>
      <c r="F1395" s="243" t="s">
        <v>1003</v>
      </c>
      <c r="G1395" s="241"/>
      <c r="H1395" s="244">
        <v>229.907</v>
      </c>
      <c r="I1395" s="245"/>
      <c r="J1395" s="245"/>
      <c r="K1395" s="241"/>
      <c r="L1395" s="241"/>
      <c r="M1395" s="246"/>
      <c r="N1395" s="247"/>
      <c r="O1395" s="248"/>
      <c r="P1395" s="248"/>
      <c r="Q1395" s="248"/>
      <c r="R1395" s="248"/>
      <c r="S1395" s="248"/>
      <c r="T1395" s="248"/>
      <c r="U1395" s="248"/>
      <c r="V1395" s="248"/>
      <c r="W1395" s="248"/>
      <c r="X1395" s="249"/>
      <c r="AT1395" s="250" t="s">
        <v>213</v>
      </c>
      <c r="AU1395" s="250" t="s">
        <v>90</v>
      </c>
      <c r="AV1395" s="12" t="s">
        <v>90</v>
      </c>
      <c r="AW1395" s="12" t="s">
        <v>5</v>
      </c>
      <c r="AX1395" s="12" t="s">
        <v>80</v>
      </c>
      <c r="AY1395" s="250" t="s">
        <v>204</v>
      </c>
    </row>
    <row r="1396" spans="2:51" s="12" customFormat="1" ht="12">
      <c r="B1396" s="240"/>
      <c r="C1396" s="241"/>
      <c r="D1396" s="231" t="s">
        <v>213</v>
      </c>
      <c r="E1396" s="242" t="s">
        <v>33</v>
      </c>
      <c r="F1396" s="243" t="s">
        <v>1004</v>
      </c>
      <c r="G1396" s="241"/>
      <c r="H1396" s="244">
        <v>48.926</v>
      </c>
      <c r="I1396" s="245"/>
      <c r="J1396" s="245"/>
      <c r="K1396" s="241"/>
      <c r="L1396" s="241"/>
      <c r="M1396" s="246"/>
      <c r="N1396" s="247"/>
      <c r="O1396" s="248"/>
      <c r="P1396" s="248"/>
      <c r="Q1396" s="248"/>
      <c r="R1396" s="248"/>
      <c r="S1396" s="248"/>
      <c r="T1396" s="248"/>
      <c r="U1396" s="248"/>
      <c r="V1396" s="248"/>
      <c r="W1396" s="248"/>
      <c r="X1396" s="249"/>
      <c r="AT1396" s="250" t="s">
        <v>213</v>
      </c>
      <c r="AU1396" s="250" t="s">
        <v>90</v>
      </c>
      <c r="AV1396" s="12" t="s">
        <v>90</v>
      </c>
      <c r="AW1396" s="12" t="s">
        <v>5</v>
      </c>
      <c r="AX1396" s="12" t="s">
        <v>80</v>
      </c>
      <c r="AY1396" s="250" t="s">
        <v>204</v>
      </c>
    </row>
    <row r="1397" spans="2:51" s="12" customFormat="1" ht="12">
      <c r="B1397" s="240"/>
      <c r="C1397" s="241"/>
      <c r="D1397" s="231" t="s">
        <v>213</v>
      </c>
      <c r="E1397" s="242" t="s">
        <v>33</v>
      </c>
      <c r="F1397" s="243" t="s">
        <v>1005</v>
      </c>
      <c r="G1397" s="241"/>
      <c r="H1397" s="244">
        <v>49.946</v>
      </c>
      <c r="I1397" s="245"/>
      <c r="J1397" s="245"/>
      <c r="K1397" s="241"/>
      <c r="L1397" s="241"/>
      <c r="M1397" s="246"/>
      <c r="N1397" s="247"/>
      <c r="O1397" s="248"/>
      <c r="P1397" s="248"/>
      <c r="Q1397" s="248"/>
      <c r="R1397" s="248"/>
      <c r="S1397" s="248"/>
      <c r="T1397" s="248"/>
      <c r="U1397" s="248"/>
      <c r="V1397" s="248"/>
      <c r="W1397" s="248"/>
      <c r="X1397" s="249"/>
      <c r="AT1397" s="250" t="s">
        <v>213</v>
      </c>
      <c r="AU1397" s="250" t="s">
        <v>90</v>
      </c>
      <c r="AV1397" s="12" t="s">
        <v>90</v>
      </c>
      <c r="AW1397" s="12" t="s">
        <v>5</v>
      </c>
      <c r="AX1397" s="12" t="s">
        <v>80</v>
      </c>
      <c r="AY1397" s="250" t="s">
        <v>204</v>
      </c>
    </row>
    <row r="1398" spans="2:51" s="12" customFormat="1" ht="12">
      <c r="B1398" s="240"/>
      <c r="C1398" s="241"/>
      <c r="D1398" s="231" t="s">
        <v>213</v>
      </c>
      <c r="E1398" s="242" t="s">
        <v>33</v>
      </c>
      <c r="F1398" s="243" t="s">
        <v>1006</v>
      </c>
      <c r="G1398" s="241"/>
      <c r="H1398" s="244">
        <v>46.926</v>
      </c>
      <c r="I1398" s="245"/>
      <c r="J1398" s="245"/>
      <c r="K1398" s="241"/>
      <c r="L1398" s="241"/>
      <c r="M1398" s="246"/>
      <c r="N1398" s="247"/>
      <c r="O1398" s="248"/>
      <c r="P1398" s="248"/>
      <c r="Q1398" s="248"/>
      <c r="R1398" s="248"/>
      <c r="S1398" s="248"/>
      <c r="T1398" s="248"/>
      <c r="U1398" s="248"/>
      <c r="V1398" s="248"/>
      <c r="W1398" s="248"/>
      <c r="X1398" s="249"/>
      <c r="AT1398" s="250" t="s">
        <v>213</v>
      </c>
      <c r="AU1398" s="250" t="s">
        <v>90</v>
      </c>
      <c r="AV1398" s="12" t="s">
        <v>90</v>
      </c>
      <c r="AW1398" s="12" t="s">
        <v>5</v>
      </c>
      <c r="AX1398" s="12" t="s">
        <v>80</v>
      </c>
      <c r="AY1398" s="250" t="s">
        <v>204</v>
      </c>
    </row>
    <row r="1399" spans="2:51" s="12" customFormat="1" ht="12">
      <c r="B1399" s="240"/>
      <c r="C1399" s="241"/>
      <c r="D1399" s="231" t="s">
        <v>213</v>
      </c>
      <c r="E1399" s="242" t="s">
        <v>33</v>
      </c>
      <c r="F1399" s="243" t="s">
        <v>1007</v>
      </c>
      <c r="G1399" s="241"/>
      <c r="H1399" s="244">
        <v>86.054</v>
      </c>
      <c r="I1399" s="245"/>
      <c r="J1399" s="245"/>
      <c r="K1399" s="241"/>
      <c r="L1399" s="241"/>
      <c r="M1399" s="246"/>
      <c r="N1399" s="247"/>
      <c r="O1399" s="248"/>
      <c r="P1399" s="248"/>
      <c r="Q1399" s="248"/>
      <c r="R1399" s="248"/>
      <c r="S1399" s="248"/>
      <c r="T1399" s="248"/>
      <c r="U1399" s="248"/>
      <c r="V1399" s="248"/>
      <c r="W1399" s="248"/>
      <c r="X1399" s="249"/>
      <c r="AT1399" s="250" t="s">
        <v>213</v>
      </c>
      <c r="AU1399" s="250" t="s">
        <v>90</v>
      </c>
      <c r="AV1399" s="12" t="s">
        <v>90</v>
      </c>
      <c r="AW1399" s="12" t="s">
        <v>5</v>
      </c>
      <c r="AX1399" s="12" t="s">
        <v>80</v>
      </c>
      <c r="AY1399" s="250" t="s">
        <v>204</v>
      </c>
    </row>
    <row r="1400" spans="2:51" s="12" customFormat="1" ht="12">
      <c r="B1400" s="240"/>
      <c r="C1400" s="241"/>
      <c r="D1400" s="231" t="s">
        <v>213</v>
      </c>
      <c r="E1400" s="242" t="s">
        <v>33</v>
      </c>
      <c r="F1400" s="243" t="s">
        <v>1008</v>
      </c>
      <c r="G1400" s="241"/>
      <c r="H1400" s="244">
        <v>224.4</v>
      </c>
      <c r="I1400" s="245"/>
      <c r="J1400" s="245"/>
      <c r="K1400" s="241"/>
      <c r="L1400" s="241"/>
      <c r="M1400" s="246"/>
      <c r="N1400" s="247"/>
      <c r="O1400" s="248"/>
      <c r="P1400" s="248"/>
      <c r="Q1400" s="248"/>
      <c r="R1400" s="248"/>
      <c r="S1400" s="248"/>
      <c r="T1400" s="248"/>
      <c r="U1400" s="248"/>
      <c r="V1400" s="248"/>
      <c r="W1400" s="248"/>
      <c r="X1400" s="249"/>
      <c r="AT1400" s="250" t="s">
        <v>213</v>
      </c>
      <c r="AU1400" s="250" t="s">
        <v>90</v>
      </c>
      <c r="AV1400" s="12" t="s">
        <v>90</v>
      </c>
      <c r="AW1400" s="12" t="s">
        <v>5</v>
      </c>
      <c r="AX1400" s="12" t="s">
        <v>80</v>
      </c>
      <c r="AY1400" s="250" t="s">
        <v>204</v>
      </c>
    </row>
    <row r="1401" spans="2:51" s="11" customFormat="1" ht="12">
      <c r="B1401" s="229"/>
      <c r="C1401" s="230"/>
      <c r="D1401" s="231" t="s">
        <v>213</v>
      </c>
      <c r="E1401" s="232" t="s">
        <v>33</v>
      </c>
      <c r="F1401" s="233" t="s">
        <v>1009</v>
      </c>
      <c r="G1401" s="230"/>
      <c r="H1401" s="232" t="s">
        <v>33</v>
      </c>
      <c r="I1401" s="234"/>
      <c r="J1401" s="234"/>
      <c r="K1401" s="230"/>
      <c r="L1401" s="230"/>
      <c r="M1401" s="235"/>
      <c r="N1401" s="236"/>
      <c r="O1401" s="237"/>
      <c r="P1401" s="237"/>
      <c r="Q1401" s="237"/>
      <c r="R1401" s="237"/>
      <c r="S1401" s="237"/>
      <c r="T1401" s="237"/>
      <c r="U1401" s="237"/>
      <c r="V1401" s="237"/>
      <c r="W1401" s="237"/>
      <c r="X1401" s="238"/>
      <c r="AT1401" s="239" t="s">
        <v>213</v>
      </c>
      <c r="AU1401" s="239" t="s">
        <v>90</v>
      </c>
      <c r="AV1401" s="11" t="s">
        <v>88</v>
      </c>
      <c r="AW1401" s="11" t="s">
        <v>5</v>
      </c>
      <c r="AX1401" s="11" t="s">
        <v>80</v>
      </c>
      <c r="AY1401" s="239" t="s">
        <v>204</v>
      </c>
    </row>
    <row r="1402" spans="2:51" s="12" customFormat="1" ht="12">
      <c r="B1402" s="240"/>
      <c r="C1402" s="241"/>
      <c r="D1402" s="231" t="s">
        <v>213</v>
      </c>
      <c r="E1402" s="242" t="s">
        <v>33</v>
      </c>
      <c r="F1402" s="243" t="s">
        <v>1010</v>
      </c>
      <c r="G1402" s="241"/>
      <c r="H1402" s="244">
        <v>132.48</v>
      </c>
      <c r="I1402" s="245"/>
      <c r="J1402" s="245"/>
      <c r="K1402" s="241"/>
      <c r="L1402" s="241"/>
      <c r="M1402" s="246"/>
      <c r="N1402" s="247"/>
      <c r="O1402" s="248"/>
      <c r="P1402" s="248"/>
      <c r="Q1402" s="248"/>
      <c r="R1402" s="248"/>
      <c r="S1402" s="248"/>
      <c r="T1402" s="248"/>
      <c r="U1402" s="248"/>
      <c r="V1402" s="248"/>
      <c r="W1402" s="248"/>
      <c r="X1402" s="249"/>
      <c r="AT1402" s="250" t="s">
        <v>213</v>
      </c>
      <c r="AU1402" s="250" t="s">
        <v>90</v>
      </c>
      <c r="AV1402" s="12" t="s">
        <v>90</v>
      </c>
      <c r="AW1402" s="12" t="s">
        <v>5</v>
      </c>
      <c r="AX1402" s="12" t="s">
        <v>80</v>
      </c>
      <c r="AY1402" s="250" t="s">
        <v>204</v>
      </c>
    </row>
    <row r="1403" spans="2:51" s="14" customFormat="1" ht="12">
      <c r="B1403" s="262"/>
      <c r="C1403" s="263"/>
      <c r="D1403" s="231" t="s">
        <v>213</v>
      </c>
      <c r="E1403" s="264" t="s">
        <v>33</v>
      </c>
      <c r="F1403" s="265" t="s">
        <v>243</v>
      </c>
      <c r="G1403" s="263"/>
      <c r="H1403" s="266">
        <v>818.639</v>
      </c>
      <c r="I1403" s="267"/>
      <c r="J1403" s="267"/>
      <c r="K1403" s="263"/>
      <c r="L1403" s="263"/>
      <c r="M1403" s="268"/>
      <c r="N1403" s="269"/>
      <c r="O1403" s="270"/>
      <c r="P1403" s="270"/>
      <c r="Q1403" s="270"/>
      <c r="R1403" s="270"/>
      <c r="S1403" s="270"/>
      <c r="T1403" s="270"/>
      <c r="U1403" s="270"/>
      <c r="V1403" s="270"/>
      <c r="W1403" s="270"/>
      <c r="X1403" s="271"/>
      <c r="AT1403" s="272" t="s">
        <v>213</v>
      </c>
      <c r="AU1403" s="272" t="s">
        <v>90</v>
      </c>
      <c r="AV1403" s="14" t="s">
        <v>224</v>
      </c>
      <c r="AW1403" s="14" t="s">
        <v>5</v>
      </c>
      <c r="AX1403" s="14" t="s">
        <v>80</v>
      </c>
      <c r="AY1403" s="272" t="s">
        <v>204</v>
      </c>
    </row>
    <row r="1404" spans="2:51" s="11" customFormat="1" ht="12">
      <c r="B1404" s="229"/>
      <c r="C1404" s="230"/>
      <c r="D1404" s="231" t="s">
        <v>213</v>
      </c>
      <c r="E1404" s="232" t="s">
        <v>33</v>
      </c>
      <c r="F1404" s="233" t="s">
        <v>597</v>
      </c>
      <c r="G1404" s="230"/>
      <c r="H1404" s="232" t="s">
        <v>33</v>
      </c>
      <c r="I1404" s="234"/>
      <c r="J1404" s="234"/>
      <c r="K1404" s="230"/>
      <c r="L1404" s="230"/>
      <c r="M1404" s="235"/>
      <c r="N1404" s="236"/>
      <c r="O1404" s="237"/>
      <c r="P1404" s="237"/>
      <c r="Q1404" s="237"/>
      <c r="R1404" s="237"/>
      <c r="S1404" s="237"/>
      <c r="T1404" s="237"/>
      <c r="U1404" s="237"/>
      <c r="V1404" s="237"/>
      <c r="W1404" s="237"/>
      <c r="X1404" s="238"/>
      <c r="AT1404" s="239" t="s">
        <v>213</v>
      </c>
      <c r="AU1404" s="239" t="s">
        <v>90</v>
      </c>
      <c r="AV1404" s="11" t="s">
        <v>88</v>
      </c>
      <c r="AW1404" s="11" t="s">
        <v>5</v>
      </c>
      <c r="AX1404" s="11" t="s">
        <v>80</v>
      </c>
      <c r="AY1404" s="239" t="s">
        <v>204</v>
      </c>
    </row>
    <row r="1405" spans="2:51" s="12" customFormat="1" ht="12">
      <c r="B1405" s="240"/>
      <c r="C1405" s="241"/>
      <c r="D1405" s="231" t="s">
        <v>213</v>
      </c>
      <c r="E1405" s="242" t="s">
        <v>33</v>
      </c>
      <c r="F1405" s="243" t="s">
        <v>1013</v>
      </c>
      <c r="G1405" s="241"/>
      <c r="H1405" s="244">
        <v>113.766</v>
      </c>
      <c r="I1405" s="245"/>
      <c r="J1405" s="245"/>
      <c r="K1405" s="241"/>
      <c r="L1405" s="241"/>
      <c r="M1405" s="246"/>
      <c r="N1405" s="247"/>
      <c r="O1405" s="248"/>
      <c r="P1405" s="248"/>
      <c r="Q1405" s="248"/>
      <c r="R1405" s="248"/>
      <c r="S1405" s="248"/>
      <c r="T1405" s="248"/>
      <c r="U1405" s="248"/>
      <c r="V1405" s="248"/>
      <c r="W1405" s="248"/>
      <c r="X1405" s="249"/>
      <c r="AT1405" s="250" t="s">
        <v>213</v>
      </c>
      <c r="AU1405" s="250" t="s">
        <v>90</v>
      </c>
      <c r="AV1405" s="12" t="s">
        <v>90</v>
      </c>
      <c r="AW1405" s="12" t="s">
        <v>5</v>
      </c>
      <c r="AX1405" s="12" t="s">
        <v>80</v>
      </c>
      <c r="AY1405" s="250" t="s">
        <v>204</v>
      </c>
    </row>
    <row r="1406" spans="2:51" s="12" customFormat="1" ht="12">
      <c r="B1406" s="240"/>
      <c r="C1406" s="241"/>
      <c r="D1406" s="231" t="s">
        <v>213</v>
      </c>
      <c r="E1406" s="242" t="s">
        <v>33</v>
      </c>
      <c r="F1406" s="243" t="s">
        <v>1014</v>
      </c>
      <c r="G1406" s="241"/>
      <c r="H1406" s="244">
        <v>55.68</v>
      </c>
      <c r="I1406" s="245"/>
      <c r="J1406" s="245"/>
      <c r="K1406" s="241"/>
      <c r="L1406" s="241"/>
      <c r="M1406" s="246"/>
      <c r="N1406" s="247"/>
      <c r="O1406" s="248"/>
      <c r="P1406" s="248"/>
      <c r="Q1406" s="248"/>
      <c r="R1406" s="248"/>
      <c r="S1406" s="248"/>
      <c r="T1406" s="248"/>
      <c r="U1406" s="248"/>
      <c r="V1406" s="248"/>
      <c r="W1406" s="248"/>
      <c r="X1406" s="249"/>
      <c r="AT1406" s="250" t="s">
        <v>213</v>
      </c>
      <c r="AU1406" s="250" t="s">
        <v>90</v>
      </c>
      <c r="AV1406" s="12" t="s">
        <v>90</v>
      </c>
      <c r="AW1406" s="12" t="s">
        <v>5</v>
      </c>
      <c r="AX1406" s="12" t="s">
        <v>80</v>
      </c>
      <c r="AY1406" s="250" t="s">
        <v>204</v>
      </c>
    </row>
    <row r="1407" spans="2:51" s="12" customFormat="1" ht="12">
      <c r="B1407" s="240"/>
      <c r="C1407" s="241"/>
      <c r="D1407" s="231" t="s">
        <v>213</v>
      </c>
      <c r="E1407" s="242" t="s">
        <v>33</v>
      </c>
      <c r="F1407" s="243" t="s">
        <v>1015</v>
      </c>
      <c r="G1407" s="241"/>
      <c r="H1407" s="244">
        <v>48.224</v>
      </c>
      <c r="I1407" s="245"/>
      <c r="J1407" s="245"/>
      <c r="K1407" s="241"/>
      <c r="L1407" s="241"/>
      <c r="M1407" s="246"/>
      <c r="N1407" s="247"/>
      <c r="O1407" s="248"/>
      <c r="P1407" s="248"/>
      <c r="Q1407" s="248"/>
      <c r="R1407" s="248"/>
      <c r="S1407" s="248"/>
      <c r="T1407" s="248"/>
      <c r="U1407" s="248"/>
      <c r="V1407" s="248"/>
      <c r="W1407" s="248"/>
      <c r="X1407" s="249"/>
      <c r="AT1407" s="250" t="s">
        <v>213</v>
      </c>
      <c r="AU1407" s="250" t="s">
        <v>90</v>
      </c>
      <c r="AV1407" s="12" t="s">
        <v>90</v>
      </c>
      <c r="AW1407" s="12" t="s">
        <v>5</v>
      </c>
      <c r="AX1407" s="12" t="s">
        <v>80</v>
      </c>
      <c r="AY1407" s="250" t="s">
        <v>204</v>
      </c>
    </row>
    <row r="1408" spans="2:51" s="12" customFormat="1" ht="12">
      <c r="B1408" s="240"/>
      <c r="C1408" s="241"/>
      <c r="D1408" s="231" t="s">
        <v>213</v>
      </c>
      <c r="E1408" s="242" t="s">
        <v>33</v>
      </c>
      <c r="F1408" s="243" t="s">
        <v>1016</v>
      </c>
      <c r="G1408" s="241"/>
      <c r="H1408" s="244">
        <v>63.584</v>
      </c>
      <c r="I1408" s="245"/>
      <c r="J1408" s="245"/>
      <c r="K1408" s="241"/>
      <c r="L1408" s="241"/>
      <c r="M1408" s="246"/>
      <c r="N1408" s="247"/>
      <c r="O1408" s="248"/>
      <c r="P1408" s="248"/>
      <c r="Q1408" s="248"/>
      <c r="R1408" s="248"/>
      <c r="S1408" s="248"/>
      <c r="T1408" s="248"/>
      <c r="U1408" s="248"/>
      <c r="V1408" s="248"/>
      <c r="W1408" s="248"/>
      <c r="X1408" s="249"/>
      <c r="AT1408" s="250" t="s">
        <v>213</v>
      </c>
      <c r="AU1408" s="250" t="s">
        <v>90</v>
      </c>
      <c r="AV1408" s="12" t="s">
        <v>90</v>
      </c>
      <c r="AW1408" s="12" t="s">
        <v>5</v>
      </c>
      <c r="AX1408" s="12" t="s">
        <v>80</v>
      </c>
      <c r="AY1408" s="250" t="s">
        <v>204</v>
      </c>
    </row>
    <row r="1409" spans="2:51" s="12" customFormat="1" ht="12">
      <c r="B1409" s="240"/>
      <c r="C1409" s="241"/>
      <c r="D1409" s="231" t="s">
        <v>213</v>
      </c>
      <c r="E1409" s="242" t="s">
        <v>33</v>
      </c>
      <c r="F1409" s="243" t="s">
        <v>1017</v>
      </c>
      <c r="G1409" s="241"/>
      <c r="H1409" s="244">
        <v>92.736</v>
      </c>
      <c r="I1409" s="245"/>
      <c r="J1409" s="245"/>
      <c r="K1409" s="241"/>
      <c r="L1409" s="241"/>
      <c r="M1409" s="246"/>
      <c r="N1409" s="247"/>
      <c r="O1409" s="248"/>
      <c r="P1409" s="248"/>
      <c r="Q1409" s="248"/>
      <c r="R1409" s="248"/>
      <c r="S1409" s="248"/>
      <c r="T1409" s="248"/>
      <c r="U1409" s="248"/>
      <c r="V1409" s="248"/>
      <c r="W1409" s="248"/>
      <c r="X1409" s="249"/>
      <c r="AT1409" s="250" t="s">
        <v>213</v>
      </c>
      <c r="AU1409" s="250" t="s">
        <v>90</v>
      </c>
      <c r="AV1409" s="12" t="s">
        <v>90</v>
      </c>
      <c r="AW1409" s="12" t="s">
        <v>5</v>
      </c>
      <c r="AX1409" s="12" t="s">
        <v>80</v>
      </c>
      <c r="AY1409" s="250" t="s">
        <v>204</v>
      </c>
    </row>
    <row r="1410" spans="2:51" s="12" customFormat="1" ht="12">
      <c r="B1410" s="240"/>
      <c r="C1410" s="241"/>
      <c r="D1410" s="231" t="s">
        <v>213</v>
      </c>
      <c r="E1410" s="242" t="s">
        <v>33</v>
      </c>
      <c r="F1410" s="243" t="s">
        <v>1018</v>
      </c>
      <c r="G1410" s="241"/>
      <c r="H1410" s="244">
        <v>54.496</v>
      </c>
      <c r="I1410" s="245"/>
      <c r="J1410" s="245"/>
      <c r="K1410" s="241"/>
      <c r="L1410" s="241"/>
      <c r="M1410" s="246"/>
      <c r="N1410" s="247"/>
      <c r="O1410" s="248"/>
      <c r="P1410" s="248"/>
      <c r="Q1410" s="248"/>
      <c r="R1410" s="248"/>
      <c r="S1410" s="248"/>
      <c r="T1410" s="248"/>
      <c r="U1410" s="248"/>
      <c r="V1410" s="248"/>
      <c r="W1410" s="248"/>
      <c r="X1410" s="249"/>
      <c r="AT1410" s="250" t="s">
        <v>213</v>
      </c>
      <c r="AU1410" s="250" t="s">
        <v>90</v>
      </c>
      <c r="AV1410" s="12" t="s">
        <v>90</v>
      </c>
      <c r="AW1410" s="12" t="s">
        <v>5</v>
      </c>
      <c r="AX1410" s="12" t="s">
        <v>80</v>
      </c>
      <c r="AY1410" s="250" t="s">
        <v>204</v>
      </c>
    </row>
    <row r="1411" spans="2:51" s="12" customFormat="1" ht="12">
      <c r="B1411" s="240"/>
      <c r="C1411" s="241"/>
      <c r="D1411" s="231" t="s">
        <v>213</v>
      </c>
      <c r="E1411" s="242" t="s">
        <v>33</v>
      </c>
      <c r="F1411" s="243" t="s">
        <v>1019</v>
      </c>
      <c r="G1411" s="241"/>
      <c r="H1411" s="244">
        <v>73.656</v>
      </c>
      <c r="I1411" s="245"/>
      <c r="J1411" s="245"/>
      <c r="K1411" s="241"/>
      <c r="L1411" s="241"/>
      <c r="M1411" s="246"/>
      <c r="N1411" s="247"/>
      <c r="O1411" s="248"/>
      <c r="P1411" s="248"/>
      <c r="Q1411" s="248"/>
      <c r="R1411" s="248"/>
      <c r="S1411" s="248"/>
      <c r="T1411" s="248"/>
      <c r="U1411" s="248"/>
      <c r="V1411" s="248"/>
      <c r="W1411" s="248"/>
      <c r="X1411" s="249"/>
      <c r="AT1411" s="250" t="s">
        <v>213</v>
      </c>
      <c r="AU1411" s="250" t="s">
        <v>90</v>
      </c>
      <c r="AV1411" s="12" t="s">
        <v>90</v>
      </c>
      <c r="AW1411" s="12" t="s">
        <v>5</v>
      </c>
      <c r="AX1411" s="12" t="s">
        <v>80</v>
      </c>
      <c r="AY1411" s="250" t="s">
        <v>204</v>
      </c>
    </row>
    <row r="1412" spans="2:51" s="12" customFormat="1" ht="12">
      <c r="B1412" s="240"/>
      <c r="C1412" s="241"/>
      <c r="D1412" s="231" t="s">
        <v>213</v>
      </c>
      <c r="E1412" s="242" t="s">
        <v>33</v>
      </c>
      <c r="F1412" s="243" t="s">
        <v>1020</v>
      </c>
      <c r="G1412" s="241"/>
      <c r="H1412" s="244">
        <v>211.2</v>
      </c>
      <c r="I1412" s="245"/>
      <c r="J1412" s="245"/>
      <c r="K1412" s="241"/>
      <c r="L1412" s="241"/>
      <c r="M1412" s="246"/>
      <c r="N1412" s="247"/>
      <c r="O1412" s="248"/>
      <c r="P1412" s="248"/>
      <c r="Q1412" s="248"/>
      <c r="R1412" s="248"/>
      <c r="S1412" s="248"/>
      <c r="T1412" s="248"/>
      <c r="U1412" s="248"/>
      <c r="V1412" s="248"/>
      <c r="W1412" s="248"/>
      <c r="X1412" s="249"/>
      <c r="AT1412" s="250" t="s">
        <v>213</v>
      </c>
      <c r="AU1412" s="250" t="s">
        <v>90</v>
      </c>
      <c r="AV1412" s="12" t="s">
        <v>90</v>
      </c>
      <c r="AW1412" s="12" t="s">
        <v>5</v>
      </c>
      <c r="AX1412" s="12" t="s">
        <v>80</v>
      </c>
      <c r="AY1412" s="250" t="s">
        <v>204</v>
      </c>
    </row>
    <row r="1413" spans="2:51" s="11" customFormat="1" ht="12">
      <c r="B1413" s="229"/>
      <c r="C1413" s="230"/>
      <c r="D1413" s="231" t="s">
        <v>213</v>
      </c>
      <c r="E1413" s="232" t="s">
        <v>33</v>
      </c>
      <c r="F1413" s="233" t="s">
        <v>1021</v>
      </c>
      <c r="G1413" s="230"/>
      <c r="H1413" s="232" t="s">
        <v>33</v>
      </c>
      <c r="I1413" s="234"/>
      <c r="J1413" s="234"/>
      <c r="K1413" s="230"/>
      <c r="L1413" s="230"/>
      <c r="M1413" s="235"/>
      <c r="N1413" s="236"/>
      <c r="O1413" s="237"/>
      <c r="P1413" s="237"/>
      <c r="Q1413" s="237"/>
      <c r="R1413" s="237"/>
      <c r="S1413" s="237"/>
      <c r="T1413" s="237"/>
      <c r="U1413" s="237"/>
      <c r="V1413" s="237"/>
      <c r="W1413" s="237"/>
      <c r="X1413" s="238"/>
      <c r="AT1413" s="239" t="s">
        <v>213</v>
      </c>
      <c r="AU1413" s="239" t="s">
        <v>90</v>
      </c>
      <c r="AV1413" s="11" t="s">
        <v>88</v>
      </c>
      <c r="AW1413" s="11" t="s">
        <v>5</v>
      </c>
      <c r="AX1413" s="11" t="s">
        <v>80</v>
      </c>
      <c r="AY1413" s="239" t="s">
        <v>204</v>
      </c>
    </row>
    <row r="1414" spans="2:51" s="12" customFormat="1" ht="12">
      <c r="B1414" s="240"/>
      <c r="C1414" s="241"/>
      <c r="D1414" s="231" t="s">
        <v>213</v>
      </c>
      <c r="E1414" s="242" t="s">
        <v>33</v>
      </c>
      <c r="F1414" s="243" t="s">
        <v>1022</v>
      </c>
      <c r="G1414" s="241"/>
      <c r="H1414" s="244">
        <v>132.2</v>
      </c>
      <c r="I1414" s="245"/>
      <c r="J1414" s="245"/>
      <c r="K1414" s="241"/>
      <c r="L1414" s="241"/>
      <c r="M1414" s="246"/>
      <c r="N1414" s="247"/>
      <c r="O1414" s="248"/>
      <c r="P1414" s="248"/>
      <c r="Q1414" s="248"/>
      <c r="R1414" s="248"/>
      <c r="S1414" s="248"/>
      <c r="T1414" s="248"/>
      <c r="U1414" s="248"/>
      <c r="V1414" s="248"/>
      <c r="W1414" s="248"/>
      <c r="X1414" s="249"/>
      <c r="AT1414" s="250" t="s">
        <v>213</v>
      </c>
      <c r="AU1414" s="250" t="s">
        <v>90</v>
      </c>
      <c r="AV1414" s="12" t="s">
        <v>90</v>
      </c>
      <c r="AW1414" s="12" t="s">
        <v>5</v>
      </c>
      <c r="AX1414" s="12" t="s">
        <v>80</v>
      </c>
      <c r="AY1414" s="250" t="s">
        <v>204</v>
      </c>
    </row>
    <row r="1415" spans="2:51" s="14" customFormat="1" ht="12">
      <c r="B1415" s="262"/>
      <c r="C1415" s="263"/>
      <c r="D1415" s="231" t="s">
        <v>213</v>
      </c>
      <c r="E1415" s="264" t="s">
        <v>33</v>
      </c>
      <c r="F1415" s="265" t="s">
        <v>243</v>
      </c>
      <c r="G1415" s="263"/>
      <c r="H1415" s="266">
        <v>845.5419999999999</v>
      </c>
      <c r="I1415" s="267"/>
      <c r="J1415" s="267"/>
      <c r="K1415" s="263"/>
      <c r="L1415" s="263"/>
      <c r="M1415" s="268"/>
      <c r="N1415" s="269"/>
      <c r="O1415" s="270"/>
      <c r="P1415" s="270"/>
      <c r="Q1415" s="270"/>
      <c r="R1415" s="270"/>
      <c r="S1415" s="270"/>
      <c r="T1415" s="270"/>
      <c r="U1415" s="270"/>
      <c r="V1415" s="270"/>
      <c r="W1415" s="270"/>
      <c r="X1415" s="271"/>
      <c r="AT1415" s="272" t="s">
        <v>213</v>
      </c>
      <c r="AU1415" s="272" t="s">
        <v>90</v>
      </c>
      <c r="AV1415" s="14" t="s">
        <v>224</v>
      </c>
      <c r="AW1415" s="14" t="s">
        <v>5</v>
      </c>
      <c r="AX1415" s="14" t="s">
        <v>80</v>
      </c>
      <c r="AY1415" s="272" t="s">
        <v>204</v>
      </c>
    </row>
    <row r="1416" spans="2:51" s="11" customFormat="1" ht="12">
      <c r="B1416" s="229"/>
      <c r="C1416" s="230"/>
      <c r="D1416" s="231" t="s">
        <v>213</v>
      </c>
      <c r="E1416" s="232" t="s">
        <v>33</v>
      </c>
      <c r="F1416" s="233" t="s">
        <v>600</v>
      </c>
      <c r="G1416" s="230"/>
      <c r="H1416" s="232" t="s">
        <v>33</v>
      </c>
      <c r="I1416" s="234"/>
      <c r="J1416" s="234"/>
      <c r="K1416" s="230"/>
      <c r="L1416" s="230"/>
      <c r="M1416" s="235"/>
      <c r="N1416" s="236"/>
      <c r="O1416" s="237"/>
      <c r="P1416" s="237"/>
      <c r="Q1416" s="237"/>
      <c r="R1416" s="237"/>
      <c r="S1416" s="237"/>
      <c r="T1416" s="237"/>
      <c r="U1416" s="237"/>
      <c r="V1416" s="237"/>
      <c r="W1416" s="237"/>
      <c r="X1416" s="238"/>
      <c r="AT1416" s="239" t="s">
        <v>213</v>
      </c>
      <c r="AU1416" s="239" t="s">
        <v>90</v>
      </c>
      <c r="AV1416" s="11" t="s">
        <v>88</v>
      </c>
      <c r="AW1416" s="11" t="s">
        <v>5</v>
      </c>
      <c r="AX1416" s="11" t="s">
        <v>80</v>
      </c>
      <c r="AY1416" s="239" t="s">
        <v>204</v>
      </c>
    </row>
    <row r="1417" spans="2:51" s="12" customFormat="1" ht="12">
      <c r="B1417" s="240"/>
      <c r="C1417" s="241"/>
      <c r="D1417" s="231" t="s">
        <v>213</v>
      </c>
      <c r="E1417" s="242" t="s">
        <v>33</v>
      </c>
      <c r="F1417" s="243" t="s">
        <v>1024</v>
      </c>
      <c r="G1417" s="241"/>
      <c r="H1417" s="244">
        <v>66.432</v>
      </c>
      <c r="I1417" s="245"/>
      <c r="J1417" s="245"/>
      <c r="K1417" s="241"/>
      <c r="L1417" s="241"/>
      <c r="M1417" s="246"/>
      <c r="N1417" s="247"/>
      <c r="O1417" s="248"/>
      <c r="P1417" s="248"/>
      <c r="Q1417" s="248"/>
      <c r="R1417" s="248"/>
      <c r="S1417" s="248"/>
      <c r="T1417" s="248"/>
      <c r="U1417" s="248"/>
      <c r="V1417" s="248"/>
      <c r="W1417" s="248"/>
      <c r="X1417" s="249"/>
      <c r="AT1417" s="250" t="s">
        <v>213</v>
      </c>
      <c r="AU1417" s="250" t="s">
        <v>90</v>
      </c>
      <c r="AV1417" s="12" t="s">
        <v>90</v>
      </c>
      <c r="AW1417" s="12" t="s">
        <v>5</v>
      </c>
      <c r="AX1417" s="12" t="s">
        <v>80</v>
      </c>
      <c r="AY1417" s="250" t="s">
        <v>204</v>
      </c>
    </row>
    <row r="1418" spans="2:51" s="12" customFormat="1" ht="12">
      <c r="B1418" s="240"/>
      <c r="C1418" s="241"/>
      <c r="D1418" s="231" t="s">
        <v>213</v>
      </c>
      <c r="E1418" s="242" t="s">
        <v>33</v>
      </c>
      <c r="F1418" s="243" t="s">
        <v>1025</v>
      </c>
      <c r="G1418" s="241"/>
      <c r="H1418" s="244">
        <v>57.024</v>
      </c>
      <c r="I1418" s="245"/>
      <c r="J1418" s="245"/>
      <c r="K1418" s="241"/>
      <c r="L1418" s="241"/>
      <c r="M1418" s="246"/>
      <c r="N1418" s="247"/>
      <c r="O1418" s="248"/>
      <c r="P1418" s="248"/>
      <c r="Q1418" s="248"/>
      <c r="R1418" s="248"/>
      <c r="S1418" s="248"/>
      <c r="T1418" s="248"/>
      <c r="U1418" s="248"/>
      <c r="V1418" s="248"/>
      <c r="W1418" s="248"/>
      <c r="X1418" s="249"/>
      <c r="AT1418" s="250" t="s">
        <v>213</v>
      </c>
      <c r="AU1418" s="250" t="s">
        <v>90</v>
      </c>
      <c r="AV1418" s="12" t="s">
        <v>90</v>
      </c>
      <c r="AW1418" s="12" t="s">
        <v>5</v>
      </c>
      <c r="AX1418" s="12" t="s">
        <v>80</v>
      </c>
      <c r="AY1418" s="250" t="s">
        <v>204</v>
      </c>
    </row>
    <row r="1419" spans="2:51" s="12" customFormat="1" ht="12">
      <c r="B1419" s="240"/>
      <c r="C1419" s="241"/>
      <c r="D1419" s="231" t="s">
        <v>213</v>
      </c>
      <c r="E1419" s="242" t="s">
        <v>33</v>
      </c>
      <c r="F1419" s="243" t="s">
        <v>1026</v>
      </c>
      <c r="G1419" s="241"/>
      <c r="H1419" s="244">
        <v>49.92</v>
      </c>
      <c r="I1419" s="245"/>
      <c r="J1419" s="245"/>
      <c r="K1419" s="241"/>
      <c r="L1419" s="241"/>
      <c r="M1419" s="246"/>
      <c r="N1419" s="247"/>
      <c r="O1419" s="248"/>
      <c r="P1419" s="248"/>
      <c r="Q1419" s="248"/>
      <c r="R1419" s="248"/>
      <c r="S1419" s="248"/>
      <c r="T1419" s="248"/>
      <c r="U1419" s="248"/>
      <c r="V1419" s="248"/>
      <c r="W1419" s="248"/>
      <c r="X1419" s="249"/>
      <c r="AT1419" s="250" t="s">
        <v>213</v>
      </c>
      <c r="AU1419" s="250" t="s">
        <v>90</v>
      </c>
      <c r="AV1419" s="12" t="s">
        <v>90</v>
      </c>
      <c r="AW1419" s="12" t="s">
        <v>5</v>
      </c>
      <c r="AX1419" s="12" t="s">
        <v>80</v>
      </c>
      <c r="AY1419" s="250" t="s">
        <v>204</v>
      </c>
    </row>
    <row r="1420" spans="2:51" s="12" customFormat="1" ht="12">
      <c r="B1420" s="240"/>
      <c r="C1420" s="241"/>
      <c r="D1420" s="231" t="s">
        <v>213</v>
      </c>
      <c r="E1420" s="242" t="s">
        <v>33</v>
      </c>
      <c r="F1420" s="243" t="s">
        <v>1027</v>
      </c>
      <c r="G1420" s="241"/>
      <c r="H1420" s="244">
        <v>48.896</v>
      </c>
      <c r="I1420" s="245"/>
      <c r="J1420" s="245"/>
      <c r="K1420" s="241"/>
      <c r="L1420" s="241"/>
      <c r="M1420" s="246"/>
      <c r="N1420" s="247"/>
      <c r="O1420" s="248"/>
      <c r="P1420" s="248"/>
      <c r="Q1420" s="248"/>
      <c r="R1420" s="248"/>
      <c r="S1420" s="248"/>
      <c r="T1420" s="248"/>
      <c r="U1420" s="248"/>
      <c r="V1420" s="248"/>
      <c r="W1420" s="248"/>
      <c r="X1420" s="249"/>
      <c r="AT1420" s="250" t="s">
        <v>213</v>
      </c>
      <c r="AU1420" s="250" t="s">
        <v>90</v>
      </c>
      <c r="AV1420" s="12" t="s">
        <v>90</v>
      </c>
      <c r="AW1420" s="12" t="s">
        <v>5</v>
      </c>
      <c r="AX1420" s="12" t="s">
        <v>80</v>
      </c>
      <c r="AY1420" s="250" t="s">
        <v>204</v>
      </c>
    </row>
    <row r="1421" spans="2:51" s="12" customFormat="1" ht="12">
      <c r="B1421" s="240"/>
      <c r="C1421" s="241"/>
      <c r="D1421" s="231" t="s">
        <v>213</v>
      </c>
      <c r="E1421" s="242" t="s">
        <v>33</v>
      </c>
      <c r="F1421" s="243" t="s">
        <v>1028</v>
      </c>
      <c r="G1421" s="241"/>
      <c r="H1421" s="244">
        <v>48.48</v>
      </c>
      <c r="I1421" s="245"/>
      <c r="J1421" s="245"/>
      <c r="K1421" s="241"/>
      <c r="L1421" s="241"/>
      <c r="M1421" s="246"/>
      <c r="N1421" s="247"/>
      <c r="O1421" s="248"/>
      <c r="P1421" s="248"/>
      <c r="Q1421" s="248"/>
      <c r="R1421" s="248"/>
      <c r="S1421" s="248"/>
      <c r="T1421" s="248"/>
      <c r="U1421" s="248"/>
      <c r="V1421" s="248"/>
      <c r="W1421" s="248"/>
      <c r="X1421" s="249"/>
      <c r="AT1421" s="250" t="s">
        <v>213</v>
      </c>
      <c r="AU1421" s="250" t="s">
        <v>90</v>
      </c>
      <c r="AV1421" s="12" t="s">
        <v>90</v>
      </c>
      <c r="AW1421" s="12" t="s">
        <v>5</v>
      </c>
      <c r="AX1421" s="12" t="s">
        <v>80</v>
      </c>
      <c r="AY1421" s="250" t="s">
        <v>204</v>
      </c>
    </row>
    <row r="1422" spans="2:51" s="12" customFormat="1" ht="12">
      <c r="B1422" s="240"/>
      <c r="C1422" s="241"/>
      <c r="D1422" s="231" t="s">
        <v>213</v>
      </c>
      <c r="E1422" s="242" t="s">
        <v>33</v>
      </c>
      <c r="F1422" s="243" t="s">
        <v>1029</v>
      </c>
      <c r="G1422" s="241"/>
      <c r="H1422" s="244">
        <v>197.67</v>
      </c>
      <c r="I1422" s="245"/>
      <c r="J1422" s="245"/>
      <c r="K1422" s="241"/>
      <c r="L1422" s="241"/>
      <c r="M1422" s="246"/>
      <c r="N1422" s="247"/>
      <c r="O1422" s="248"/>
      <c r="P1422" s="248"/>
      <c r="Q1422" s="248"/>
      <c r="R1422" s="248"/>
      <c r="S1422" s="248"/>
      <c r="T1422" s="248"/>
      <c r="U1422" s="248"/>
      <c r="V1422" s="248"/>
      <c r="W1422" s="248"/>
      <c r="X1422" s="249"/>
      <c r="AT1422" s="250" t="s">
        <v>213</v>
      </c>
      <c r="AU1422" s="250" t="s">
        <v>90</v>
      </c>
      <c r="AV1422" s="12" t="s">
        <v>90</v>
      </c>
      <c r="AW1422" s="12" t="s">
        <v>5</v>
      </c>
      <c r="AX1422" s="12" t="s">
        <v>80</v>
      </c>
      <c r="AY1422" s="250" t="s">
        <v>204</v>
      </c>
    </row>
    <row r="1423" spans="2:51" s="12" customFormat="1" ht="12">
      <c r="B1423" s="240"/>
      <c r="C1423" s="241"/>
      <c r="D1423" s="231" t="s">
        <v>213</v>
      </c>
      <c r="E1423" s="242" t="s">
        <v>33</v>
      </c>
      <c r="F1423" s="243" t="s">
        <v>1030</v>
      </c>
      <c r="G1423" s="241"/>
      <c r="H1423" s="244">
        <v>138</v>
      </c>
      <c r="I1423" s="245"/>
      <c r="J1423" s="245"/>
      <c r="K1423" s="241"/>
      <c r="L1423" s="241"/>
      <c r="M1423" s="246"/>
      <c r="N1423" s="247"/>
      <c r="O1423" s="248"/>
      <c r="P1423" s="248"/>
      <c r="Q1423" s="248"/>
      <c r="R1423" s="248"/>
      <c r="S1423" s="248"/>
      <c r="T1423" s="248"/>
      <c r="U1423" s="248"/>
      <c r="V1423" s="248"/>
      <c r="W1423" s="248"/>
      <c r="X1423" s="249"/>
      <c r="AT1423" s="250" t="s">
        <v>213</v>
      </c>
      <c r="AU1423" s="250" t="s">
        <v>90</v>
      </c>
      <c r="AV1423" s="12" t="s">
        <v>90</v>
      </c>
      <c r="AW1423" s="12" t="s">
        <v>5</v>
      </c>
      <c r="AX1423" s="12" t="s">
        <v>80</v>
      </c>
      <c r="AY1423" s="250" t="s">
        <v>204</v>
      </c>
    </row>
    <row r="1424" spans="2:51" s="14" customFormat="1" ht="12">
      <c r="B1424" s="262"/>
      <c r="C1424" s="263"/>
      <c r="D1424" s="231" t="s">
        <v>213</v>
      </c>
      <c r="E1424" s="264" t="s">
        <v>33</v>
      </c>
      <c r="F1424" s="265" t="s">
        <v>243</v>
      </c>
      <c r="G1424" s="263"/>
      <c r="H1424" s="266">
        <v>606.422</v>
      </c>
      <c r="I1424" s="267"/>
      <c r="J1424" s="267"/>
      <c r="K1424" s="263"/>
      <c r="L1424" s="263"/>
      <c r="M1424" s="268"/>
      <c r="N1424" s="269"/>
      <c r="O1424" s="270"/>
      <c r="P1424" s="270"/>
      <c r="Q1424" s="270"/>
      <c r="R1424" s="270"/>
      <c r="S1424" s="270"/>
      <c r="T1424" s="270"/>
      <c r="U1424" s="270"/>
      <c r="V1424" s="270"/>
      <c r="W1424" s="270"/>
      <c r="X1424" s="271"/>
      <c r="AT1424" s="272" t="s">
        <v>213</v>
      </c>
      <c r="AU1424" s="272" t="s">
        <v>90</v>
      </c>
      <c r="AV1424" s="14" t="s">
        <v>224</v>
      </c>
      <c r="AW1424" s="14" t="s">
        <v>5</v>
      </c>
      <c r="AX1424" s="14" t="s">
        <v>80</v>
      </c>
      <c r="AY1424" s="272" t="s">
        <v>204</v>
      </c>
    </row>
    <row r="1425" spans="2:51" s="11" customFormat="1" ht="12">
      <c r="B1425" s="229"/>
      <c r="C1425" s="230"/>
      <c r="D1425" s="231" t="s">
        <v>213</v>
      </c>
      <c r="E1425" s="232" t="s">
        <v>33</v>
      </c>
      <c r="F1425" s="233" t="s">
        <v>1570</v>
      </c>
      <c r="G1425" s="230"/>
      <c r="H1425" s="232" t="s">
        <v>33</v>
      </c>
      <c r="I1425" s="234"/>
      <c r="J1425" s="234"/>
      <c r="K1425" s="230"/>
      <c r="L1425" s="230"/>
      <c r="M1425" s="235"/>
      <c r="N1425" s="236"/>
      <c r="O1425" s="237"/>
      <c r="P1425" s="237"/>
      <c r="Q1425" s="237"/>
      <c r="R1425" s="237"/>
      <c r="S1425" s="237"/>
      <c r="T1425" s="237"/>
      <c r="U1425" s="237"/>
      <c r="V1425" s="237"/>
      <c r="W1425" s="237"/>
      <c r="X1425" s="238"/>
      <c r="AT1425" s="239" t="s">
        <v>213</v>
      </c>
      <c r="AU1425" s="239" t="s">
        <v>90</v>
      </c>
      <c r="AV1425" s="11" t="s">
        <v>88</v>
      </c>
      <c r="AW1425" s="11" t="s">
        <v>5</v>
      </c>
      <c r="AX1425" s="11" t="s">
        <v>80</v>
      </c>
      <c r="AY1425" s="239" t="s">
        <v>204</v>
      </c>
    </row>
    <row r="1426" spans="2:51" s="11" customFormat="1" ht="12">
      <c r="B1426" s="229"/>
      <c r="C1426" s="230"/>
      <c r="D1426" s="231" t="s">
        <v>213</v>
      </c>
      <c r="E1426" s="232" t="s">
        <v>33</v>
      </c>
      <c r="F1426" s="233" t="s">
        <v>602</v>
      </c>
      <c r="G1426" s="230"/>
      <c r="H1426" s="232" t="s">
        <v>33</v>
      </c>
      <c r="I1426" s="234"/>
      <c r="J1426" s="234"/>
      <c r="K1426" s="230"/>
      <c r="L1426" s="230"/>
      <c r="M1426" s="235"/>
      <c r="N1426" s="236"/>
      <c r="O1426" s="237"/>
      <c r="P1426" s="237"/>
      <c r="Q1426" s="237"/>
      <c r="R1426" s="237"/>
      <c r="S1426" s="237"/>
      <c r="T1426" s="237"/>
      <c r="U1426" s="237"/>
      <c r="V1426" s="237"/>
      <c r="W1426" s="237"/>
      <c r="X1426" s="238"/>
      <c r="AT1426" s="239" t="s">
        <v>213</v>
      </c>
      <c r="AU1426" s="239" t="s">
        <v>90</v>
      </c>
      <c r="AV1426" s="11" t="s">
        <v>88</v>
      </c>
      <c r="AW1426" s="11" t="s">
        <v>5</v>
      </c>
      <c r="AX1426" s="11" t="s">
        <v>80</v>
      </c>
      <c r="AY1426" s="239" t="s">
        <v>204</v>
      </c>
    </row>
    <row r="1427" spans="2:51" s="11" customFormat="1" ht="12">
      <c r="B1427" s="229"/>
      <c r="C1427" s="230"/>
      <c r="D1427" s="231" t="s">
        <v>213</v>
      </c>
      <c r="E1427" s="232" t="s">
        <v>33</v>
      </c>
      <c r="F1427" s="233" t="s">
        <v>1571</v>
      </c>
      <c r="G1427" s="230"/>
      <c r="H1427" s="232" t="s">
        <v>33</v>
      </c>
      <c r="I1427" s="234"/>
      <c r="J1427" s="234"/>
      <c r="K1427" s="230"/>
      <c r="L1427" s="230"/>
      <c r="M1427" s="235"/>
      <c r="N1427" s="236"/>
      <c r="O1427" s="237"/>
      <c r="P1427" s="237"/>
      <c r="Q1427" s="237"/>
      <c r="R1427" s="237"/>
      <c r="S1427" s="237"/>
      <c r="T1427" s="237"/>
      <c r="U1427" s="237"/>
      <c r="V1427" s="237"/>
      <c r="W1427" s="237"/>
      <c r="X1427" s="238"/>
      <c r="AT1427" s="239" t="s">
        <v>213</v>
      </c>
      <c r="AU1427" s="239" t="s">
        <v>90</v>
      </c>
      <c r="AV1427" s="11" t="s">
        <v>88</v>
      </c>
      <c r="AW1427" s="11" t="s">
        <v>5</v>
      </c>
      <c r="AX1427" s="11" t="s">
        <v>80</v>
      </c>
      <c r="AY1427" s="239" t="s">
        <v>204</v>
      </c>
    </row>
    <row r="1428" spans="2:51" s="12" customFormat="1" ht="12">
      <c r="B1428" s="240"/>
      <c r="C1428" s="241"/>
      <c r="D1428" s="231" t="s">
        <v>213</v>
      </c>
      <c r="E1428" s="242" t="s">
        <v>33</v>
      </c>
      <c r="F1428" s="243" t="s">
        <v>1572</v>
      </c>
      <c r="G1428" s="241"/>
      <c r="H1428" s="244">
        <v>111.57</v>
      </c>
      <c r="I1428" s="245"/>
      <c r="J1428" s="245"/>
      <c r="K1428" s="241"/>
      <c r="L1428" s="241"/>
      <c r="M1428" s="246"/>
      <c r="N1428" s="247"/>
      <c r="O1428" s="248"/>
      <c r="P1428" s="248"/>
      <c r="Q1428" s="248"/>
      <c r="R1428" s="248"/>
      <c r="S1428" s="248"/>
      <c r="T1428" s="248"/>
      <c r="U1428" s="248"/>
      <c r="V1428" s="248"/>
      <c r="W1428" s="248"/>
      <c r="X1428" s="249"/>
      <c r="AT1428" s="250" t="s">
        <v>213</v>
      </c>
      <c r="AU1428" s="250" t="s">
        <v>90</v>
      </c>
      <c r="AV1428" s="12" t="s">
        <v>90</v>
      </c>
      <c r="AW1428" s="12" t="s">
        <v>5</v>
      </c>
      <c r="AX1428" s="12" t="s">
        <v>80</v>
      </c>
      <c r="AY1428" s="250" t="s">
        <v>204</v>
      </c>
    </row>
    <row r="1429" spans="2:51" s="13" customFormat="1" ht="12">
      <c r="B1429" s="251"/>
      <c r="C1429" s="252"/>
      <c r="D1429" s="231" t="s">
        <v>213</v>
      </c>
      <c r="E1429" s="253" t="s">
        <v>33</v>
      </c>
      <c r="F1429" s="254" t="s">
        <v>218</v>
      </c>
      <c r="G1429" s="252"/>
      <c r="H1429" s="255">
        <v>3598.389999999999</v>
      </c>
      <c r="I1429" s="256"/>
      <c r="J1429" s="256"/>
      <c r="K1429" s="252"/>
      <c r="L1429" s="252"/>
      <c r="M1429" s="257"/>
      <c r="N1429" s="258"/>
      <c r="O1429" s="259"/>
      <c r="P1429" s="259"/>
      <c r="Q1429" s="259"/>
      <c r="R1429" s="259"/>
      <c r="S1429" s="259"/>
      <c r="T1429" s="259"/>
      <c r="U1429" s="259"/>
      <c r="V1429" s="259"/>
      <c r="W1429" s="259"/>
      <c r="X1429" s="260"/>
      <c r="AT1429" s="261" t="s">
        <v>213</v>
      </c>
      <c r="AU1429" s="261" t="s">
        <v>90</v>
      </c>
      <c r="AV1429" s="13" t="s">
        <v>211</v>
      </c>
      <c r="AW1429" s="13" t="s">
        <v>5</v>
      </c>
      <c r="AX1429" s="13" t="s">
        <v>88</v>
      </c>
      <c r="AY1429" s="261" t="s">
        <v>204</v>
      </c>
    </row>
    <row r="1430" spans="2:65" s="1" customFormat="1" ht="16.5" customHeight="1">
      <c r="B1430" s="39"/>
      <c r="C1430" s="216" t="s">
        <v>1573</v>
      </c>
      <c r="D1430" s="216" t="s">
        <v>206</v>
      </c>
      <c r="E1430" s="217" t="s">
        <v>1574</v>
      </c>
      <c r="F1430" s="218" t="s">
        <v>1575</v>
      </c>
      <c r="G1430" s="219" t="s">
        <v>209</v>
      </c>
      <c r="H1430" s="220">
        <v>3486.82</v>
      </c>
      <c r="I1430" s="221"/>
      <c r="J1430" s="221"/>
      <c r="K1430" s="222">
        <f>ROUND(P1430*H1430,2)</f>
        <v>0</v>
      </c>
      <c r="L1430" s="218" t="s">
        <v>239</v>
      </c>
      <c r="M1430" s="44"/>
      <c r="N1430" s="223" t="s">
        <v>33</v>
      </c>
      <c r="O1430" s="224" t="s">
        <v>49</v>
      </c>
      <c r="P1430" s="225">
        <f>I1430+J1430</f>
        <v>0</v>
      </c>
      <c r="Q1430" s="225">
        <f>ROUND(I1430*H1430,2)</f>
        <v>0</v>
      </c>
      <c r="R1430" s="225">
        <f>ROUND(J1430*H1430,2)</f>
        <v>0</v>
      </c>
      <c r="S1430" s="80"/>
      <c r="T1430" s="226">
        <f>S1430*H1430</f>
        <v>0</v>
      </c>
      <c r="U1430" s="226">
        <v>0</v>
      </c>
      <c r="V1430" s="226">
        <f>U1430*H1430</f>
        <v>0</v>
      </c>
      <c r="W1430" s="226">
        <v>0.014</v>
      </c>
      <c r="X1430" s="227">
        <f>W1430*H1430</f>
        <v>48.81548</v>
      </c>
      <c r="AR1430" s="17" t="s">
        <v>211</v>
      </c>
      <c r="AT1430" s="17" t="s">
        <v>206</v>
      </c>
      <c r="AU1430" s="17" t="s">
        <v>90</v>
      </c>
      <c r="AY1430" s="17" t="s">
        <v>204</v>
      </c>
      <c r="BE1430" s="228">
        <f>IF(O1430="základní",K1430,0)</f>
        <v>0</v>
      </c>
      <c r="BF1430" s="228">
        <f>IF(O1430="snížená",K1430,0)</f>
        <v>0</v>
      </c>
      <c r="BG1430" s="228">
        <f>IF(O1430="zákl. přenesená",K1430,0)</f>
        <v>0</v>
      </c>
      <c r="BH1430" s="228">
        <f>IF(O1430="sníž. přenesená",K1430,0)</f>
        <v>0</v>
      </c>
      <c r="BI1430" s="228">
        <f>IF(O1430="nulová",K1430,0)</f>
        <v>0</v>
      </c>
      <c r="BJ1430" s="17" t="s">
        <v>88</v>
      </c>
      <c r="BK1430" s="228">
        <f>ROUND(P1430*H1430,2)</f>
        <v>0</v>
      </c>
      <c r="BL1430" s="17" t="s">
        <v>211</v>
      </c>
      <c r="BM1430" s="17" t="s">
        <v>1576</v>
      </c>
    </row>
    <row r="1431" spans="2:51" s="11" customFormat="1" ht="12">
      <c r="B1431" s="229"/>
      <c r="C1431" s="230"/>
      <c r="D1431" s="231" t="s">
        <v>213</v>
      </c>
      <c r="E1431" s="232" t="s">
        <v>33</v>
      </c>
      <c r="F1431" s="233" t="s">
        <v>1577</v>
      </c>
      <c r="G1431" s="230"/>
      <c r="H1431" s="232" t="s">
        <v>33</v>
      </c>
      <c r="I1431" s="234"/>
      <c r="J1431" s="234"/>
      <c r="K1431" s="230"/>
      <c r="L1431" s="230"/>
      <c r="M1431" s="235"/>
      <c r="N1431" s="236"/>
      <c r="O1431" s="237"/>
      <c r="P1431" s="237"/>
      <c r="Q1431" s="237"/>
      <c r="R1431" s="237"/>
      <c r="S1431" s="237"/>
      <c r="T1431" s="237"/>
      <c r="U1431" s="237"/>
      <c r="V1431" s="237"/>
      <c r="W1431" s="237"/>
      <c r="X1431" s="238"/>
      <c r="AT1431" s="239" t="s">
        <v>213</v>
      </c>
      <c r="AU1431" s="239" t="s">
        <v>90</v>
      </c>
      <c r="AV1431" s="11" t="s">
        <v>88</v>
      </c>
      <c r="AW1431" s="11" t="s">
        <v>5</v>
      </c>
      <c r="AX1431" s="11" t="s">
        <v>80</v>
      </c>
      <c r="AY1431" s="239" t="s">
        <v>204</v>
      </c>
    </row>
    <row r="1432" spans="2:51" s="11" customFormat="1" ht="12">
      <c r="B1432" s="229"/>
      <c r="C1432" s="230"/>
      <c r="D1432" s="231" t="s">
        <v>213</v>
      </c>
      <c r="E1432" s="232" t="s">
        <v>33</v>
      </c>
      <c r="F1432" s="233" t="s">
        <v>965</v>
      </c>
      <c r="G1432" s="230"/>
      <c r="H1432" s="232" t="s">
        <v>33</v>
      </c>
      <c r="I1432" s="234"/>
      <c r="J1432" s="234"/>
      <c r="K1432" s="230"/>
      <c r="L1432" s="230"/>
      <c r="M1432" s="235"/>
      <c r="N1432" s="236"/>
      <c r="O1432" s="237"/>
      <c r="P1432" s="237"/>
      <c r="Q1432" s="237"/>
      <c r="R1432" s="237"/>
      <c r="S1432" s="237"/>
      <c r="T1432" s="237"/>
      <c r="U1432" s="237"/>
      <c r="V1432" s="237"/>
      <c r="W1432" s="237"/>
      <c r="X1432" s="238"/>
      <c r="AT1432" s="239" t="s">
        <v>213</v>
      </c>
      <c r="AU1432" s="239" t="s">
        <v>90</v>
      </c>
      <c r="AV1432" s="11" t="s">
        <v>88</v>
      </c>
      <c r="AW1432" s="11" t="s">
        <v>5</v>
      </c>
      <c r="AX1432" s="11" t="s">
        <v>80</v>
      </c>
      <c r="AY1432" s="239" t="s">
        <v>204</v>
      </c>
    </row>
    <row r="1433" spans="2:51" s="11" customFormat="1" ht="12">
      <c r="B1433" s="229"/>
      <c r="C1433" s="230"/>
      <c r="D1433" s="231" t="s">
        <v>213</v>
      </c>
      <c r="E1433" s="232" t="s">
        <v>33</v>
      </c>
      <c r="F1433" s="233" t="s">
        <v>966</v>
      </c>
      <c r="G1433" s="230"/>
      <c r="H1433" s="232" t="s">
        <v>33</v>
      </c>
      <c r="I1433" s="234"/>
      <c r="J1433" s="234"/>
      <c r="K1433" s="230"/>
      <c r="L1433" s="230"/>
      <c r="M1433" s="235"/>
      <c r="N1433" s="236"/>
      <c r="O1433" s="237"/>
      <c r="P1433" s="237"/>
      <c r="Q1433" s="237"/>
      <c r="R1433" s="237"/>
      <c r="S1433" s="237"/>
      <c r="T1433" s="237"/>
      <c r="U1433" s="237"/>
      <c r="V1433" s="237"/>
      <c r="W1433" s="237"/>
      <c r="X1433" s="238"/>
      <c r="AT1433" s="239" t="s">
        <v>213</v>
      </c>
      <c r="AU1433" s="239" t="s">
        <v>90</v>
      </c>
      <c r="AV1433" s="11" t="s">
        <v>88</v>
      </c>
      <c r="AW1433" s="11" t="s">
        <v>5</v>
      </c>
      <c r="AX1433" s="11" t="s">
        <v>80</v>
      </c>
      <c r="AY1433" s="239" t="s">
        <v>204</v>
      </c>
    </row>
    <row r="1434" spans="2:51" s="12" customFormat="1" ht="12">
      <c r="B1434" s="240"/>
      <c r="C1434" s="241"/>
      <c r="D1434" s="231" t="s">
        <v>213</v>
      </c>
      <c r="E1434" s="242" t="s">
        <v>33</v>
      </c>
      <c r="F1434" s="243" t="s">
        <v>967</v>
      </c>
      <c r="G1434" s="241"/>
      <c r="H1434" s="244">
        <v>69.136</v>
      </c>
      <c r="I1434" s="245"/>
      <c r="J1434" s="245"/>
      <c r="K1434" s="241"/>
      <c r="L1434" s="241"/>
      <c r="M1434" s="246"/>
      <c r="N1434" s="247"/>
      <c r="O1434" s="248"/>
      <c r="P1434" s="248"/>
      <c r="Q1434" s="248"/>
      <c r="R1434" s="248"/>
      <c r="S1434" s="248"/>
      <c r="T1434" s="248"/>
      <c r="U1434" s="248"/>
      <c r="V1434" s="248"/>
      <c r="W1434" s="248"/>
      <c r="X1434" s="249"/>
      <c r="AT1434" s="250" t="s">
        <v>213</v>
      </c>
      <c r="AU1434" s="250" t="s">
        <v>90</v>
      </c>
      <c r="AV1434" s="12" t="s">
        <v>90</v>
      </c>
      <c r="AW1434" s="12" t="s">
        <v>5</v>
      </c>
      <c r="AX1434" s="12" t="s">
        <v>80</v>
      </c>
      <c r="AY1434" s="250" t="s">
        <v>204</v>
      </c>
    </row>
    <row r="1435" spans="2:51" s="12" customFormat="1" ht="12">
      <c r="B1435" s="240"/>
      <c r="C1435" s="241"/>
      <c r="D1435" s="231" t="s">
        <v>213</v>
      </c>
      <c r="E1435" s="242" t="s">
        <v>33</v>
      </c>
      <c r="F1435" s="243" t="s">
        <v>968</v>
      </c>
      <c r="G1435" s="241"/>
      <c r="H1435" s="244">
        <v>70.035</v>
      </c>
      <c r="I1435" s="245"/>
      <c r="J1435" s="245"/>
      <c r="K1435" s="241"/>
      <c r="L1435" s="241"/>
      <c r="M1435" s="246"/>
      <c r="N1435" s="247"/>
      <c r="O1435" s="248"/>
      <c r="P1435" s="248"/>
      <c r="Q1435" s="248"/>
      <c r="R1435" s="248"/>
      <c r="S1435" s="248"/>
      <c r="T1435" s="248"/>
      <c r="U1435" s="248"/>
      <c r="V1435" s="248"/>
      <c r="W1435" s="248"/>
      <c r="X1435" s="249"/>
      <c r="AT1435" s="250" t="s">
        <v>213</v>
      </c>
      <c r="AU1435" s="250" t="s">
        <v>90</v>
      </c>
      <c r="AV1435" s="12" t="s">
        <v>90</v>
      </c>
      <c r="AW1435" s="12" t="s">
        <v>5</v>
      </c>
      <c r="AX1435" s="12" t="s">
        <v>80</v>
      </c>
      <c r="AY1435" s="250" t="s">
        <v>204</v>
      </c>
    </row>
    <row r="1436" spans="2:51" s="12" customFormat="1" ht="12">
      <c r="B1436" s="240"/>
      <c r="C1436" s="241"/>
      <c r="D1436" s="231" t="s">
        <v>213</v>
      </c>
      <c r="E1436" s="242" t="s">
        <v>33</v>
      </c>
      <c r="F1436" s="243" t="s">
        <v>969</v>
      </c>
      <c r="G1436" s="241"/>
      <c r="H1436" s="244">
        <v>65.346</v>
      </c>
      <c r="I1436" s="245"/>
      <c r="J1436" s="245"/>
      <c r="K1436" s="241"/>
      <c r="L1436" s="241"/>
      <c r="M1436" s="246"/>
      <c r="N1436" s="247"/>
      <c r="O1436" s="248"/>
      <c r="P1436" s="248"/>
      <c r="Q1436" s="248"/>
      <c r="R1436" s="248"/>
      <c r="S1436" s="248"/>
      <c r="T1436" s="248"/>
      <c r="U1436" s="248"/>
      <c r="V1436" s="248"/>
      <c r="W1436" s="248"/>
      <c r="X1436" s="249"/>
      <c r="AT1436" s="250" t="s">
        <v>213</v>
      </c>
      <c r="AU1436" s="250" t="s">
        <v>90</v>
      </c>
      <c r="AV1436" s="12" t="s">
        <v>90</v>
      </c>
      <c r="AW1436" s="12" t="s">
        <v>5</v>
      </c>
      <c r="AX1436" s="12" t="s">
        <v>80</v>
      </c>
      <c r="AY1436" s="250" t="s">
        <v>204</v>
      </c>
    </row>
    <row r="1437" spans="2:51" s="12" customFormat="1" ht="12">
      <c r="B1437" s="240"/>
      <c r="C1437" s="241"/>
      <c r="D1437" s="231" t="s">
        <v>213</v>
      </c>
      <c r="E1437" s="242" t="s">
        <v>33</v>
      </c>
      <c r="F1437" s="243" t="s">
        <v>970</v>
      </c>
      <c r="G1437" s="241"/>
      <c r="H1437" s="244">
        <v>14.993</v>
      </c>
      <c r="I1437" s="245"/>
      <c r="J1437" s="245"/>
      <c r="K1437" s="241"/>
      <c r="L1437" s="241"/>
      <c r="M1437" s="246"/>
      <c r="N1437" s="247"/>
      <c r="O1437" s="248"/>
      <c r="P1437" s="248"/>
      <c r="Q1437" s="248"/>
      <c r="R1437" s="248"/>
      <c r="S1437" s="248"/>
      <c r="T1437" s="248"/>
      <c r="U1437" s="248"/>
      <c r="V1437" s="248"/>
      <c r="W1437" s="248"/>
      <c r="X1437" s="249"/>
      <c r="AT1437" s="250" t="s">
        <v>213</v>
      </c>
      <c r="AU1437" s="250" t="s">
        <v>90</v>
      </c>
      <c r="AV1437" s="12" t="s">
        <v>90</v>
      </c>
      <c r="AW1437" s="12" t="s">
        <v>5</v>
      </c>
      <c r="AX1437" s="12" t="s">
        <v>80</v>
      </c>
      <c r="AY1437" s="250" t="s">
        <v>204</v>
      </c>
    </row>
    <row r="1438" spans="2:51" s="12" customFormat="1" ht="12">
      <c r="B1438" s="240"/>
      <c r="C1438" s="241"/>
      <c r="D1438" s="231" t="s">
        <v>213</v>
      </c>
      <c r="E1438" s="242" t="s">
        <v>33</v>
      </c>
      <c r="F1438" s="243" t="s">
        <v>971</v>
      </c>
      <c r="G1438" s="241"/>
      <c r="H1438" s="244">
        <v>72.674</v>
      </c>
      <c r="I1438" s="245"/>
      <c r="J1438" s="245"/>
      <c r="K1438" s="241"/>
      <c r="L1438" s="241"/>
      <c r="M1438" s="246"/>
      <c r="N1438" s="247"/>
      <c r="O1438" s="248"/>
      <c r="P1438" s="248"/>
      <c r="Q1438" s="248"/>
      <c r="R1438" s="248"/>
      <c r="S1438" s="248"/>
      <c r="T1438" s="248"/>
      <c r="U1438" s="248"/>
      <c r="V1438" s="248"/>
      <c r="W1438" s="248"/>
      <c r="X1438" s="249"/>
      <c r="AT1438" s="250" t="s">
        <v>213</v>
      </c>
      <c r="AU1438" s="250" t="s">
        <v>90</v>
      </c>
      <c r="AV1438" s="12" t="s">
        <v>90</v>
      </c>
      <c r="AW1438" s="12" t="s">
        <v>5</v>
      </c>
      <c r="AX1438" s="12" t="s">
        <v>80</v>
      </c>
      <c r="AY1438" s="250" t="s">
        <v>204</v>
      </c>
    </row>
    <row r="1439" spans="2:51" s="12" customFormat="1" ht="12">
      <c r="B1439" s="240"/>
      <c r="C1439" s="241"/>
      <c r="D1439" s="231" t="s">
        <v>213</v>
      </c>
      <c r="E1439" s="242" t="s">
        <v>33</v>
      </c>
      <c r="F1439" s="243" t="s">
        <v>972</v>
      </c>
      <c r="G1439" s="241"/>
      <c r="H1439" s="244">
        <v>44.805</v>
      </c>
      <c r="I1439" s="245"/>
      <c r="J1439" s="245"/>
      <c r="K1439" s="241"/>
      <c r="L1439" s="241"/>
      <c r="M1439" s="246"/>
      <c r="N1439" s="247"/>
      <c r="O1439" s="248"/>
      <c r="P1439" s="248"/>
      <c r="Q1439" s="248"/>
      <c r="R1439" s="248"/>
      <c r="S1439" s="248"/>
      <c r="T1439" s="248"/>
      <c r="U1439" s="248"/>
      <c r="V1439" s="248"/>
      <c r="W1439" s="248"/>
      <c r="X1439" s="249"/>
      <c r="AT1439" s="250" t="s">
        <v>213</v>
      </c>
      <c r="AU1439" s="250" t="s">
        <v>90</v>
      </c>
      <c r="AV1439" s="12" t="s">
        <v>90</v>
      </c>
      <c r="AW1439" s="12" t="s">
        <v>5</v>
      </c>
      <c r="AX1439" s="12" t="s">
        <v>80</v>
      </c>
      <c r="AY1439" s="250" t="s">
        <v>204</v>
      </c>
    </row>
    <row r="1440" spans="2:51" s="12" customFormat="1" ht="12">
      <c r="B1440" s="240"/>
      <c r="C1440" s="241"/>
      <c r="D1440" s="231" t="s">
        <v>213</v>
      </c>
      <c r="E1440" s="242" t="s">
        <v>33</v>
      </c>
      <c r="F1440" s="243" t="s">
        <v>973</v>
      </c>
      <c r="G1440" s="241"/>
      <c r="H1440" s="244">
        <v>20.3</v>
      </c>
      <c r="I1440" s="245"/>
      <c r="J1440" s="245"/>
      <c r="K1440" s="241"/>
      <c r="L1440" s="241"/>
      <c r="M1440" s="246"/>
      <c r="N1440" s="247"/>
      <c r="O1440" s="248"/>
      <c r="P1440" s="248"/>
      <c r="Q1440" s="248"/>
      <c r="R1440" s="248"/>
      <c r="S1440" s="248"/>
      <c r="T1440" s="248"/>
      <c r="U1440" s="248"/>
      <c r="V1440" s="248"/>
      <c r="W1440" s="248"/>
      <c r="X1440" s="249"/>
      <c r="AT1440" s="250" t="s">
        <v>213</v>
      </c>
      <c r="AU1440" s="250" t="s">
        <v>90</v>
      </c>
      <c r="AV1440" s="12" t="s">
        <v>90</v>
      </c>
      <c r="AW1440" s="12" t="s">
        <v>5</v>
      </c>
      <c r="AX1440" s="12" t="s">
        <v>80</v>
      </c>
      <c r="AY1440" s="250" t="s">
        <v>204</v>
      </c>
    </row>
    <row r="1441" spans="2:51" s="12" customFormat="1" ht="12">
      <c r="B1441" s="240"/>
      <c r="C1441" s="241"/>
      <c r="D1441" s="231" t="s">
        <v>213</v>
      </c>
      <c r="E1441" s="242" t="s">
        <v>33</v>
      </c>
      <c r="F1441" s="243" t="s">
        <v>974</v>
      </c>
      <c r="G1441" s="241"/>
      <c r="H1441" s="244">
        <v>25.81</v>
      </c>
      <c r="I1441" s="245"/>
      <c r="J1441" s="245"/>
      <c r="K1441" s="241"/>
      <c r="L1441" s="241"/>
      <c r="M1441" s="246"/>
      <c r="N1441" s="247"/>
      <c r="O1441" s="248"/>
      <c r="P1441" s="248"/>
      <c r="Q1441" s="248"/>
      <c r="R1441" s="248"/>
      <c r="S1441" s="248"/>
      <c r="T1441" s="248"/>
      <c r="U1441" s="248"/>
      <c r="V1441" s="248"/>
      <c r="W1441" s="248"/>
      <c r="X1441" s="249"/>
      <c r="AT1441" s="250" t="s">
        <v>213</v>
      </c>
      <c r="AU1441" s="250" t="s">
        <v>90</v>
      </c>
      <c r="AV1441" s="12" t="s">
        <v>90</v>
      </c>
      <c r="AW1441" s="12" t="s">
        <v>5</v>
      </c>
      <c r="AX1441" s="12" t="s">
        <v>80</v>
      </c>
      <c r="AY1441" s="250" t="s">
        <v>204</v>
      </c>
    </row>
    <row r="1442" spans="2:51" s="12" customFormat="1" ht="12">
      <c r="B1442" s="240"/>
      <c r="C1442" s="241"/>
      <c r="D1442" s="231" t="s">
        <v>213</v>
      </c>
      <c r="E1442" s="242" t="s">
        <v>33</v>
      </c>
      <c r="F1442" s="243" t="s">
        <v>975</v>
      </c>
      <c r="G1442" s="241"/>
      <c r="H1442" s="244">
        <v>14.703</v>
      </c>
      <c r="I1442" s="245"/>
      <c r="J1442" s="245"/>
      <c r="K1442" s="241"/>
      <c r="L1442" s="241"/>
      <c r="M1442" s="246"/>
      <c r="N1442" s="247"/>
      <c r="O1442" s="248"/>
      <c r="P1442" s="248"/>
      <c r="Q1442" s="248"/>
      <c r="R1442" s="248"/>
      <c r="S1442" s="248"/>
      <c r="T1442" s="248"/>
      <c r="U1442" s="248"/>
      <c r="V1442" s="248"/>
      <c r="W1442" s="248"/>
      <c r="X1442" s="249"/>
      <c r="AT1442" s="250" t="s">
        <v>213</v>
      </c>
      <c r="AU1442" s="250" t="s">
        <v>90</v>
      </c>
      <c r="AV1442" s="12" t="s">
        <v>90</v>
      </c>
      <c r="AW1442" s="12" t="s">
        <v>5</v>
      </c>
      <c r="AX1442" s="12" t="s">
        <v>80</v>
      </c>
      <c r="AY1442" s="250" t="s">
        <v>204</v>
      </c>
    </row>
    <row r="1443" spans="2:51" s="12" customFormat="1" ht="12">
      <c r="B1443" s="240"/>
      <c r="C1443" s="241"/>
      <c r="D1443" s="231" t="s">
        <v>213</v>
      </c>
      <c r="E1443" s="242" t="s">
        <v>33</v>
      </c>
      <c r="F1443" s="243" t="s">
        <v>976</v>
      </c>
      <c r="G1443" s="241"/>
      <c r="H1443" s="244">
        <v>14.79</v>
      </c>
      <c r="I1443" s="245"/>
      <c r="J1443" s="245"/>
      <c r="K1443" s="241"/>
      <c r="L1443" s="241"/>
      <c r="M1443" s="246"/>
      <c r="N1443" s="247"/>
      <c r="O1443" s="248"/>
      <c r="P1443" s="248"/>
      <c r="Q1443" s="248"/>
      <c r="R1443" s="248"/>
      <c r="S1443" s="248"/>
      <c r="T1443" s="248"/>
      <c r="U1443" s="248"/>
      <c r="V1443" s="248"/>
      <c r="W1443" s="248"/>
      <c r="X1443" s="249"/>
      <c r="AT1443" s="250" t="s">
        <v>213</v>
      </c>
      <c r="AU1443" s="250" t="s">
        <v>90</v>
      </c>
      <c r="AV1443" s="12" t="s">
        <v>90</v>
      </c>
      <c r="AW1443" s="12" t="s">
        <v>5</v>
      </c>
      <c r="AX1443" s="12" t="s">
        <v>80</v>
      </c>
      <c r="AY1443" s="250" t="s">
        <v>204</v>
      </c>
    </row>
    <row r="1444" spans="2:51" s="12" customFormat="1" ht="12">
      <c r="B1444" s="240"/>
      <c r="C1444" s="241"/>
      <c r="D1444" s="231" t="s">
        <v>213</v>
      </c>
      <c r="E1444" s="242" t="s">
        <v>33</v>
      </c>
      <c r="F1444" s="243" t="s">
        <v>977</v>
      </c>
      <c r="G1444" s="241"/>
      <c r="H1444" s="244">
        <v>16.472</v>
      </c>
      <c r="I1444" s="245"/>
      <c r="J1444" s="245"/>
      <c r="K1444" s="241"/>
      <c r="L1444" s="241"/>
      <c r="M1444" s="246"/>
      <c r="N1444" s="247"/>
      <c r="O1444" s="248"/>
      <c r="P1444" s="248"/>
      <c r="Q1444" s="248"/>
      <c r="R1444" s="248"/>
      <c r="S1444" s="248"/>
      <c r="T1444" s="248"/>
      <c r="U1444" s="248"/>
      <c r="V1444" s="248"/>
      <c r="W1444" s="248"/>
      <c r="X1444" s="249"/>
      <c r="AT1444" s="250" t="s">
        <v>213</v>
      </c>
      <c r="AU1444" s="250" t="s">
        <v>90</v>
      </c>
      <c r="AV1444" s="12" t="s">
        <v>90</v>
      </c>
      <c r="AW1444" s="12" t="s">
        <v>5</v>
      </c>
      <c r="AX1444" s="12" t="s">
        <v>80</v>
      </c>
      <c r="AY1444" s="250" t="s">
        <v>204</v>
      </c>
    </row>
    <row r="1445" spans="2:51" s="12" customFormat="1" ht="12">
      <c r="B1445" s="240"/>
      <c r="C1445" s="241"/>
      <c r="D1445" s="231" t="s">
        <v>213</v>
      </c>
      <c r="E1445" s="242" t="s">
        <v>33</v>
      </c>
      <c r="F1445" s="243" t="s">
        <v>978</v>
      </c>
      <c r="G1445" s="241"/>
      <c r="H1445" s="244">
        <v>20.706</v>
      </c>
      <c r="I1445" s="245"/>
      <c r="J1445" s="245"/>
      <c r="K1445" s="241"/>
      <c r="L1445" s="241"/>
      <c r="M1445" s="246"/>
      <c r="N1445" s="247"/>
      <c r="O1445" s="248"/>
      <c r="P1445" s="248"/>
      <c r="Q1445" s="248"/>
      <c r="R1445" s="248"/>
      <c r="S1445" s="248"/>
      <c r="T1445" s="248"/>
      <c r="U1445" s="248"/>
      <c r="V1445" s="248"/>
      <c r="W1445" s="248"/>
      <c r="X1445" s="249"/>
      <c r="AT1445" s="250" t="s">
        <v>213</v>
      </c>
      <c r="AU1445" s="250" t="s">
        <v>90</v>
      </c>
      <c r="AV1445" s="12" t="s">
        <v>90</v>
      </c>
      <c r="AW1445" s="12" t="s">
        <v>5</v>
      </c>
      <c r="AX1445" s="12" t="s">
        <v>80</v>
      </c>
      <c r="AY1445" s="250" t="s">
        <v>204</v>
      </c>
    </row>
    <row r="1446" spans="2:51" s="12" customFormat="1" ht="12">
      <c r="B1446" s="240"/>
      <c r="C1446" s="241"/>
      <c r="D1446" s="231" t="s">
        <v>213</v>
      </c>
      <c r="E1446" s="242" t="s">
        <v>33</v>
      </c>
      <c r="F1446" s="243" t="s">
        <v>979</v>
      </c>
      <c r="G1446" s="241"/>
      <c r="H1446" s="244">
        <v>25.52</v>
      </c>
      <c r="I1446" s="245"/>
      <c r="J1446" s="245"/>
      <c r="K1446" s="241"/>
      <c r="L1446" s="241"/>
      <c r="M1446" s="246"/>
      <c r="N1446" s="247"/>
      <c r="O1446" s="248"/>
      <c r="P1446" s="248"/>
      <c r="Q1446" s="248"/>
      <c r="R1446" s="248"/>
      <c r="S1446" s="248"/>
      <c r="T1446" s="248"/>
      <c r="U1446" s="248"/>
      <c r="V1446" s="248"/>
      <c r="W1446" s="248"/>
      <c r="X1446" s="249"/>
      <c r="AT1446" s="250" t="s">
        <v>213</v>
      </c>
      <c r="AU1446" s="250" t="s">
        <v>90</v>
      </c>
      <c r="AV1446" s="12" t="s">
        <v>90</v>
      </c>
      <c r="AW1446" s="12" t="s">
        <v>5</v>
      </c>
      <c r="AX1446" s="12" t="s">
        <v>80</v>
      </c>
      <c r="AY1446" s="250" t="s">
        <v>204</v>
      </c>
    </row>
    <row r="1447" spans="2:51" s="12" customFormat="1" ht="12">
      <c r="B1447" s="240"/>
      <c r="C1447" s="241"/>
      <c r="D1447" s="231" t="s">
        <v>213</v>
      </c>
      <c r="E1447" s="242" t="s">
        <v>33</v>
      </c>
      <c r="F1447" s="243" t="s">
        <v>980</v>
      </c>
      <c r="G1447" s="241"/>
      <c r="H1447" s="244">
        <v>33.147</v>
      </c>
      <c r="I1447" s="245"/>
      <c r="J1447" s="245"/>
      <c r="K1447" s="241"/>
      <c r="L1447" s="241"/>
      <c r="M1447" s="246"/>
      <c r="N1447" s="247"/>
      <c r="O1447" s="248"/>
      <c r="P1447" s="248"/>
      <c r="Q1447" s="248"/>
      <c r="R1447" s="248"/>
      <c r="S1447" s="248"/>
      <c r="T1447" s="248"/>
      <c r="U1447" s="248"/>
      <c r="V1447" s="248"/>
      <c r="W1447" s="248"/>
      <c r="X1447" s="249"/>
      <c r="AT1447" s="250" t="s">
        <v>213</v>
      </c>
      <c r="AU1447" s="250" t="s">
        <v>90</v>
      </c>
      <c r="AV1447" s="12" t="s">
        <v>90</v>
      </c>
      <c r="AW1447" s="12" t="s">
        <v>5</v>
      </c>
      <c r="AX1447" s="12" t="s">
        <v>80</v>
      </c>
      <c r="AY1447" s="250" t="s">
        <v>204</v>
      </c>
    </row>
    <row r="1448" spans="2:51" s="12" customFormat="1" ht="12">
      <c r="B1448" s="240"/>
      <c r="C1448" s="241"/>
      <c r="D1448" s="231" t="s">
        <v>213</v>
      </c>
      <c r="E1448" s="242" t="s">
        <v>33</v>
      </c>
      <c r="F1448" s="243" t="s">
        <v>981</v>
      </c>
      <c r="G1448" s="241"/>
      <c r="H1448" s="244">
        <v>30.856</v>
      </c>
      <c r="I1448" s="245"/>
      <c r="J1448" s="245"/>
      <c r="K1448" s="241"/>
      <c r="L1448" s="241"/>
      <c r="M1448" s="246"/>
      <c r="N1448" s="247"/>
      <c r="O1448" s="248"/>
      <c r="P1448" s="248"/>
      <c r="Q1448" s="248"/>
      <c r="R1448" s="248"/>
      <c r="S1448" s="248"/>
      <c r="T1448" s="248"/>
      <c r="U1448" s="248"/>
      <c r="V1448" s="248"/>
      <c r="W1448" s="248"/>
      <c r="X1448" s="249"/>
      <c r="AT1448" s="250" t="s">
        <v>213</v>
      </c>
      <c r="AU1448" s="250" t="s">
        <v>90</v>
      </c>
      <c r="AV1448" s="12" t="s">
        <v>90</v>
      </c>
      <c r="AW1448" s="12" t="s">
        <v>5</v>
      </c>
      <c r="AX1448" s="12" t="s">
        <v>80</v>
      </c>
      <c r="AY1448" s="250" t="s">
        <v>204</v>
      </c>
    </row>
    <row r="1449" spans="2:51" s="12" customFormat="1" ht="12">
      <c r="B1449" s="240"/>
      <c r="C1449" s="241"/>
      <c r="D1449" s="231" t="s">
        <v>213</v>
      </c>
      <c r="E1449" s="242" t="s">
        <v>33</v>
      </c>
      <c r="F1449" s="243" t="s">
        <v>982</v>
      </c>
      <c r="G1449" s="241"/>
      <c r="H1449" s="244">
        <v>14.79</v>
      </c>
      <c r="I1449" s="245"/>
      <c r="J1449" s="245"/>
      <c r="K1449" s="241"/>
      <c r="L1449" s="241"/>
      <c r="M1449" s="246"/>
      <c r="N1449" s="247"/>
      <c r="O1449" s="248"/>
      <c r="P1449" s="248"/>
      <c r="Q1449" s="248"/>
      <c r="R1449" s="248"/>
      <c r="S1449" s="248"/>
      <c r="T1449" s="248"/>
      <c r="U1449" s="248"/>
      <c r="V1449" s="248"/>
      <c r="W1449" s="248"/>
      <c r="X1449" s="249"/>
      <c r="AT1449" s="250" t="s">
        <v>213</v>
      </c>
      <c r="AU1449" s="250" t="s">
        <v>90</v>
      </c>
      <c r="AV1449" s="12" t="s">
        <v>90</v>
      </c>
      <c r="AW1449" s="12" t="s">
        <v>5</v>
      </c>
      <c r="AX1449" s="12" t="s">
        <v>80</v>
      </c>
      <c r="AY1449" s="250" t="s">
        <v>204</v>
      </c>
    </row>
    <row r="1450" spans="2:51" s="12" customFormat="1" ht="12">
      <c r="B1450" s="240"/>
      <c r="C1450" s="241"/>
      <c r="D1450" s="231" t="s">
        <v>213</v>
      </c>
      <c r="E1450" s="242" t="s">
        <v>33</v>
      </c>
      <c r="F1450" s="243" t="s">
        <v>983</v>
      </c>
      <c r="G1450" s="241"/>
      <c r="H1450" s="244">
        <v>19.43</v>
      </c>
      <c r="I1450" s="245"/>
      <c r="J1450" s="245"/>
      <c r="K1450" s="241"/>
      <c r="L1450" s="241"/>
      <c r="M1450" s="246"/>
      <c r="N1450" s="247"/>
      <c r="O1450" s="248"/>
      <c r="P1450" s="248"/>
      <c r="Q1450" s="248"/>
      <c r="R1450" s="248"/>
      <c r="S1450" s="248"/>
      <c r="T1450" s="248"/>
      <c r="U1450" s="248"/>
      <c r="V1450" s="248"/>
      <c r="W1450" s="248"/>
      <c r="X1450" s="249"/>
      <c r="AT1450" s="250" t="s">
        <v>213</v>
      </c>
      <c r="AU1450" s="250" t="s">
        <v>90</v>
      </c>
      <c r="AV1450" s="12" t="s">
        <v>90</v>
      </c>
      <c r="AW1450" s="12" t="s">
        <v>5</v>
      </c>
      <c r="AX1450" s="12" t="s">
        <v>80</v>
      </c>
      <c r="AY1450" s="250" t="s">
        <v>204</v>
      </c>
    </row>
    <row r="1451" spans="2:51" s="12" customFormat="1" ht="12">
      <c r="B1451" s="240"/>
      <c r="C1451" s="241"/>
      <c r="D1451" s="231" t="s">
        <v>213</v>
      </c>
      <c r="E1451" s="242" t="s">
        <v>33</v>
      </c>
      <c r="F1451" s="243" t="s">
        <v>984</v>
      </c>
      <c r="G1451" s="241"/>
      <c r="H1451" s="244">
        <v>24.534</v>
      </c>
      <c r="I1451" s="245"/>
      <c r="J1451" s="245"/>
      <c r="K1451" s="241"/>
      <c r="L1451" s="241"/>
      <c r="M1451" s="246"/>
      <c r="N1451" s="247"/>
      <c r="O1451" s="248"/>
      <c r="P1451" s="248"/>
      <c r="Q1451" s="248"/>
      <c r="R1451" s="248"/>
      <c r="S1451" s="248"/>
      <c r="T1451" s="248"/>
      <c r="U1451" s="248"/>
      <c r="V1451" s="248"/>
      <c r="W1451" s="248"/>
      <c r="X1451" s="249"/>
      <c r="AT1451" s="250" t="s">
        <v>213</v>
      </c>
      <c r="AU1451" s="250" t="s">
        <v>90</v>
      </c>
      <c r="AV1451" s="12" t="s">
        <v>90</v>
      </c>
      <c r="AW1451" s="12" t="s">
        <v>5</v>
      </c>
      <c r="AX1451" s="12" t="s">
        <v>80</v>
      </c>
      <c r="AY1451" s="250" t="s">
        <v>204</v>
      </c>
    </row>
    <row r="1452" spans="2:51" s="12" customFormat="1" ht="12">
      <c r="B1452" s="240"/>
      <c r="C1452" s="241"/>
      <c r="D1452" s="231" t="s">
        <v>213</v>
      </c>
      <c r="E1452" s="242" t="s">
        <v>33</v>
      </c>
      <c r="F1452" s="243" t="s">
        <v>985</v>
      </c>
      <c r="G1452" s="241"/>
      <c r="H1452" s="244">
        <v>25.81</v>
      </c>
      <c r="I1452" s="245"/>
      <c r="J1452" s="245"/>
      <c r="K1452" s="241"/>
      <c r="L1452" s="241"/>
      <c r="M1452" s="246"/>
      <c r="N1452" s="247"/>
      <c r="O1452" s="248"/>
      <c r="P1452" s="248"/>
      <c r="Q1452" s="248"/>
      <c r="R1452" s="248"/>
      <c r="S1452" s="248"/>
      <c r="T1452" s="248"/>
      <c r="U1452" s="248"/>
      <c r="V1452" s="248"/>
      <c r="W1452" s="248"/>
      <c r="X1452" s="249"/>
      <c r="AT1452" s="250" t="s">
        <v>213</v>
      </c>
      <c r="AU1452" s="250" t="s">
        <v>90</v>
      </c>
      <c r="AV1452" s="12" t="s">
        <v>90</v>
      </c>
      <c r="AW1452" s="12" t="s">
        <v>5</v>
      </c>
      <c r="AX1452" s="12" t="s">
        <v>80</v>
      </c>
      <c r="AY1452" s="250" t="s">
        <v>204</v>
      </c>
    </row>
    <row r="1453" spans="2:51" s="11" customFormat="1" ht="12">
      <c r="B1453" s="229"/>
      <c r="C1453" s="230"/>
      <c r="D1453" s="231" t="s">
        <v>213</v>
      </c>
      <c r="E1453" s="232" t="s">
        <v>33</v>
      </c>
      <c r="F1453" s="233" t="s">
        <v>396</v>
      </c>
      <c r="G1453" s="230"/>
      <c r="H1453" s="232" t="s">
        <v>33</v>
      </c>
      <c r="I1453" s="234"/>
      <c r="J1453" s="234"/>
      <c r="K1453" s="230"/>
      <c r="L1453" s="230"/>
      <c r="M1453" s="235"/>
      <c r="N1453" s="236"/>
      <c r="O1453" s="237"/>
      <c r="P1453" s="237"/>
      <c r="Q1453" s="237"/>
      <c r="R1453" s="237"/>
      <c r="S1453" s="237"/>
      <c r="T1453" s="237"/>
      <c r="U1453" s="237"/>
      <c r="V1453" s="237"/>
      <c r="W1453" s="237"/>
      <c r="X1453" s="238"/>
      <c r="AT1453" s="239" t="s">
        <v>213</v>
      </c>
      <c r="AU1453" s="239" t="s">
        <v>90</v>
      </c>
      <c r="AV1453" s="11" t="s">
        <v>88</v>
      </c>
      <c r="AW1453" s="11" t="s">
        <v>5</v>
      </c>
      <c r="AX1453" s="11" t="s">
        <v>80</v>
      </c>
      <c r="AY1453" s="239" t="s">
        <v>204</v>
      </c>
    </row>
    <row r="1454" spans="2:51" s="12" customFormat="1" ht="12">
      <c r="B1454" s="240"/>
      <c r="C1454" s="241"/>
      <c r="D1454" s="231" t="s">
        <v>213</v>
      </c>
      <c r="E1454" s="242" t="s">
        <v>33</v>
      </c>
      <c r="F1454" s="243" t="s">
        <v>990</v>
      </c>
      <c r="G1454" s="241"/>
      <c r="H1454" s="244">
        <v>77.616</v>
      </c>
      <c r="I1454" s="245"/>
      <c r="J1454" s="245"/>
      <c r="K1454" s="241"/>
      <c r="L1454" s="241"/>
      <c r="M1454" s="246"/>
      <c r="N1454" s="247"/>
      <c r="O1454" s="248"/>
      <c r="P1454" s="248"/>
      <c r="Q1454" s="248"/>
      <c r="R1454" s="248"/>
      <c r="S1454" s="248"/>
      <c r="T1454" s="248"/>
      <c r="U1454" s="248"/>
      <c r="V1454" s="248"/>
      <c r="W1454" s="248"/>
      <c r="X1454" s="249"/>
      <c r="AT1454" s="250" t="s">
        <v>213</v>
      </c>
      <c r="AU1454" s="250" t="s">
        <v>90</v>
      </c>
      <c r="AV1454" s="12" t="s">
        <v>90</v>
      </c>
      <c r="AW1454" s="12" t="s">
        <v>5</v>
      </c>
      <c r="AX1454" s="12" t="s">
        <v>80</v>
      </c>
      <c r="AY1454" s="250" t="s">
        <v>204</v>
      </c>
    </row>
    <row r="1455" spans="2:51" s="12" customFormat="1" ht="12">
      <c r="B1455" s="240"/>
      <c r="C1455" s="241"/>
      <c r="D1455" s="231" t="s">
        <v>213</v>
      </c>
      <c r="E1455" s="242" t="s">
        <v>33</v>
      </c>
      <c r="F1455" s="243" t="s">
        <v>991</v>
      </c>
      <c r="G1455" s="241"/>
      <c r="H1455" s="244">
        <v>82.8</v>
      </c>
      <c r="I1455" s="245"/>
      <c r="J1455" s="245"/>
      <c r="K1455" s="241"/>
      <c r="L1455" s="241"/>
      <c r="M1455" s="246"/>
      <c r="N1455" s="247"/>
      <c r="O1455" s="248"/>
      <c r="P1455" s="248"/>
      <c r="Q1455" s="248"/>
      <c r="R1455" s="248"/>
      <c r="S1455" s="248"/>
      <c r="T1455" s="248"/>
      <c r="U1455" s="248"/>
      <c r="V1455" s="248"/>
      <c r="W1455" s="248"/>
      <c r="X1455" s="249"/>
      <c r="AT1455" s="250" t="s">
        <v>213</v>
      </c>
      <c r="AU1455" s="250" t="s">
        <v>90</v>
      </c>
      <c r="AV1455" s="12" t="s">
        <v>90</v>
      </c>
      <c r="AW1455" s="12" t="s">
        <v>5</v>
      </c>
      <c r="AX1455" s="12" t="s">
        <v>80</v>
      </c>
      <c r="AY1455" s="250" t="s">
        <v>204</v>
      </c>
    </row>
    <row r="1456" spans="2:51" s="12" customFormat="1" ht="12">
      <c r="B1456" s="240"/>
      <c r="C1456" s="241"/>
      <c r="D1456" s="231" t="s">
        <v>213</v>
      </c>
      <c r="E1456" s="242" t="s">
        <v>33</v>
      </c>
      <c r="F1456" s="243" t="s">
        <v>992</v>
      </c>
      <c r="G1456" s="241"/>
      <c r="H1456" s="244">
        <v>84.456</v>
      </c>
      <c r="I1456" s="245"/>
      <c r="J1456" s="245"/>
      <c r="K1456" s="241"/>
      <c r="L1456" s="241"/>
      <c r="M1456" s="246"/>
      <c r="N1456" s="247"/>
      <c r="O1456" s="248"/>
      <c r="P1456" s="248"/>
      <c r="Q1456" s="248"/>
      <c r="R1456" s="248"/>
      <c r="S1456" s="248"/>
      <c r="T1456" s="248"/>
      <c r="U1456" s="248"/>
      <c r="V1456" s="248"/>
      <c r="W1456" s="248"/>
      <c r="X1456" s="249"/>
      <c r="AT1456" s="250" t="s">
        <v>213</v>
      </c>
      <c r="AU1456" s="250" t="s">
        <v>90</v>
      </c>
      <c r="AV1456" s="12" t="s">
        <v>90</v>
      </c>
      <c r="AW1456" s="12" t="s">
        <v>5</v>
      </c>
      <c r="AX1456" s="12" t="s">
        <v>80</v>
      </c>
      <c r="AY1456" s="250" t="s">
        <v>204</v>
      </c>
    </row>
    <row r="1457" spans="2:51" s="12" customFormat="1" ht="12">
      <c r="B1457" s="240"/>
      <c r="C1457" s="241"/>
      <c r="D1457" s="231" t="s">
        <v>213</v>
      </c>
      <c r="E1457" s="242" t="s">
        <v>33</v>
      </c>
      <c r="F1457" s="243" t="s">
        <v>993</v>
      </c>
      <c r="G1457" s="241"/>
      <c r="H1457" s="244">
        <v>91.584</v>
      </c>
      <c r="I1457" s="245"/>
      <c r="J1457" s="245"/>
      <c r="K1457" s="241"/>
      <c r="L1457" s="241"/>
      <c r="M1457" s="246"/>
      <c r="N1457" s="247"/>
      <c r="O1457" s="248"/>
      <c r="P1457" s="248"/>
      <c r="Q1457" s="248"/>
      <c r="R1457" s="248"/>
      <c r="S1457" s="248"/>
      <c r="T1457" s="248"/>
      <c r="U1457" s="248"/>
      <c r="V1457" s="248"/>
      <c r="W1457" s="248"/>
      <c r="X1457" s="249"/>
      <c r="AT1457" s="250" t="s">
        <v>213</v>
      </c>
      <c r="AU1457" s="250" t="s">
        <v>90</v>
      </c>
      <c r="AV1457" s="12" t="s">
        <v>90</v>
      </c>
      <c r="AW1457" s="12" t="s">
        <v>5</v>
      </c>
      <c r="AX1457" s="12" t="s">
        <v>80</v>
      </c>
      <c r="AY1457" s="250" t="s">
        <v>204</v>
      </c>
    </row>
    <row r="1458" spans="2:51" s="12" customFormat="1" ht="12">
      <c r="B1458" s="240"/>
      <c r="C1458" s="241"/>
      <c r="D1458" s="231" t="s">
        <v>213</v>
      </c>
      <c r="E1458" s="242" t="s">
        <v>33</v>
      </c>
      <c r="F1458" s="243" t="s">
        <v>994</v>
      </c>
      <c r="G1458" s="241"/>
      <c r="H1458" s="244">
        <v>133</v>
      </c>
      <c r="I1458" s="245"/>
      <c r="J1458" s="245"/>
      <c r="K1458" s="241"/>
      <c r="L1458" s="241"/>
      <c r="M1458" s="246"/>
      <c r="N1458" s="247"/>
      <c r="O1458" s="248"/>
      <c r="P1458" s="248"/>
      <c r="Q1458" s="248"/>
      <c r="R1458" s="248"/>
      <c r="S1458" s="248"/>
      <c r="T1458" s="248"/>
      <c r="U1458" s="248"/>
      <c r="V1458" s="248"/>
      <c r="W1458" s="248"/>
      <c r="X1458" s="249"/>
      <c r="AT1458" s="250" t="s">
        <v>213</v>
      </c>
      <c r="AU1458" s="250" t="s">
        <v>90</v>
      </c>
      <c r="AV1458" s="12" t="s">
        <v>90</v>
      </c>
      <c r="AW1458" s="12" t="s">
        <v>5</v>
      </c>
      <c r="AX1458" s="12" t="s">
        <v>80</v>
      </c>
      <c r="AY1458" s="250" t="s">
        <v>204</v>
      </c>
    </row>
    <row r="1459" spans="2:51" s="12" customFormat="1" ht="12">
      <c r="B1459" s="240"/>
      <c r="C1459" s="241"/>
      <c r="D1459" s="231" t="s">
        <v>213</v>
      </c>
      <c r="E1459" s="242" t="s">
        <v>33</v>
      </c>
      <c r="F1459" s="243" t="s">
        <v>995</v>
      </c>
      <c r="G1459" s="241"/>
      <c r="H1459" s="244">
        <v>15.444</v>
      </c>
      <c r="I1459" s="245"/>
      <c r="J1459" s="245"/>
      <c r="K1459" s="241"/>
      <c r="L1459" s="241"/>
      <c r="M1459" s="246"/>
      <c r="N1459" s="247"/>
      <c r="O1459" s="248"/>
      <c r="P1459" s="248"/>
      <c r="Q1459" s="248"/>
      <c r="R1459" s="248"/>
      <c r="S1459" s="248"/>
      <c r="T1459" s="248"/>
      <c r="U1459" s="248"/>
      <c r="V1459" s="248"/>
      <c r="W1459" s="248"/>
      <c r="X1459" s="249"/>
      <c r="AT1459" s="250" t="s">
        <v>213</v>
      </c>
      <c r="AU1459" s="250" t="s">
        <v>90</v>
      </c>
      <c r="AV1459" s="12" t="s">
        <v>90</v>
      </c>
      <c r="AW1459" s="12" t="s">
        <v>5</v>
      </c>
      <c r="AX1459" s="12" t="s">
        <v>80</v>
      </c>
      <c r="AY1459" s="250" t="s">
        <v>204</v>
      </c>
    </row>
    <row r="1460" spans="2:51" s="12" customFormat="1" ht="12">
      <c r="B1460" s="240"/>
      <c r="C1460" s="241"/>
      <c r="D1460" s="231" t="s">
        <v>213</v>
      </c>
      <c r="E1460" s="242" t="s">
        <v>33</v>
      </c>
      <c r="F1460" s="243" t="s">
        <v>996</v>
      </c>
      <c r="G1460" s="241"/>
      <c r="H1460" s="244">
        <v>34.128</v>
      </c>
      <c r="I1460" s="245"/>
      <c r="J1460" s="245"/>
      <c r="K1460" s="241"/>
      <c r="L1460" s="241"/>
      <c r="M1460" s="246"/>
      <c r="N1460" s="247"/>
      <c r="O1460" s="248"/>
      <c r="P1460" s="248"/>
      <c r="Q1460" s="248"/>
      <c r="R1460" s="248"/>
      <c r="S1460" s="248"/>
      <c r="T1460" s="248"/>
      <c r="U1460" s="248"/>
      <c r="V1460" s="248"/>
      <c r="W1460" s="248"/>
      <c r="X1460" s="249"/>
      <c r="AT1460" s="250" t="s">
        <v>213</v>
      </c>
      <c r="AU1460" s="250" t="s">
        <v>90</v>
      </c>
      <c r="AV1460" s="12" t="s">
        <v>90</v>
      </c>
      <c r="AW1460" s="12" t="s">
        <v>5</v>
      </c>
      <c r="AX1460" s="12" t="s">
        <v>80</v>
      </c>
      <c r="AY1460" s="250" t="s">
        <v>204</v>
      </c>
    </row>
    <row r="1461" spans="2:51" s="12" customFormat="1" ht="12">
      <c r="B1461" s="240"/>
      <c r="C1461" s="241"/>
      <c r="D1461" s="231" t="s">
        <v>213</v>
      </c>
      <c r="E1461" s="242" t="s">
        <v>33</v>
      </c>
      <c r="F1461" s="243" t="s">
        <v>997</v>
      </c>
      <c r="G1461" s="241"/>
      <c r="H1461" s="244">
        <v>7.308</v>
      </c>
      <c r="I1461" s="245"/>
      <c r="J1461" s="245"/>
      <c r="K1461" s="241"/>
      <c r="L1461" s="241"/>
      <c r="M1461" s="246"/>
      <c r="N1461" s="247"/>
      <c r="O1461" s="248"/>
      <c r="P1461" s="248"/>
      <c r="Q1461" s="248"/>
      <c r="R1461" s="248"/>
      <c r="S1461" s="248"/>
      <c r="T1461" s="248"/>
      <c r="U1461" s="248"/>
      <c r="V1461" s="248"/>
      <c r="W1461" s="248"/>
      <c r="X1461" s="249"/>
      <c r="AT1461" s="250" t="s">
        <v>213</v>
      </c>
      <c r="AU1461" s="250" t="s">
        <v>90</v>
      </c>
      <c r="AV1461" s="12" t="s">
        <v>90</v>
      </c>
      <c r="AW1461" s="12" t="s">
        <v>5</v>
      </c>
      <c r="AX1461" s="12" t="s">
        <v>80</v>
      </c>
      <c r="AY1461" s="250" t="s">
        <v>204</v>
      </c>
    </row>
    <row r="1462" spans="2:51" s="11" customFormat="1" ht="12">
      <c r="B1462" s="229"/>
      <c r="C1462" s="230"/>
      <c r="D1462" s="231" t="s">
        <v>213</v>
      </c>
      <c r="E1462" s="232" t="s">
        <v>33</v>
      </c>
      <c r="F1462" s="233" t="s">
        <v>998</v>
      </c>
      <c r="G1462" s="230"/>
      <c r="H1462" s="232" t="s">
        <v>33</v>
      </c>
      <c r="I1462" s="234"/>
      <c r="J1462" s="234"/>
      <c r="K1462" s="230"/>
      <c r="L1462" s="230"/>
      <c r="M1462" s="235"/>
      <c r="N1462" s="236"/>
      <c r="O1462" s="237"/>
      <c r="P1462" s="237"/>
      <c r="Q1462" s="237"/>
      <c r="R1462" s="237"/>
      <c r="S1462" s="237"/>
      <c r="T1462" s="237"/>
      <c r="U1462" s="237"/>
      <c r="V1462" s="237"/>
      <c r="W1462" s="237"/>
      <c r="X1462" s="238"/>
      <c r="AT1462" s="239" t="s">
        <v>213</v>
      </c>
      <c r="AU1462" s="239" t="s">
        <v>90</v>
      </c>
      <c r="AV1462" s="11" t="s">
        <v>88</v>
      </c>
      <c r="AW1462" s="11" t="s">
        <v>5</v>
      </c>
      <c r="AX1462" s="11" t="s">
        <v>80</v>
      </c>
      <c r="AY1462" s="239" t="s">
        <v>204</v>
      </c>
    </row>
    <row r="1463" spans="2:51" s="12" customFormat="1" ht="12">
      <c r="B1463" s="240"/>
      <c r="C1463" s="241"/>
      <c r="D1463" s="231" t="s">
        <v>213</v>
      </c>
      <c r="E1463" s="242" t="s">
        <v>33</v>
      </c>
      <c r="F1463" s="243" t="s">
        <v>999</v>
      </c>
      <c r="G1463" s="241"/>
      <c r="H1463" s="244">
        <v>41.184</v>
      </c>
      <c r="I1463" s="245"/>
      <c r="J1463" s="245"/>
      <c r="K1463" s="241"/>
      <c r="L1463" s="241"/>
      <c r="M1463" s="246"/>
      <c r="N1463" s="247"/>
      <c r="O1463" s="248"/>
      <c r="P1463" s="248"/>
      <c r="Q1463" s="248"/>
      <c r="R1463" s="248"/>
      <c r="S1463" s="248"/>
      <c r="T1463" s="248"/>
      <c r="U1463" s="248"/>
      <c r="V1463" s="248"/>
      <c r="W1463" s="248"/>
      <c r="X1463" s="249"/>
      <c r="AT1463" s="250" t="s">
        <v>213</v>
      </c>
      <c r="AU1463" s="250" t="s">
        <v>90</v>
      </c>
      <c r="AV1463" s="12" t="s">
        <v>90</v>
      </c>
      <c r="AW1463" s="12" t="s">
        <v>5</v>
      </c>
      <c r="AX1463" s="12" t="s">
        <v>80</v>
      </c>
      <c r="AY1463" s="250" t="s">
        <v>204</v>
      </c>
    </row>
    <row r="1464" spans="2:51" s="12" customFormat="1" ht="12">
      <c r="B1464" s="240"/>
      <c r="C1464" s="241"/>
      <c r="D1464" s="231" t="s">
        <v>213</v>
      </c>
      <c r="E1464" s="242" t="s">
        <v>33</v>
      </c>
      <c r="F1464" s="243" t="s">
        <v>1000</v>
      </c>
      <c r="G1464" s="241"/>
      <c r="H1464" s="244">
        <v>24.84</v>
      </c>
      <c r="I1464" s="245"/>
      <c r="J1464" s="245"/>
      <c r="K1464" s="241"/>
      <c r="L1464" s="241"/>
      <c r="M1464" s="246"/>
      <c r="N1464" s="247"/>
      <c r="O1464" s="248"/>
      <c r="P1464" s="248"/>
      <c r="Q1464" s="248"/>
      <c r="R1464" s="248"/>
      <c r="S1464" s="248"/>
      <c r="T1464" s="248"/>
      <c r="U1464" s="248"/>
      <c r="V1464" s="248"/>
      <c r="W1464" s="248"/>
      <c r="X1464" s="249"/>
      <c r="AT1464" s="250" t="s">
        <v>213</v>
      </c>
      <c r="AU1464" s="250" t="s">
        <v>90</v>
      </c>
      <c r="AV1464" s="12" t="s">
        <v>90</v>
      </c>
      <c r="AW1464" s="12" t="s">
        <v>5</v>
      </c>
      <c r="AX1464" s="12" t="s">
        <v>80</v>
      </c>
      <c r="AY1464" s="250" t="s">
        <v>204</v>
      </c>
    </row>
    <row r="1465" spans="2:51" s="14" customFormat="1" ht="12">
      <c r="B1465" s="262"/>
      <c r="C1465" s="263"/>
      <c r="D1465" s="231" t="s">
        <v>213</v>
      </c>
      <c r="E1465" s="264" t="s">
        <v>33</v>
      </c>
      <c r="F1465" s="265" t="s">
        <v>243</v>
      </c>
      <c r="G1465" s="263"/>
      <c r="H1465" s="266">
        <v>1216.2169999999996</v>
      </c>
      <c r="I1465" s="267"/>
      <c r="J1465" s="267"/>
      <c r="K1465" s="263"/>
      <c r="L1465" s="263"/>
      <c r="M1465" s="268"/>
      <c r="N1465" s="269"/>
      <c r="O1465" s="270"/>
      <c r="P1465" s="270"/>
      <c r="Q1465" s="270"/>
      <c r="R1465" s="270"/>
      <c r="S1465" s="270"/>
      <c r="T1465" s="270"/>
      <c r="U1465" s="270"/>
      <c r="V1465" s="270"/>
      <c r="W1465" s="270"/>
      <c r="X1465" s="271"/>
      <c r="AT1465" s="272" t="s">
        <v>213</v>
      </c>
      <c r="AU1465" s="272" t="s">
        <v>90</v>
      </c>
      <c r="AV1465" s="14" t="s">
        <v>224</v>
      </c>
      <c r="AW1465" s="14" t="s">
        <v>5</v>
      </c>
      <c r="AX1465" s="14" t="s">
        <v>80</v>
      </c>
      <c r="AY1465" s="272" t="s">
        <v>204</v>
      </c>
    </row>
    <row r="1466" spans="2:51" s="11" customFormat="1" ht="12">
      <c r="B1466" s="229"/>
      <c r="C1466" s="230"/>
      <c r="D1466" s="231" t="s">
        <v>213</v>
      </c>
      <c r="E1466" s="232" t="s">
        <v>33</v>
      </c>
      <c r="F1466" s="233" t="s">
        <v>347</v>
      </c>
      <c r="G1466" s="230"/>
      <c r="H1466" s="232" t="s">
        <v>33</v>
      </c>
      <c r="I1466" s="234"/>
      <c r="J1466" s="234"/>
      <c r="K1466" s="230"/>
      <c r="L1466" s="230"/>
      <c r="M1466" s="235"/>
      <c r="N1466" s="236"/>
      <c r="O1466" s="237"/>
      <c r="P1466" s="237"/>
      <c r="Q1466" s="237"/>
      <c r="R1466" s="237"/>
      <c r="S1466" s="237"/>
      <c r="T1466" s="237"/>
      <c r="U1466" s="237"/>
      <c r="V1466" s="237"/>
      <c r="W1466" s="237"/>
      <c r="X1466" s="238"/>
      <c r="AT1466" s="239" t="s">
        <v>213</v>
      </c>
      <c r="AU1466" s="239" t="s">
        <v>90</v>
      </c>
      <c r="AV1466" s="11" t="s">
        <v>88</v>
      </c>
      <c r="AW1466" s="11" t="s">
        <v>5</v>
      </c>
      <c r="AX1466" s="11" t="s">
        <v>80</v>
      </c>
      <c r="AY1466" s="239" t="s">
        <v>204</v>
      </c>
    </row>
    <row r="1467" spans="2:51" s="11" customFormat="1" ht="12">
      <c r="B1467" s="229"/>
      <c r="C1467" s="230"/>
      <c r="D1467" s="231" t="s">
        <v>213</v>
      </c>
      <c r="E1467" s="232" t="s">
        <v>33</v>
      </c>
      <c r="F1467" s="233" t="s">
        <v>1002</v>
      </c>
      <c r="G1467" s="230"/>
      <c r="H1467" s="232" t="s">
        <v>33</v>
      </c>
      <c r="I1467" s="234"/>
      <c r="J1467" s="234"/>
      <c r="K1467" s="230"/>
      <c r="L1467" s="230"/>
      <c r="M1467" s="235"/>
      <c r="N1467" s="236"/>
      <c r="O1467" s="237"/>
      <c r="P1467" s="237"/>
      <c r="Q1467" s="237"/>
      <c r="R1467" s="237"/>
      <c r="S1467" s="237"/>
      <c r="T1467" s="237"/>
      <c r="U1467" s="237"/>
      <c r="V1467" s="237"/>
      <c r="W1467" s="237"/>
      <c r="X1467" s="238"/>
      <c r="AT1467" s="239" t="s">
        <v>213</v>
      </c>
      <c r="AU1467" s="239" t="s">
        <v>90</v>
      </c>
      <c r="AV1467" s="11" t="s">
        <v>88</v>
      </c>
      <c r="AW1467" s="11" t="s">
        <v>5</v>
      </c>
      <c r="AX1467" s="11" t="s">
        <v>80</v>
      </c>
      <c r="AY1467" s="239" t="s">
        <v>204</v>
      </c>
    </row>
    <row r="1468" spans="2:51" s="12" customFormat="1" ht="12">
      <c r="B1468" s="240"/>
      <c r="C1468" s="241"/>
      <c r="D1468" s="231" t="s">
        <v>213</v>
      </c>
      <c r="E1468" s="242" t="s">
        <v>33</v>
      </c>
      <c r="F1468" s="243" t="s">
        <v>1003</v>
      </c>
      <c r="G1468" s="241"/>
      <c r="H1468" s="244">
        <v>229.907</v>
      </c>
      <c r="I1468" s="245"/>
      <c r="J1468" s="245"/>
      <c r="K1468" s="241"/>
      <c r="L1468" s="241"/>
      <c r="M1468" s="246"/>
      <c r="N1468" s="247"/>
      <c r="O1468" s="248"/>
      <c r="P1468" s="248"/>
      <c r="Q1468" s="248"/>
      <c r="R1468" s="248"/>
      <c r="S1468" s="248"/>
      <c r="T1468" s="248"/>
      <c r="U1468" s="248"/>
      <c r="V1468" s="248"/>
      <c r="W1468" s="248"/>
      <c r="X1468" s="249"/>
      <c r="AT1468" s="250" t="s">
        <v>213</v>
      </c>
      <c r="AU1468" s="250" t="s">
        <v>90</v>
      </c>
      <c r="AV1468" s="12" t="s">
        <v>90</v>
      </c>
      <c r="AW1468" s="12" t="s">
        <v>5</v>
      </c>
      <c r="AX1468" s="12" t="s">
        <v>80</v>
      </c>
      <c r="AY1468" s="250" t="s">
        <v>204</v>
      </c>
    </row>
    <row r="1469" spans="2:51" s="12" customFormat="1" ht="12">
      <c r="B1469" s="240"/>
      <c r="C1469" s="241"/>
      <c r="D1469" s="231" t="s">
        <v>213</v>
      </c>
      <c r="E1469" s="242" t="s">
        <v>33</v>
      </c>
      <c r="F1469" s="243" t="s">
        <v>1004</v>
      </c>
      <c r="G1469" s="241"/>
      <c r="H1469" s="244">
        <v>48.926</v>
      </c>
      <c r="I1469" s="245"/>
      <c r="J1469" s="245"/>
      <c r="K1469" s="241"/>
      <c r="L1469" s="241"/>
      <c r="M1469" s="246"/>
      <c r="N1469" s="247"/>
      <c r="O1469" s="248"/>
      <c r="P1469" s="248"/>
      <c r="Q1469" s="248"/>
      <c r="R1469" s="248"/>
      <c r="S1469" s="248"/>
      <c r="T1469" s="248"/>
      <c r="U1469" s="248"/>
      <c r="V1469" s="248"/>
      <c r="W1469" s="248"/>
      <c r="X1469" s="249"/>
      <c r="AT1469" s="250" t="s">
        <v>213</v>
      </c>
      <c r="AU1469" s="250" t="s">
        <v>90</v>
      </c>
      <c r="AV1469" s="12" t="s">
        <v>90</v>
      </c>
      <c r="AW1469" s="12" t="s">
        <v>5</v>
      </c>
      <c r="AX1469" s="12" t="s">
        <v>80</v>
      </c>
      <c r="AY1469" s="250" t="s">
        <v>204</v>
      </c>
    </row>
    <row r="1470" spans="2:51" s="12" customFormat="1" ht="12">
      <c r="B1470" s="240"/>
      <c r="C1470" s="241"/>
      <c r="D1470" s="231" t="s">
        <v>213</v>
      </c>
      <c r="E1470" s="242" t="s">
        <v>33</v>
      </c>
      <c r="F1470" s="243" t="s">
        <v>1005</v>
      </c>
      <c r="G1470" s="241"/>
      <c r="H1470" s="244">
        <v>49.946</v>
      </c>
      <c r="I1470" s="245"/>
      <c r="J1470" s="245"/>
      <c r="K1470" s="241"/>
      <c r="L1470" s="241"/>
      <c r="M1470" s="246"/>
      <c r="N1470" s="247"/>
      <c r="O1470" s="248"/>
      <c r="P1470" s="248"/>
      <c r="Q1470" s="248"/>
      <c r="R1470" s="248"/>
      <c r="S1470" s="248"/>
      <c r="T1470" s="248"/>
      <c r="U1470" s="248"/>
      <c r="V1470" s="248"/>
      <c r="W1470" s="248"/>
      <c r="X1470" s="249"/>
      <c r="AT1470" s="250" t="s">
        <v>213</v>
      </c>
      <c r="AU1470" s="250" t="s">
        <v>90</v>
      </c>
      <c r="AV1470" s="12" t="s">
        <v>90</v>
      </c>
      <c r="AW1470" s="12" t="s">
        <v>5</v>
      </c>
      <c r="AX1470" s="12" t="s">
        <v>80</v>
      </c>
      <c r="AY1470" s="250" t="s">
        <v>204</v>
      </c>
    </row>
    <row r="1471" spans="2:51" s="12" customFormat="1" ht="12">
      <c r="B1471" s="240"/>
      <c r="C1471" s="241"/>
      <c r="D1471" s="231" t="s">
        <v>213</v>
      </c>
      <c r="E1471" s="242" t="s">
        <v>33</v>
      </c>
      <c r="F1471" s="243" t="s">
        <v>1006</v>
      </c>
      <c r="G1471" s="241"/>
      <c r="H1471" s="244">
        <v>46.926</v>
      </c>
      <c r="I1471" s="245"/>
      <c r="J1471" s="245"/>
      <c r="K1471" s="241"/>
      <c r="L1471" s="241"/>
      <c r="M1471" s="246"/>
      <c r="N1471" s="247"/>
      <c r="O1471" s="248"/>
      <c r="P1471" s="248"/>
      <c r="Q1471" s="248"/>
      <c r="R1471" s="248"/>
      <c r="S1471" s="248"/>
      <c r="T1471" s="248"/>
      <c r="U1471" s="248"/>
      <c r="V1471" s="248"/>
      <c r="W1471" s="248"/>
      <c r="X1471" s="249"/>
      <c r="AT1471" s="250" t="s">
        <v>213</v>
      </c>
      <c r="AU1471" s="250" t="s">
        <v>90</v>
      </c>
      <c r="AV1471" s="12" t="s">
        <v>90</v>
      </c>
      <c r="AW1471" s="12" t="s">
        <v>5</v>
      </c>
      <c r="AX1471" s="12" t="s">
        <v>80</v>
      </c>
      <c r="AY1471" s="250" t="s">
        <v>204</v>
      </c>
    </row>
    <row r="1472" spans="2:51" s="12" customFormat="1" ht="12">
      <c r="B1472" s="240"/>
      <c r="C1472" s="241"/>
      <c r="D1472" s="231" t="s">
        <v>213</v>
      </c>
      <c r="E1472" s="242" t="s">
        <v>33</v>
      </c>
      <c r="F1472" s="243" t="s">
        <v>1007</v>
      </c>
      <c r="G1472" s="241"/>
      <c r="H1472" s="244">
        <v>86.054</v>
      </c>
      <c r="I1472" s="245"/>
      <c r="J1472" s="245"/>
      <c r="K1472" s="241"/>
      <c r="L1472" s="241"/>
      <c r="M1472" s="246"/>
      <c r="N1472" s="247"/>
      <c r="O1472" s="248"/>
      <c r="P1472" s="248"/>
      <c r="Q1472" s="248"/>
      <c r="R1472" s="248"/>
      <c r="S1472" s="248"/>
      <c r="T1472" s="248"/>
      <c r="U1472" s="248"/>
      <c r="V1472" s="248"/>
      <c r="W1472" s="248"/>
      <c r="X1472" s="249"/>
      <c r="AT1472" s="250" t="s">
        <v>213</v>
      </c>
      <c r="AU1472" s="250" t="s">
        <v>90</v>
      </c>
      <c r="AV1472" s="12" t="s">
        <v>90</v>
      </c>
      <c r="AW1472" s="12" t="s">
        <v>5</v>
      </c>
      <c r="AX1472" s="12" t="s">
        <v>80</v>
      </c>
      <c r="AY1472" s="250" t="s">
        <v>204</v>
      </c>
    </row>
    <row r="1473" spans="2:51" s="12" customFormat="1" ht="12">
      <c r="B1473" s="240"/>
      <c r="C1473" s="241"/>
      <c r="D1473" s="231" t="s">
        <v>213</v>
      </c>
      <c r="E1473" s="242" t="s">
        <v>33</v>
      </c>
      <c r="F1473" s="243" t="s">
        <v>1008</v>
      </c>
      <c r="G1473" s="241"/>
      <c r="H1473" s="244">
        <v>224.4</v>
      </c>
      <c r="I1473" s="245"/>
      <c r="J1473" s="245"/>
      <c r="K1473" s="241"/>
      <c r="L1473" s="241"/>
      <c r="M1473" s="246"/>
      <c r="N1473" s="247"/>
      <c r="O1473" s="248"/>
      <c r="P1473" s="248"/>
      <c r="Q1473" s="248"/>
      <c r="R1473" s="248"/>
      <c r="S1473" s="248"/>
      <c r="T1473" s="248"/>
      <c r="U1473" s="248"/>
      <c r="V1473" s="248"/>
      <c r="W1473" s="248"/>
      <c r="X1473" s="249"/>
      <c r="AT1473" s="250" t="s">
        <v>213</v>
      </c>
      <c r="AU1473" s="250" t="s">
        <v>90</v>
      </c>
      <c r="AV1473" s="12" t="s">
        <v>90</v>
      </c>
      <c r="AW1473" s="12" t="s">
        <v>5</v>
      </c>
      <c r="AX1473" s="12" t="s">
        <v>80</v>
      </c>
      <c r="AY1473" s="250" t="s">
        <v>204</v>
      </c>
    </row>
    <row r="1474" spans="2:51" s="11" customFormat="1" ht="12">
      <c r="B1474" s="229"/>
      <c r="C1474" s="230"/>
      <c r="D1474" s="231" t="s">
        <v>213</v>
      </c>
      <c r="E1474" s="232" t="s">
        <v>33</v>
      </c>
      <c r="F1474" s="233" t="s">
        <v>1009</v>
      </c>
      <c r="G1474" s="230"/>
      <c r="H1474" s="232" t="s">
        <v>33</v>
      </c>
      <c r="I1474" s="234"/>
      <c r="J1474" s="234"/>
      <c r="K1474" s="230"/>
      <c r="L1474" s="230"/>
      <c r="M1474" s="235"/>
      <c r="N1474" s="236"/>
      <c r="O1474" s="237"/>
      <c r="P1474" s="237"/>
      <c r="Q1474" s="237"/>
      <c r="R1474" s="237"/>
      <c r="S1474" s="237"/>
      <c r="T1474" s="237"/>
      <c r="U1474" s="237"/>
      <c r="V1474" s="237"/>
      <c r="W1474" s="237"/>
      <c r="X1474" s="238"/>
      <c r="AT1474" s="239" t="s">
        <v>213</v>
      </c>
      <c r="AU1474" s="239" t="s">
        <v>90</v>
      </c>
      <c r="AV1474" s="11" t="s">
        <v>88</v>
      </c>
      <c r="AW1474" s="11" t="s">
        <v>5</v>
      </c>
      <c r="AX1474" s="11" t="s">
        <v>80</v>
      </c>
      <c r="AY1474" s="239" t="s">
        <v>204</v>
      </c>
    </row>
    <row r="1475" spans="2:51" s="12" customFormat="1" ht="12">
      <c r="B1475" s="240"/>
      <c r="C1475" s="241"/>
      <c r="D1475" s="231" t="s">
        <v>213</v>
      </c>
      <c r="E1475" s="242" t="s">
        <v>33</v>
      </c>
      <c r="F1475" s="243" t="s">
        <v>1010</v>
      </c>
      <c r="G1475" s="241"/>
      <c r="H1475" s="244">
        <v>132.48</v>
      </c>
      <c r="I1475" s="245"/>
      <c r="J1475" s="245"/>
      <c r="K1475" s="241"/>
      <c r="L1475" s="241"/>
      <c r="M1475" s="246"/>
      <c r="N1475" s="247"/>
      <c r="O1475" s="248"/>
      <c r="P1475" s="248"/>
      <c r="Q1475" s="248"/>
      <c r="R1475" s="248"/>
      <c r="S1475" s="248"/>
      <c r="T1475" s="248"/>
      <c r="U1475" s="248"/>
      <c r="V1475" s="248"/>
      <c r="W1475" s="248"/>
      <c r="X1475" s="249"/>
      <c r="AT1475" s="250" t="s">
        <v>213</v>
      </c>
      <c r="AU1475" s="250" t="s">
        <v>90</v>
      </c>
      <c r="AV1475" s="12" t="s">
        <v>90</v>
      </c>
      <c r="AW1475" s="12" t="s">
        <v>5</v>
      </c>
      <c r="AX1475" s="12" t="s">
        <v>80</v>
      </c>
      <c r="AY1475" s="250" t="s">
        <v>204</v>
      </c>
    </row>
    <row r="1476" spans="2:51" s="14" customFormat="1" ht="12">
      <c r="B1476" s="262"/>
      <c r="C1476" s="263"/>
      <c r="D1476" s="231" t="s">
        <v>213</v>
      </c>
      <c r="E1476" s="264" t="s">
        <v>33</v>
      </c>
      <c r="F1476" s="265" t="s">
        <v>243</v>
      </c>
      <c r="G1476" s="263"/>
      <c r="H1476" s="266">
        <v>818.639</v>
      </c>
      <c r="I1476" s="267"/>
      <c r="J1476" s="267"/>
      <c r="K1476" s="263"/>
      <c r="L1476" s="263"/>
      <c r="M1476" s="268"/>
      <c r="N1476" s="269"/>
      <c r="O1476" s="270"/>
      <c r="P1476" s="270"/>
      <c r="Q1476" s="270"/>
      <c r="R1476" s="270"/>
      <c r="S1476" s="270"/>
      <c r="T1476" s="270"/>
      <c r="U1476" s="270"/>
      <c r="V1476" s="270"/>
      <c r="W1476" s="270"/>
      <c r="X1476" s="271"/>
      <c r="AT1476" s="272" t="s">
        <v>213</v>
      </c>
      <c r="AU1476" s="272" t="s">
        <v>90</v>
      </c>
      <c r="AV1476" s="14" t="s">
        <v>224</v>
      </c>
      <c r="AW1476" s="14" t="s">
        <v>5</v>
      </c>
      <c r="AX1476" s="14" t="s">
        <v>80</v>
      </c>
      <c r="AY1476" s="272" t="s">
        <v>204</v>
      </c>
    </row>
    <row r="1477" spans="2:51" s="11" customFormat="1" ht="12">
      <c r="B1477" s="229"/>
      <c r="C1477" s="230"/>
      <c r="D1477" s="231" t="s">
        <v>213</v>
      </c>
      <c r="E1477" s="232" t="s">
        <v>33</v>
      </c>
      <c r="F1477" s="233" t="s">
        <v>597</v>
      </c>
      <c r="G1477" s="230"/>
      <c r="H1477" s="232" t="s">
        <v>33</v>
      </c>
      <c r="I1477" s="234"/>
      <c r="J1477" s="234"/>
      <c r="K1477" s="230"/>
      <c r="L1477" s="230"/>
      <c r="M1477" s="235"/>
      <c r="N1477" s="236"/>
      <c r="O1477" s="237"/>
      <c r="P1477" s="237"/>
      <c r="Q1477" s="237"/>
      <c r="R1477" s="237"/>
      <c r="S1477" s="237"/>
      <c r="T1477" s="237"/>
      <c r="U1477" s="237"/>
      <c r="V1477" s="237"/>
      <c r="W1477" s="237"/>
      <c r="X1477" s="238"/>
      <c r="AT1477" s="239" t="s">
        <v>213</v>
      </c>
      <c r="AU1477" s="239" t="s">
        <v>90</v>
      </c>
      <c r="AV1477" s="11" t="s">
        <v>88</v>
      </c>
      <c r="AW1477" s="11" t="s">
        <v>5</v>
      </c>
      <c r="AX1477" s="11" t="s">
        <v>80</v>
      </c>
      <c r="AY1477" s="239" t="s">
        <v>204</v>
      </c>
    </row>
    <row r="1478" spans="2:51" s="12" customFormat="1" ht="12">
      <c r="B1478" s="240"/>
      <c r="C1478" s="241"/>
      <c r="D1478" s="231" t="s">
        <v>213</v>
      </c>
      <c r="E1478" s="242" t="s">
        <v>33</v>
      </c>
      <c r="F1478" s="243" t="s">
        <v>1013</v>
      </c>
      <c r="G1478" s="241"/>
      <c r="H1478" s="244">
        <v>113.766</v>
      </c>
      <c r="I1478" s="245"/>
      <c r="J1478" s="245"/>
      <c r="K1478" s="241"/>
      <c r="L1478" s="241"/>
      <c r="M1478" s="246"/>
      <c r="N1478" s="247"/>
      <c r="O1478" s="248"/>
      <c r="P1478" s="248"/>
      <c r="Q1478" s="248"/>
      <c r="R1478" s="248"/>
      <c r="S1478" s="248"/>
      <c r="T1478" s="248"/>
      <c r="U1478" s="248"/>
      <c r="V1478" s="248"/>
      <c r="W1478" s="248"/>
      <c r="X1478" s="249"/>
      <c r="AT1478" s="250" t="s">
        <v>213</v>
      </c>
      <c r="AU1478" s="250" t="s">
        <v>90</v>
      </c>
      <c r="AV1478" s="12" t="s">
        <v>90</v>
      </c>
      <c r="AW1478" s="12" t="s">
        <v>5</v>
      </c>
      <c r="AX1478" s="12" t="s">
        <v>80</v>
      </c>
      <c r="AY1478" s="250" t="s">
        <v>204</v>
      </c>
    </row>
    <row r="1479" spans="2:51" s="12" customFormat="1" ht="12">
      <c r="B1479" s="240"/>
      <c r="C1479" s="241"/>
      <c r="D1479" s="231" t="s">
        <v>213</v>
      </c>
      <c r="E1479" s="242" t="s">
        <v>33</v>
      </c>
      <c r="F1479" s="243" t="s">
        <v>1014</v>
      </c>
      <c r="G1479" s="241"/>
      <c r="H1479" s="244">
        <v>55.68</v>
      </c>
      <c r="I1479" s="245"/>
      <c r="J1479" s="245"/>
      <c r="K1479" s="241"/>
      <c r="L1479" s="241"/>
      <c r="M1479" s="246"/>
      <c r="N1479" s="247"/>
      <c r="O1479" s="248"/>
      <c r="P1479" s="248"/>
      <c r="Q1479" s="248"/>
      <c r="R1479" s="248"/>
      <c r="S1479" s="248"/>
      <c r="T1479" s="248"/>
      <c r="U1479" s="248"/>
      <c r="V1479" s="248"/>
      <c r="W1479" s="248"/>
      <c r="X1479" s="249"/>
      <c r="AT1479" s="250" t="s">
        <v>213</v>
      </c>
      <c r="AU1479" s="250" t="s">
        <v>90</v>
      </c>
      <c r="AV1479" s="12" t="s">
        <v>90</v>
      </c>
      <c r="AW1479" s="12" t="s">
        <v>5</v>
      </c>
      <c r="AX1479" s="12" t="s">
        <v>80</v>
      </c>
      <c r="AY1479" s="250" t="s">
        <v>204</v>
      </c>
    </row>
    <row r="1480" spans="2:51" s="12" customFormat="1" ht="12">
      <c r="B1480" s="240"/>
      <c r="C1480" s="241"/>
      <c r="D1480" s="231" t="s">
        <v>213</v>
      </c>
      <c r="E1480" s="242" t="s">
        <v>33</v>
      </c>
      <c r="F1480" s="243" t="s">
        <v>1015</v>
      </c>
      <c r="G1480" s="241"/>
      <c r="H1480" s="244">
        <v>48.224</v>
      </c>
      <c r="I1480" s="245"/>
      <c r="J1480" s="245"/>
      <c r="K1480" s="241"/>
      <c r="L1480" s="241"/>
      <c r="M1480" s="246"/>
      <c r="N1480" s="247"/>
      <c r="O1480" s="248"/>
      <c r="P1480" s="248"/>
      <c r="Q1480" s="248"/>
      <c r="R1480" s="248"/>
      <c r="S1480" s="248"/>
      <c r="T1480" s="248"/>
      <c r="U1480" s="248"/>
      <c r="V1480" s="248"/>
      <c r="W1480" s="248"/>
      <c r="X1480" s="249"/>
      <c r="AT1480" s="250" t="s">
        <v>213</v>
      </c>
      <c r="AU1480" s="250" t="s">
        <v>90</v>
      </c>
      <c r="AV1480" s="12" t="s">
        <v>90</v>
      </c>
      <c r="AW1480" s="12" t="s">
        <v>5</v>
      </c>
      <c r="AX1480" s="12" t="s">
        <v>80</v>
      </c>
      <c r="AY1480" s="250" t="s">
        <v>204</v>
      </c>
    </row>
    <row r="1481" spans="2:51" s="12" customFormat="1" ht="12">
      <c r="B1481" s="240"/>
      <c r="C1481" s="241"/>
      <c r="D1481" s="231" t="s">
        <v>213</v>
      </c>
      <c r="E1481" s="242" t="s">
        <v>33</v>
      </c>
      <c r="F1481" s="243" t="s">
        <v>1016</v>
      </c>
      <c r="G1481" s="241"/>
      <c r="H1481" s="244">
        <v>63.584</v>
      </c>
      <c r="I1481" s="245"/>
      <c r="J1481" s="245"/>
      <c r="K1481" s="241"/>
      <c r="L1481" s="241"/>
      <c r="M1481" s="246"/>
      <c r="N1481" s="247"/>
      <c r="O1481" s="248"/>
      <c r="P1481" s="248"/>
      <c r="Q1481" s="248"/>
      <c r="R1481" s="248"/>
      <c r="S1481" s="248"/>
      <c r="T1481" s="248"/>
      <c r="U1481" s="248"/>
      <c r="V1481" s="248"/>
      <c r="W1481" s="248"/>
      <c r="X1481" s="249"/>
      <c r="AT1481" s="250" t="s">
        <v>213</v>
      </c>
      <c r="AU1481" s="250" t="s">
        <v>90</v>
      </c>
      <c r="AV1481" s="12" t="s">
        <v>90</v>
      </c>
      <c r="AW1481" s="12" t="s">
        <v>5</v>
      </c>
      <c r="AX1481" s="12" t="s">
        <v>80</v>
      </c>
      <c r="AY1481" s="250" t="s">
        <v>204</v>
      </c>
    </row>
    <row r="1482" spans="2:51" s="12" customFormat="1" ht="12">
      <c r="B1482" s="240"/>
      <c r="C1482" s="241"/>
      <c r="D1482" s="231" t="s">
        <v>213</v>
      </c>
      <c r="E1482" s="242" t="s">
        <v>33</v>
      </c>
      <c r="F1482" s="243" t="s">
        <v>1017</v>
      </c>
      <c r="G1482" s="241"/>
      <c r="H1482" s="244">
        <v>92.736</v>
      </c>
      <c r="I1482" s="245"/>
      <c r="J1482" s="245"/>
      <c r="K1482" s="241"/>
      <c r="L1482" s="241"/>
      <c r="M1482" s="246"/>
      <c r="N1482" s="247"/>
      <c r="O1482" s="248"/>
      <c r="P1482" s="248"/>
      <c r="Q1482" s="248"/>
      <c r="R1482" s="248"/>
      <c r="S1482" s="248"/>
      <c r="T1482" s="248"/>
      <c r="U1482" s="248"/>
      <c r="V1482" s="248"/>
      <c r="W1482" s="248"/>
      <c r="X1482" s="249"/>
      <c r="AT1482" s="250" t="s">
        <v>213</v>
      </c>
      <c r="AU1482" s="250" t="s">
        <v>90</v>
      </c>
      <c r="AV1482" s="12" t="s">
        <v>90</v>
      </c>
      <c r="AW1482" s="12" t="s">
        <v>5</v>
      </c>
      <c r="AX1482" s="12" t="s">
        <v>80</v>
      </c>
      <c r="AY1482" s="250" t="s">
        <v>204</v>
      </c>
    </row>
    <row r="1483" spans="2:51" s="12" customFormat="1" ht="12">
      <c r="B1483" s="240"/>
      <c r="C1483" s="241"/>
      <c r="D1483" s="231" t="s">
        <v>213</v>
      </c>
      <c r="E1483" s="242" t="s">
        <v>33</v>
      </c>
      <c r="F1483" s="243" t="s">
        <v>1018</v>
      </c>
      <c r="G1483" s="241"/>
      <c r="H1483" s="244">
        <v>54.496</v>
      </c>
      <c r="I1483" s="245"/>
      <c r="J1483" s="245"/>
      <c r="K1483" s="241"/>
      <c r="L1483" s="241"/>
      <c r="M1483" s="246"/>
      <c r="N1483" s="247"/>
      <c r="O1483" s="248"/>
      <c r="P1483" s="248"/>
      <c r="Q1483" s="248"/>
      <c r="R1483" s="248"/>
      <c r="S1483" s="248"/>
      <c r="T1483" s="248"/>
      <c r="U1483" s="248"/>
      <c r="V1483" s="248"/>
      <c r="W1483" s="248"/>
      <c r="X1483" s="249"/>
      <c r="AT1483" s="250" t="s">
        <v>213</v>
      </c>
      <c r="AU1483" s="250" t="s">
        <v>90</v>
      </c>
      <c r="AV1483" s="12" t="s">
        <v>90</v>
      </c>
      <c r="AW1483" s="12" t="s">
        <v>5</v>
      </c>
      <c r="AX1483" s="12" t="s">
        <v>80</v>
      </c>
      <c r="AY1483" s="250" t="s">
        <v>204</v>
      </c>
    </row>
    <row r="1484" spans="2:51" s="12" customFormat="1" ht="12">
      <c r="B1484" s="240"/>
      <c r="C1484" s="241"/>
      <c r="D1484" s="231" t="s">
        <v>213</v>
      </c>
      <c r="E1484" s="242" t="s">
        <v>33</v>
      </c>
      <c r="F1484" s="243" t="s">
        <v>1019</v>
      </c>
      <c r="G1484" s="241"/>
      <c r="H1484" s="244">
        <v>73.656</v>
      </c>
      <c r="I1484" s="245"/>
      <c r="J1484" s="245"/>
      <c r="K1484" s="241"/>
      <c r="L1484" s="241"/>
      <c r="M1484" s="246"/>
      <c r="N1484" s="247"/>
      <c r="O1484" s="248"/>
      <c r="P1484" s="248"/>
      <c r="Q1484" s="248"/>
      <c r="R1484" s="248"/>
      <c r="S1484" s="248"/>
      <c r="T1484" s="248"/>
      <c r="U1484" s="248"/>
      <c r="V1484" s="248"/>
      <c r="W1484" s="248"/>
      <c r="X1484" s="249"/>
      <c r="AT1484" s="250" t="s">
        <v>213</v>
      </c>
      <c r="AU1484" s="250" t="s">
        <v>90</v>
      </c>
      <c r="AV1484" s="12" t="s">
        <v>90</v>
      </c>
      <c r="AW1484" s="12" t="s">
        <v>5</v>
      </c>
      <c r="AX1484" s="12" t="s">
        <v>80</v>
      </c>
      <c r="AY1484" s="250" t="s">
        <v>204</v>
      </c>
    </row>
    <row r="1485" spans="2:51" s="12" customFormat="1" ht="12">
      <c r="B1485" s="240"/>
      <c r="C1485" s="241"/>
      <c r="D1485" s="231" t="s">
        <v>213</v>
      </c>
      <c r="E1485" s="242" t="s">
        <v>33</v>
      </c>
      <c r="F1485" s="243" t="s">
        <v>1020</v>
      </c>
      <c r="G1485" s="241"/>
      <c r="H1485" s="244">
        <v>211.2</v>
      </c>
      <c r="I1485" s="245"/>
      <c r="J1485" s="245"/>
      <c r="K1485" s="241"/>
      <c r="L1485" s="241"/>
      <c r="M1485" s="246"/>
      <c r="N1485" s="247"/>
      <c r="O1485" s="248"/>
      <c r="P1485" s="248"/>
      <c r="Q1485" s="248"/>
      <c r="R1485" s="248"/>
      <c r="S1485" s="248"/>
      <c r="T1485" s="248"/>
      <c r="U1485" s="248"/>
      <c r="V1485" s="248"/>
      <c r="W1485" s="248"/>
      <c r="X1485" s="249"/>
      <c r="AT1485" s="250" t="s">
        <v>213</v>
      </c>
      <c r="AU1485" s="250" t="s">
        <v>90</v>
      </c>
      <c r="AV1485" s="12" t="s">
        <v>90</v>
      </c>
      <c r="AW1485" s="12" t="s">
        <v>5</v>
      </c>
      <c r="AX1485" s="12" t="s">
        <v>80</v>
      </c>
      <c r="AY1485" s="250" t="s">
        <v>204</v>
      </c>
    </row>
    <row r="1486" spans="2:51" s="11" customFormat="1" ht="12">
      <c r="B1486" s="229"/>
      <c r="C1486" s="230"/>
      <c r="D1486" s="231" t="s">
        <v>213</v>
      </c>
      <c r="E1486" s="232" t="s">
        <v>33</v>
      </c>
      <c r="F1486" s="233" t="s">
        <v>1021</v>
      </c>
      <c r="G1486" s="230"/>
      <c r="H1486" s="232" t="s">
        <v>33</v>
      </c>
      <c r="I1486" s="234"/>
      <c r="J1486" s="234"/>
      <c r="K1486" s="230"/>
      <c r="L1486" s="230"/>
      <c r="M1486" s="235"/>
      <c r="N1486" s="236"/>
      <c r="O1486" s="237"/>
      <c r="P1486" s="237"/>
      <c r="Q1486" s="237"/>
      <c r="R1486" s="237"/>
      <c r="S1486" s="237"/>
      <c r="T1486" s="237"/>
      <c r="U1486" s="237"/>
      <c r="V1486" s="237"/>
      <c r="W1486" s="237"/>
      <c r="X1486" s="238"/>
      <c r="AT1486" s="239" t="s">
        <v>213</v>
      </c>
      <c r="AU1486" s="239" t="s">
        <v>90</v>
      </c>
      <c r="AV1486" s="11" t="s">
        <v>88</v>
      </c>
      <c r="AW1486" s="11" t="s">
        <v>5</v>
      </c>
      <c r="AX1486" s="11" t="s">
        <v>80</v>
      </c>
      <c r="AY1486" s="239" t="s">
        <v>204</v>
      </c>
    </row>
    <row r="1487" spans="2:51" s="12" customFormat="1" ht="12">
      <c r="B1487" s="240"/>
      <c r="C1487" s="241"/>
      <c r="D1487" s="231" t="s">
        <v>213</v>
      </c>
      <c r="E1487" s="242" t="s">
        <v>33</v>
      </c>
      <c r="F1487" s="243" t="s">
        <v>1022</v>
      </c>
      <c r="G1487" s="241"/>
      <c r="H1487" s="244">
        <v>132.2</v>
      </c>
      <c r="I1487" s="245"/>
      <c r="J1487" s="245"/>
      <c r="K1487" s="241"/>
      <c r="L1487" s="241"/>
      <c r="M1487" s="246"/>
      <c r="N1487" s="247"/>
      <c r="O1487" s="248"/>
      <c r="P1487" s="248"/>
      <c r="Q1487" s="248"/>
      <c r="R1487" s="248"/>
      <c r="S1487" s="248"/>
      <c r="T1487" s="248"/>
      <c r="U1487" s="248"/>
      <c r="V1487" s="248"/>
      <c r="W1487" s="248"/>
      <c r="X1487" s="249"/>
      <c r="AT1487" s="250" t="s">
        <v>213</v>
      </c>
      <c r="AU1487" s="250" t="s">
        <v>90</v>
      </c>
      <c r="AV1487" s="12" t="s">
        <v>90</v>
      </c>
      <c r="AW1487" s="12" t="s">
        <v>5</v>
      </c>
      <c r="AX1487" s="12" t="s">
        <v>80</v>
      </c>
      <c r="AY1487" s="250" t="s">
        <v>204</v>
      </c>
    </row>
    <row r="1488" spans="2:51" s="14" customFormat="1" ht="12">
      <c r="B1488" s="262"/>
      <c r="C1488" s="263"/>
      <c r="D1488" s="231" t="s">
        <v>213</v>
      </c>
      <c r="E1488" s="264" t="s">
        <v>33</v>
      </c>
      <c r="F1488" s="265" t="s">
        <v>243</v>
      </c>
      <c r="G1488" s="263"/>
      <c r="H1488" s="266">
        <v>845.5419999999999</v>
      </c>
      <c r="I1488" s="267"/>
      <c r="J1488" s="267"/>
      <c r="K1488" s="263"/>
      <c r="L1488" s="263"/>
      <c r="M1488" s="268"/>
      <c r="N1488" s="269"/>
      <c r="O1488" s="270"/>
      <c r="P1488" s="270"/>
      <c r="Q1488" s="270"/>
      <c r="R1488" s="270"/>
      <c r="S1488" s="270"/>
      <c r="T1488" s="270"/>
      <c r="U1488" s="270"/>
      <c r="V1488" s="270"/>
      <c r="W1488" s="270"/>
      <c r="X1488" s="271"/>
      <c r="AT1488" s="272" t="s">
        <v>213</v>
      </c>
      <c r="AU1488" s="272" t="s">
        <v>90</v>
      </c>
      <c r="AV1488" s="14" t="s">
        <v>224</v>
      </c>
      <c r="AW1488" s="14" t="s">
        <v>5</v>
      </c>
      <c r="AX1488" s="14" t="s">
        <v>80</v>
      </c>
      <c r="AY1488" s="272" t="s">
        <v>204</v>
      </c>
    </row>
    <row r="1489" spans="2:51" s="11" customFormat="1" ht="12">
      <c r="B1489" s="229"/>
      <c r="C1489" s="230"/>
      <c r="D1489" s="231" t="s">
        <v>213</v>
      </c>
      <c r="E1489" s="232" t="s">
        <v>33</v>
      </c>
      <c r="F1489" s="233" t="s">
        <v>600</v>
      </c>
      <c r="G1489" s="230"/>
      <c r="H1489" s="232" t="s">
        <v>33</v>
      </c>
      <c r="I1489" s="234"/>
      <c r="J1489" s="234"/>
      <c r="K1489" s="230"/>
      <c r="L1489" s="230"/>
      <c r="M1489" s="235"/>
      <c r="N1489" s="236"/>
      <c r="O1489" s="237"/>
      <c r="P1489" s="237"/>
      <c r="Q1489" s="237"/>
      <c r="R1489" s="237"/>
      <c r="S1489" s="237"/>
      <c r="T1489" s="237"/>
      <c r="U1489" s="237"/>
      <c r="V1489" s="237"/>
      <c r="W1489" s="237"/>
      <c r="X1489" s="238"/>
      <c r="AT1489" s="239" t="s">
        <v>213</v>
      </c>
      <c r="AU1489" s="239" t="s">
        <v>90</v>
      </c>
      <c r="AV1489" s="11" t="s">
        <v>88</v>
      </c>
      <c r="AW1489" s="11" t="s">
        <v>5</v>
      </c>
      <c r="AX1489" s="11" t="s">
        <v>80</v>
      </c>
      <c r="AY1489" s="239" t="s">
        <v>204</v>
      </c>
    </row>
    <row r="1490" spans="2:51" s="12" customFormat="1" ht="12">
      <c r="B1490" s="240"/>
      <c r="C1490" s="241"/>
      <c r="D1490" s="231" t="s">
        <v>213</v>
      </c>
      <c r="E1490" s="242" t="s">
        <v>33</v>
      </c>
      <c r="F1490" s="243" t="s">
        <v>1024</v>
      </c>
      <c r="G1490" s="241"/>
      <c r="H1490" s="244">
        <v>66.432</v>
      </c>
      <c r="I1490" s="245"/>
      <c r="J1490" s="245"/>
      <c r="K1490" s="241"/>
      <c r="L1490" s="241"/>
      <c r="M1490" s="246"/>
      <c r="N1490" s="247"/>
      <c r="O1490" s="248"/>
      <c r="P1490" s="248"/>
      <c r="Q1490" s="248"/>
      <c r="R1490" s="248"/>
      <c r="S1490" s="248"/>
      <c r="T1490" s="248"/>
      <c r="U1490" s="248"/>
      <c r="V1490" s="248"/>
      <c r="W1490" s="248"/>
      <c r="X1490" s="249"/>
      <c r="AT1490" s="250" t="s">
        <v>213</v>
      </c>
      <c r="AU1490" s="250" t="s">
        <v>90</v>
      </c>
      <c r="AV1490" s="12" t="s">
        <v>90</v>
      </c>
      <c r="AW1490" s="12" t="s">
        <v>5</v>
      </c>
      <c r="AX1490" s="12" t="s">
        <v>80</v>
      </c>
      <c r="AY1490" s="250" t="s">
        <v>204</v>
      </c>
    </row>
    <row r="1491" spans="2:51" s="12" customFormat="1" ht="12">
      <c r="B1491" s="240"/>
      <c r="C1491" s="241"/>
      <c r="D1491" s="231" t="s">
        <v>213</v>
      </c>
      <c r="E1491" s="242" t="s">
        <v>33</v>
      </c>
      <c r="F1491" s="243" t="s">
        <v>1025</v>
      </c>
      <c r="G1491" s="241"/>
      <c r="H1491" s="244">
        <v>57.024</v>
      </c>
      <c r="I1491" s="245"/>
      <c r="J1491" s="245"/>
      <c r="K1491" s="241"/>
      <c r="L1491" s="241"/>
      <c r="M1491" s="246"/>
      <c r="N1491" s="247"/>
      <c r="O1491" s="248"/>
      <c r="P1491" s="248"/>
      <c r="Q1491" s="248"/>
      <c r="R1491" s="248"/>
      <c r="S1491" s="248"/>
      <c r="T1491" s="248"/>
      <c r="U1491" s="248"/>
      <c r="V1491" s="248"/>
      <c r="W1491" s="248"/>
      <c r="X1491" s="249"/>
      <c r="AT1491" s="250" t="s">
        <v>213</v>
      </c>
      <c r="AU1491" s="250" t="s">
        <v>90</v>
      </c>
      <c r="AV1491" s="12" t="s">
        <v>90</v>
      </c>
      <c r="AW1491" s="12" t="s">
        <v>5</v>
      </c>
      <c r="AX1491" s="12" t="s">
        <v>80</v>
      </c>
      <c r="AY1491" s="250" t="s">
        <v>204</v>
      </c>
    </row>
    <row r="1492" spans="2:51" s="12" customFormat="1" ht="12">
      <c r="B1492" s="240"/>
      <c r="C1492" s="241"/>
      <c r="D1492" s="231" t="s">
        <v>213</v>
      </c>
      <c r="E1492" s="242" t="s">
        <v>33</v>
      </c>
      <c r="F1492" s="243" t="s">
        <v>1026</v>
      </c>
      <c r="G1492" s="241"/>
      <c r="H1492" s="244">
        <v>49.92</v>
      </c>
      <c r="I1492" s="245"/>
      <c r="J1492" s="245"/>
      <c r="K1492" s="241"/>
      <c r="L1492" s="241"/>
      <c r="M1492" s="246"/>
      <c r="N1492" s="247"/>
      <c r="O1492" s="248"/>
      <c r="P1492" s="248"/>
      <c r="Q1492" s="248"/>
      <c r="R1492" s="248"/>
      <c r="S1492" s="248"/>
      <c r="T1492" s="248"/>
      <c r="U1492" s="248"/>
      <c r="V1492" s="248"/>
      <c r="W1492" s="248"/>
      <c r="X1492" s="249"/>
      <c r="AT1492" s="250" t="s">
        <v>213</v>
      </c>
      <c r="AU1492" s="250" t="s">
        <v>90</v>
      </c>
      <c r="AV1492" s="12" t="s">
        <v>90</v>
      </c>
      <c r="AW1492" s="12" t="s">
        <v>5</v>
      </c>
      <c r="AX1492" s="12" t="s">
        <v>80</v>
      </c>
      <c r="AY1492" s="250" t="s">
        <v>204</v>
      </c>
    </row>
    <row r="1493" spans="2:51" s="12" customFormat="1" ht="12">
      <c r="B1493" s="240"/>
      <c r="C1493" s="241"/>
      <c r="D1493" s="231" t="s">
        <v>213</v>
      </c>
      <c r="E1493" s="242" t="s">
        <v>33</v>
      </c>
      <c r="F1493" s="243" t="s">
        <v>1027</v>
      </c>
      <c r="G1493" s="241"/>
      <c r="H1493" s="244">
        <v>48.896</v>
      </c>
      <c r="I1493" s="245"/>
      <c r="J1493" s="245"/>
      <c r="K1493" s="241"/>
      <c r="L1493" s="241"/>
      <c r="M1493" s="246"/>
      <c r="N1493" s="247"/>
      <c r="O1493" s="248"/>
      <c r="P1493" s="248"/>
      <c r="Q1493" s="248"/>
      <c r="R1493" s="248"/>
      <c r="S1493" s="248"/>
      <c r="T1493" s="248"/>
      <c r="U1493" s="248"/>
      <c r="V1493" s="248"/>
      <c r="W1493" s="248"/>
      <c r="X1493" s="249"/>
      <c r="AT1493" s="250" t="s">
        <v>213</v>
      </c>
      <c r="AU1493" s="250" t="s">
        <v>90</v>
      </c>
      <c r="AV1493" s="12" t="s">
        <v>90</v>
      </c>
      <c r="AW1493" s="12" t="s">
        <v>5</v>
      </c>
      <c r="AX1493" s="12" t="s">
        <v>80</v>
      </c>
      <c r="AY1493" s="250" t="s">
        <v>204</v>
      </c>
    </row>
    <row r="1494" spans="2:51" s="12" customFormat="1" ht="12">
      <c r="B1494" s="240"/>
      <c r="C1494" s="241"/>
      <c r="D1494" s="231" t="s">
        <v>213</v>
      </c>
      <c r="E1494" s="242" t="s">
        <v>33</v>
      </c>
      <c r="F1494" s="243" t="s">
        <v>1028</v>
      </c>
      <c r="G1494" s="241"/>
      <c r="H1494" s="244">
        <v>48.48</v>
      </c>
      <c r="I1494" s="245"/>
      <c r="J1494" s="245"/>
      <c r="K1494" s="241"/>
      <c r="L1494" s="241"/>
      <c r="M1494" s="246"/>
      <c r="N1494" s="247"/>
      <c r="O1494" s="248"/>
      <c r="P1494" s="248"/>
      <c r="Q1494" s="248"/>
      <c r="R1494" s="248"/>
      <c r="S1494" s="248"/>
      <c r="T1494" s="248"/>
      <c r="U1494" s="248"/>
      <c r="V1494" s="248"/>
      <c r="W1494" s="248"/>
      <c r="X1494" s="249"/>
      <c r="AT1494" s="250" t="s">
        <v>213</v>
      </c>
      <c r="AU1494" s="250" t="s">
        <v>90</v>
      </c>
      <c r="AV1494" s="12" t="s">
        <v>90</v>
      </c>
      <c r="AW1494" s="12" t="s">
        <v>5</v>
      </c>
      <c r="AX1494" s="12" t="s">
        <v>80</v>
      </c>
      <c r="AY1494" s="250" t="s">
        <v>204</v>
      </c>
    </row>
    <row r="1495" spans="2:51" s="12" customFormat="1" ht="12">
      <c r="B1495" s="240"/>
      <c r="C1495" s="241"/>
      <c r="D1495" s="231" t="s">
        <v>213</v>
      </c>
      <c r="E1495" s="242" t="s">
        <v>33</v>
      </c>
      <c r="F1495" s="243" t="s">
        <v>1029</v>
      </c>
      <c r="G1495" s="241"/>
      <c r="H1495" s="244">
        <v>197.67</v>
      </c>
      <c r="I1495" s="245"/>
      <c r="J1495" s="245"/>
      <c r="K1495" s="241"/>
      <c r="L1495" s="241"/>
      <c r="M1495" s="246"/>
      <c r="N1495" s="247"/>
      <c r="O1495" s="248"/>
      <c r="P1495" s="248"/>
      <c r="Q1495" s="248"/>
      <c r="R1495" s="248"/>
      <c r="S1495" s="248"/>
      <c r="T1495" s="248"/>
      <c r="U1495" s="248"/>
      <c r="V1495" s="248"/>
      <c r="W1495" s="248"/>
      <c r="X1495" s="249"/>
      <c r="AT1495" s="250" t="s">
        <v>213</v>
      </c>
      <c r="AU1495" s="250" t="s">
        <v>90</v>
      </c>
      <c r="AV1495" s="12" t="s">
        <v>90</v>
      </c>
      <c r="AW1495" s="12" t="s">
        <v>5</v>
      </c>
      <c r="AX1495" s="12" t="s">
        <v>80</v>
      </c>
      <c r="AY1495" s="250" t="s">
        <v>204</v>
      </c>
    </row>
    <row r="1496" spans="2:51" s="12" customFormat="1" ht="12">
      <c r="B1496" s="240"/>
      <c r="C1496" s="241"/>
      <c r="D1496" s="231" t="s">
        <v>213</v>
      </c>
      <c r="E1496" s="242" t="s">
        <v>33</v>
      </c>
      <c r="F1496" s="243" t="s">
        <v>1030</v>
      </c>
      <c r="G1496" s="241"/>
      <c r="H1496" s="244">
        <v>138</v>
      </c>
      <c r="I1496" s="245"/>
      <c r="J1496" s="245"/>
      <c r="K1496" s="241"/>
      <c r="L1496" s="241"/>
      <c r="M1496" s="246"/>
      <c r="N1496" s="247"/>
      <c r="O1496" s="248"/>
      <c r="P1496" s="248"/>
      <c r="Q1496" s="248"/>
      <c r="R1496" s="248"/>
      <c r="S1496" s="248"/>
      <c r="T1496" s="248"/>
      <c r="U1496" s="248"/>
      <c r="V1496" s="248"/>
      <c r="W1496" s="248"/>
      <c r="X1496" s="249"/>
      <c r="AT1496" s="250" t="s">
        <v>213</v>
      </c>
      <c r="AU1496" s="250" t="s">
        <v>90</v>
      </c>
      <c r="AV1496" s="12" t="s">
        <v>90</v>
      </c>
      <c r="AW1496" s="12" t="s">
        <v>5</v>
      </c>
      <c r="AX1496" s="12" t="s">
        <v>80</v>
      </c>
      <c r="AY1496" s="250" t="s">
        <v>204</v>
      </c>
    </row>
    <row r="1497" spans="2:51" s="14" customFormat="1" ht="12">
      <c r="B1497" s="262"/>
      <c r="C1497" s="263"/>
      <c r="D1497" s="231" t="s">
        <v>213</v>
      </c>
      <c r="E1497" s="264" t="s">
        <v>33</v>
      </c>
      <c r="F1497" s="265" t="s">
        <v>243</v>
      </c>
      <c r="G1497" s="263"/>
      <c r="H1497" s="266">
        <v>606.422</v>
      </c>
      <c r="I1497" s="267"/>
      <c r="J1497" s="267"/>
      <c r="K1497" s="263"/>
      <c r="L1497" s="263"/>
      <c r="M1497" s="268"/>
      <c r="N1497" s="269"/>
      <c r="O1497" s="270"/>
      <c r="P1497" s="270"/>
      <c r="Q1497" s="270"/>
      <c r="R1497" s="270"/>
      <c r="S1497" s="270"/>
      <c r="T1497" s="270"/>
      <c r="U1497" s="270"/>
      <c r="V1497" s="270"/>
      <c r="W1497" s="270"/>
      <c r="X1497" s="271"/>
      <c r="AT1497" s="272" t="s">
        <v>213</v>
      </c>
      <c r="AU1497" s="272" t="s">
        <v>90</v>
      </c>
      <c r="AV1497" s="14" t="s">
        <v>224</v>
      </c>
      <c r="AW1497" s="14" t="s">
        <v>5</v>
      </c>
      <c r="AX1497" s="14" t="s">
        <v>80</v>
      </c>
      <c r="AY1497" s="272" t="s">
        <v>204</v>
      </c>
    </row>
    <row r="1498" spans="2:51" s="13" customFormat="1" ht="12">
      <c r="B1498" s="251"/>
      <c r="C1498" s="252"/>
      <c r="D1498" s="231" t="s">
        <v>213</v>
      </c>
      <c r="E1498" s="253" t="s">
        <v>33</v>
      </c>
      <c r="F1498" s="254" t="s">
        <v>218</v>
      </c>
      <c r="G1498" s="252"/>
      <c r="H1498" s="255">
        <v>3486.819999999999</v>
      </c>
      <c r="I1498" s="256"/>
      <c r="J1498" s="256"/>
      <c r="K1498" s="252"/>
      <c r="L1498" s="252"/>
      <c r="M1498" s="257"/>
      <c r="N1498" s="258"/>
      <c r="O1498" s="259"/>
      <c r="P1498" s="259"/>
      <c r="Q1498" s="259"/>
      <c r="R1498" s="259"/>
      <c r="S1498" s="259"/>
      <c r="T1498" s="259"/>
      <c r="U1498" s="259"/>
      <c r="V1498" s="259"/>
      <c r="W1498" s="259"/>
      <c r="X1498" s="260"/>
      <c r="AT1498" s="261" t="s">
        <v>213</v>
      </c>
      <c r="AU1498" s="261" t="s">
        <v>90</v>
      </c>
      <c r="AV1498" s="13" t="s">
        <v>211</v>
      </c>
      <c r="AW1498" s="13" t="s">
        <v>5</v>
      </c>
      <c r="AX1498" s="13" t="s">
        <v>88</v>
      </c>
      <c r="AY1498" s="261" t="s">
        <v>204</v>
      </c>
    </row>
    <row r="1499" spans="2:65" s="1" customFormat="1" ht="16.5" customHeight="1">
      <c r="B1499" s="39"/>
      <c r="C1499" s="216" t="s">
        <v>1578</v>
      </c>
      <c r="D1499" s="216" t="s">
        <v>206</v>
      </c>
      <c r="E1499" s="217" t="s">
        <v>1579</v>
      </c>
      <c r="F1499" s="218" t="s">
        <v>1580</v>
      </c>
      <c r="G1499" s="219" t="s">
        <v>209</v>
      </c>
      <c r="H1499" s="220">
        <v>240.512</v>
      </c>
      <c r="I1499" s="221"/>
      <c r="J1499" s="221"/>
      <c r="K1499" s="222">
        <f>ROUND(P1499*H1499,2)</f>
        <v>0</v>
      </c>
      <c r="L1499" s="218" t="s">
        <v>210</v>
      </c>
      <c r="M1499" s="44"/>
      <c r="N1499" s="223" t="s">
        <v>33</v>
      </c>
      <c r="O1499" s="224" t="s">
        <v>49</v>
      </c>
      <c r="P1499" s="225">
        <f>I1499+J1499</f>
        <v>0</v>
      </c>
      <c r="Q1499" s="225">
        <f>ROUND(I1499*H1499,2)</f>
        <v>0</v>
      </c>
      <c r="R1499" s="225">
        <f>ROUND(J1499*H1499,2)</f>
        <v>0</v>
      </c>
      <c r="S1499" s="80"/>
      <c r="T1499" s="226">
        <f>S1499*H1499</f>
        <v>0</v>
      </c>
      <c r="U1499" s="226">
        <v>0</v>
      </c>
      <c r="V1499" s="226">
        <f>U1499*H1499</f>
        <v>0</v>
      </c>
      <c r="W1499" s="226">
        <v>0.068</v>
      </c>
      <c r="X1499" s="227">
        <f>W1499*H1499</f>
        <v>16.354816</v>
      </c>
      <c r="AR1499" s="17" t="s">
        <v>211</v>
      </c>
      <c r="AT1499" s="17" t="s">
        <v>206</v>
      </c>
      <c r="AU1499" s="17" t="s">
        <v>90</v>
      </c>
      <c r="AY1499" s="17" t="s">
        <v>204</v>
      </c>
      <c r="BE1499" s="228">
        <f>IF(O1499="základní",K1499,0)</f>
        <v>0</v>
      </c>
      <c r="BF1499" s="228">
        <f>IF(O1499="snížená",K1499,0)</f>
        <v>0</v>
      </c>
      <c r="BG1499" s="228">
        <f>IF(O1499="zákl. přenesená",K1499,0)</f>
        <v>0</v>
      </c>
      <c r="BH1499" s="228">
        <f>IF(O1499="sníž. přenesená",K1499,0)</f>
        <v>0</v>
      </c>
      <c r="BI1499" s="228">
        <f>IF(O1499="nulová",K1499,0)</f>
        <v>0</v>
      </c>
      <c r="BJ1499" s="17" t="s">
        <v>88</v>
      </c>
      <c r="BK1499" s="228">
        <f>ROUND(P1499*H1499,2)</f>
        <v>0</v>
      </c>
      <c r="BL1499" s="17" t="s">
        <v>211</v>
      </c>
      <c r="BM1499" s="17" t="s">
        <v>1581</v>
      </c>
    </row>
    <row r="1500" spans="2:51" s="11" customFormat="1" ht="12">
      <c r="B1500" s="229"/>
      <c r="C1500" s="230"/>
      <c r="D1500" s="231" t="s">
        <v>213</v>
      </c>
      <c r="E1500" s="232" t="s">
        <v>33</v>
      </c>
      <c r="F1500" s="233" t="s">
        <v>1582</v>
      </c>
      <c r="G1500" s="230"/>
      <c r="H1500" s="232" t="s">
        <v>33</v>
      </c>
      <c r="I1500" s="234"/>
      <c r="J1500" s="234"/>
      <c r="K1500" s="230"/>
      <c r="L1500" s="230"/>
      <c r="M1500" s="235"/>
      <c r="N1500" s="236"/>
      <c r="O1500" s="237"/>
      <c r="P1500" s="237"/>
      <c r="Q1500" s="237"/>
      <c r="R1500" s="237"/>
      <c r="S1500" s="237"/>
      <c r="T1500" s="237"/>
      <c r="U1500" s="237"/>
      <c r="V1500" s="237"/>
      <c r="W1500" s="237"/>
      <c r="X1500" s="238"/>
      <c r="AT1500" s="239" t="s">
        <v>213</v>
      </c>
      <c r="AU1500" s="239" t="s">
        <v>90</v>
      </c>
      <c r="AV1500" s="11" t="s">
        <v>88</v>
      </c>
      <c r="AW1500" s="11" t="s">
        <v>5</v>
      </c>
      <c r="AX1500" s="11" t="s">
        <v>80</v>
      </c>
      <c r="AY1500" s="239" t="s">
        <v>204</v>
      </c>
    </row>
    <row r="1501" spans="2:51" s="12" customFormat="1" ht="12">
      <c r="B1501" s="240"/>
      <c r="C1501" s="241"/>
      <c r="D1501" s="231" t="s">
        <v>213</v>
      </c>
      <c r="E1501" s="242" t="s">
        <v>33</v>
      </c>
      <c r="F1501" s="243" t="s">
        <v>1583</v>
      </c>
      <c r="G1501" s="241"/>
      <c r="H1501" s="244">
        <v>23.622</v>
      </c>
      <c r="I1501" s="245"/>
      <c r="J1501" s="245"/>
      <c r="K1501" s="241"/>
      <c r="L1501" s="241"/>
      <c r="M1501" s="246"/>
      <c r="N1501" s="247"/>
      <c r="O1501" s="248"/>
      <c r="P1501" s="248"/>
      <c r="Q1501" s="248"/>
      <c r="R1501" s="248"/>
      <c r="S1501" s="248"/>
      <c r="T1501" s="248"/>
      <c r="U1501" s="248"/>
      <c r="V1501" s="248"/>
      <c r="W1501" s="248"/>
      <c r="X1501" s="249"/>
      <c r="AT1501" s="250" t="s">
        <v>213</v>
      </c>
      <c r="AU1501" s="250" t="s">
        <v>90</v>
      </c>
      <c r="AV1501" s="12" t="s">
        <v>90</v>
      </c>
      <c r="AW1501" s="12" t="s">
        <v>5</v>
      </c>
      <c r="AX1501" s="12" t="s">
        <v>80</v>
      </c>
      <c r="AY1501" s="250" t="s">
        <v>204</v>
      </c>
    </row>
    <row r="1502" spans="2:51" s="14" customFormat="1" ht="12">
      <c r="B1502" s="262"/>
      <c r="C1502" s="263"/>
      <c r="D1502" s="231" t="s">
        <v>213</v>
      </c>
      <c r="E1502" s="264" t="s">
        <v>33</v>
      </c>
      <c r="F1502" s="265" t="s">
        <v>243</v>
      </c>
      <c r="G1502" s="263"/>
      <c r="H1502" s="266">
        <v>23.622</v>
      </c>
      <c r="I1502" s="267"/>
      <c r="J1502" s="267"/>
      <c r="K1502" s="263"/>
      <c r="L1502" s="263"/>
      <c r="M1502" s="268"/>
      <c r="N1502" s="269"/>
      <c r="O1502" s="270"/>
      <c r="P1502" s="270"/>
      <c r="Q1502" s="270"/>
      <c r="R1502" s="270"/>
      <c r="S1502" s="270"/>
      <c r="T1502" s="270"/>
      <c r="U1502" s="270"/>
      <c r="V1502" s="270"/>
      <c r="W1502" s="270"/>
      <c r="X1502" s="271"/>
      <c r="AT1502" s="272" t="s">
        <v>213</v>
      </c>
      <c r="AU1502" s="272" t="s">
        <v>90</v>
      </c>
      <c r="AV1502" s="14" t="s">
        <v>224</v>
      </c>
      <c r="AW1502" s="14" t="s">
        <v>5</v>
      </c>
      <c r="AX1502" s="14" t="s">
        <v>80</v>
      </c>
      <c r="AY1502" s="272" t="s">
        <v>204</v>
      </c>
    </row>
    <row r="1503" spans="2:51" s="11" customFormat="1" ht="12">
      <c r="B1503" s="229"/>
      <c r="C1503" s="230"/>
      <c r="D1503" s="231" t="s">
        <v>213</v>
      </c>
      <c r="E1503" s="232" t="s">
        <v>33</v>
      </c>
      <c r="F1503" s="233" t="s">
        <v>675</v>
      </c>
      <c r="G1503" s="230"/>
      <c r="H1503" s="232" t="s">
        <v>33</v>
      </c>
      <c r="I1503" s="234"/>
      <c r="J1503" s="234"/>
      <c r="K1503" s="230"/>
      <c r="L1503" s="230"/>
      <c r="M1503" s="235"/>
      <c r="N1503" s="236"/>
      <c r="O1503" s="237"/>
      <c r="P1503" s="237"/>
      <c r="Q1503" s="237"/>
      <c r="R1503" s="237"/>
      <c r="S1503" s="237"/>
      <c r="T1503" s="237"/>
      <c r="U1503" s="237"/>
      <c r="V1503" s="237"/>
      <c r="W1503" s="237"/>
      <c r="X1503" s="238"/>
      <c r="AT1503" s="239" t="s">
        <v>213</v>
      </c>
      <c r="AU1503" s="239" t="s">
        <v>90</v>
      </c>
      <c r="AV1503" s="11" t="s">
        <v>88</v>
      </c>
      <c r="AW1503" s="11" t="s">
        <v>5</v>
      </c>
      <c r="AX1503" s="11" t="s">
        <v>80</v>
      </c>
      <c r="AY1503" s="239" t="s">
        <v>204</v>
      </c>
    </row>
    <row r="1504" spans="2:51" s="12" customFormat="1" ht="12">
      <c r="B1504" s="240"/>
      <c r="C1504" s="241"/>
      <c r="D1504" s="231" t="s">
        <v>213</v>
      </c>
      <c r="E1504" s="242" t="s">
        <v>33</v>
      </c>
      <c r="F1504" s="243" t="s">
        <v>1068</v>
      </c>
      <c r="G1504" s="241"/>
      <c r="H1504" s="244">
        <v>216.89</v>
      </c>
      <c r="I1504" s="245"/>
      <c r="J1504" s="245"/>
      <c r="K1504" s="241"/>
      <c r="L1504" s="241"/>
      <c r="M1504" s="246"/>
      <c r="N1504" s="247"/>
      <c r="O1504" s="248"/>
      <c r="P1504" s="248"/>
      <c r="Q1504" s="248"/>
      <c r="R1504" s="248"/>
      <c r="S1504" s="248"/>
      <c r="T1504" s="248"/>
      <c r="U1504" s="248"/>
      <c r="V1504" s="248"/>
      <c r="W1504" s="248"/>
      <c r="X1504" s="249"/>
      <c r="AT1504" s="250" t="s">
        <v>213</v>
      </c>
      <c r="AU1504" s="250" t="s">
        <v>90</v>
      </c>
      <c r="AV1504" s="12" t="s">
        <v>90</v>
      </c>
      <c r="AW1504" s="12" t="s">
        <v>5</v>
      </c>
      <c r="AX1504" s="12" t="s">
        <v>80</v>
      </c>
      <c r="AY1504" s="250" t="s">
        <v>204</v>
      </c>
    </row>
    <row r="1505" spans="2:51" s="13" customFormat="1" ht="12">
      <c r="B1505" s="251"/>
      <c r="C1505" s="252"/>
      <c r="D1505" s="231" t="s">
        <v>213</v>
      </c>
      <c r="E1505" s="253" t="s">
        <v>33</v>
      </c>
      <c r="F1505" s="254" t="s">
        <v>218</v>
      </c>
      <c r="G1505" s="252"/>
      <c r="H1505" s="255">
        <v>240.512</v>
      </c>
      <c r="I1505" s="256"/>
      <c r="J1505" s="256"/>
      <c r="K1505" s="252"/>
      <c r="L1505" s="252"/>
      <c r="M1505" s="257"/>
      <c r="N1505" s="258"/>
      <c r="O1505" s="259"/>
      <c r="P1505" s="259"/>
      <c r="Q1505" s="259"/>
      <c r="R1505" s="259"/>
      <c r="S1505" s="259"/>
      <c r="T1505" s="259"/>
      <c r="U1505" s="259"/>
      <c r="V1505" s="259"/>
      <c r="W1505" s="259"/>
      <c r="X1505" s="260"/>
      <c r="AT1505" s="261" t="s">
        <v>213</v>
      </c>
      <c r="AU1505" s="261" t="s">
        <v>90</v>
      </c>
      <c r="AV1505" s="13" t="s">
        <v>211</v>
      </c>
      <c r="AW1505" s="13" t="s">
        <v>5</v>
      </c>
      <c r="AX1505" s="13" t="s">
        <v>88</v>
      </c>
      <c r="AY1505" s="261" t="s">
        <v>204</v>
      </c>
    </row>
    <row r="1506" spans="2:65" s="1" customFormat="1" ht="16.5" customHeight="1">
      <c r="B1506" s="39"/>
      <c r="C1506" s="216" t="s">
        <v>1584</v>
      </c>
      <c r="D1506" s="216" t="s">
        <v>206</v>
      </c>
      <c r="E1506" s="217" t="s">
        <v>1585</v>
      </c>
      <c r="F1506" s="218" t="s">
        <v>1586</v>
      </c>
      <c r="G1506" s="219" t="s">
        <v>209</v>
      </c>
      <c r="H1506" s="220">
        <v>134.764</v>
      </c>
      <c r="I1506" s="221"/>
      <c r="J1506" s="221"/>
      <c r="K1506" s="222">
        <f>ROUND(P1506*H1506,2)</f>
        <v>0</v>
      </c>
      <c r="L1506" s="218" t="s">
        <v>239</v>
      </c>
      <c r="M1506" s="44"/>
      <c r="N1506" s="223" t="s">
        <v>33</v>
      </c>
      <c r="O1506" s="224" t="s">
        <v>49</v>
      </c>
      <c r="P1506" s="225">
        <f>I1506+J1506</f>
        <v>0</v>
      </c>
      <c r="Q1506" s="225">
        <f>ROUND(I1506*H1506,2)</f>
        <v>0</v>
      </c>
      <c r="R1506" s="225">
        <f>ROUND(J1506*H1506,2)</f>
        <v>0</v>
      </c>
      <c r="S1506" s="80"/>
      <c r="T1506" s="226">
        <f>S1506*H1506</f>
        <v>0</v>
      </c>
      <c r="U1506" s="226">
        <v>0</v>
      </c>
      <c r="V1506" s="226">
        <f>U1506*H1506</f>
        <v>0</v>
      </c>
      <c r="W1506" s="226">
        <v>0.068</v>
      </c>
      <c r="X1506" s="227">
        <f>W1506*H1506</f>
        <v>9.163952000000002</v>
      </c>
      <c r="AR1506" s="17" t="s">
        <v>211</v>
      </c>
      <c r="AT1506" s="17" t="s">
        <v>206</v>
      </c>
      <c r="AU1506" s="17" t="s">
        <v>90</v>
      </c>
      <c r="AY1506" s="17" t="s">
        <v>204</v>
      </c>
      <c r="BE1506" s="228">
        <f>IF(O1506="základní",K1506,0)</f>
        <v>0</v>
      </c>
      <c r="BF1506" s="228">
        <f>IF(O1506="snížená",K1506,0)</f>
        <v>0</v>
      </c>
      <c r="BG1506" s="228">
        <f>IF(O1506="zákl. přenesená",K1506,0)</f>
        <v>0</v>
      </c>
      <c r="BH1506" s="228">
        <f>IF(O1506="sníž. přenesená",K1506,0)</f>
        <v>0</v>
      </c>
      <c r="BI1506" s="228">
        <f>IF(O1506="nulová",K1506,0)</f>
        <v>0</v>
      </c>
      <c r="BJ1506" s="17" t="s">
        <v>88</v>
      </c>
      <c r="BK1506" s="228">
        <f>ROUND(P1506*H1506,2)</f>
        <v>0</v>
      </c>
      <c r="BL1506" s="17" t="s">
        <v>211</v>
      </c>
      <c r="BM1506" s="17" t="s">
        <v>1587</v>
      </c>
    </row>
    <row r="1507" spans="2:51" s="11" customFormat="1" ht="12">
      <c r="B1507" s="229"/>
      <c r="C1507" s="230"/>
      <c r="D1507" s="231" t="s">
        <v>213</v>
      </c>
      <c r="E1507" s="232" t="s">
        <v>33</v>
      </c>
      <c r="F1507" s="233" t="s">
        <v>396</v>
      </c>
      <c r="G1507" s="230"/>
      <c r="H1507" s="232" t="s">
        <v>33</v>
      </c>
      <c r="I1507" s="234"/>
      <c r="J1507" s="234"/>
      <c r="K1507" s="230"/>
      <c r="L1507" s="230"/>
      <c r="M1507" s="235"/>
      <c r="N1507" s="236"/>
      <c r="O1507" s="237"/>
      <c r="P1507" s="237"/>
      <c r="Q1507" s="237"/>
      <c r="R1507" s="237"/>
      <c r="S1507" s="237"/>
      <c r="T1507" s="237"/>
      <c r="U1507" s="237"/>
      <c r="V1507" s="237"/>
      <c r="W1507" s="237"/>
      <c r="X1507" s="238"/>
      <c r="AT1507" s="239" t="s">
        <v>213</v>
      </c>
      <c r="AU1507" s="239" t="s">
        <v>90</v>
      </c>
      <c r="AV1507" s="11" t="s">
        <v>88</v>
      </c>
      <c r="AW1507" s="11" t="s">
        <v>5</v>
      </c>
      <c r="AX1507" s="11" t="s">
        <v>80</v>
      </c>
      <c r="AY1507" s="239" t="s">
        <v>204</v>
      </c>
    </row>
    <row r="1508" spans="2:51" s="12" customFormat="1" ht="12">
      <c r="B1508" s="240"/>
      <c r="C1508" s="241"/>
      <c r="D1508" s="231" t="s">
        <v>213</v>
      </c>
      <c r="E1508" s="242" t="s">
        <v>33</v>
      </c>
      <c r="F1508" s="243" t="s">
        <v>1588</v>
      </c>
      <c r="G1508" s="241"/>
      <c r="H1508" s="244">
        <v>23.184</v>
      </c>
      <c r="I1508" s="245"/>
      <c r="J1508" s="245"/>
      <c r="K1508" s="241"/>
      <c r="L1508" s="241"/>
      <c r="M1508" s="246"/>
      <c r="N1508" s="247"/>
      <c r="O1508" s="248"/>
      <c r="P1508" s="248"/>
      <c r="Q1508" s="248"/>
      <c r="R1508" s="248"/>
      <c r="S1508" s="248"/>
      <c r="T1508" s="248"/>
      <c r="U1508" s="248"/>
      <c r="V1508" s="248"/>
      <c r="W1508" s="248"/>
      <c r="X1508" s="249"/>
      <c r="AT1508" s="250" t="s">
        <v>213</v>
      </c>
      <c r="AU1508" s="250" t="s">
        <v>90</v>
      </c>
      <c r="AV1508" s="12" t="s">
        <v>90</v>
      </c>
      <c r="AW1508" s="12" t="s">
        <v>5</v>
      </c>
      <c r="AX1508" s="12" t="s">
        <v>80</v>
      </c>
      <c r="AY1508" s="250" t="s">
        <v>204</v>
      </c>
    </row>
    <row r="1509" spans="2:51" s="14" customFormat="1" ht="12">
      <c r="B1509" s="262"/>
      <c r="C1509" s="263"/>
      <c r="D1509" s="231" t="s">
        <v>213</v>
      </c>
      <c r="E1509" s="264" t="s">
        <v>33</v>
      </c>
      <c r="F1509" s="265" t="s">
        <v>243</v>
      </c>
      <c r="G1509" s="263"/>
      <c r="H1509" s="266">
        <v>23.184</v>
      </c>
      <c r="I1509" s="267"/>
      <c r="J1509" s="267"/>
      <c r="K1509" s="263"/>
      <c r="L1509" s="263"/>
      <c r="M1509" s="268"/>
      <c r="N1509" s="269"/>
      <c r="O1509" s="270"/>
      <c r="P1509" s="270"/>
      <c r="Q1509" s="270"/>
      <c r="R1509" s="270"/>
      <c r="S1509" s="270"/>
      <c r="T1509" s="270"/>
      <c r="U1509" s="270"/>
      <c r="V1509" s="270"/>
      <c r="W1509" s="270"/>
      <c r="X1509" s="271"/>
      <c r="AT1509" s="272" t="s">
        <v>213</v>
      </c>
      <c r="AU1509" s="272" t="s">
        <v>90</v>
      </c>
      <c r="AV1509" s="14" t="s">
        <v>224</v>
      </c>
      <c r="AW1509" s="14" t="s">
        <v>5</v>
      </c>
      <c r="AX1509" s="14" t="s">
        <v>80</v>
      </c>
      <c r="AY1509" s="272" t="s">
        <v>204</v>
      </c>
    </row>
    <row r="1510" spans="2:51" s="11" customFormat="1" ht="12">
      <c r="B1510" s="229"/>
      <c r="C1510" s="230"/>
      <c r="D1510" s="231" t="s">
        <v>213</v>
      </c>
      <c r="E1510" s="232" t="s">
        <v>33</v>
      </c>
      <c r="F1510" s="233" t="s">
        <v>347</v>
      </c>
      <c r="G1510" s="230"/>
      <c r="H1510" s="232" t="s">
        <v>33</v>
      </c>
      <c r="I1510" s="234"/>
      <c r="J1510" s="234"/>
      <c r="K1510" s="230"/>
      <c r="L1510" s="230"/>
      <c r="M1510" s="235"/>
      <c r="N1510" s="236"/>
      <c r="O1510" s="237"/>
      <c r="P1510" s="237"/>
      <c r="Q1510" s="237"/>
      <c r="R1510" s="237"/>
      <c r="S1510" s="237"/>
      <c r="T1510" s="237"/>
      <c r="U1510" s="237"/>
      <c r="V1510" s="237"/>
      <c r="W1510" s="237"/>
      <c r="X1510" s="238"/>
      <c r="AT1510" s="239" t="s">
        <v>213</v>
      </c>
      <c r="AU1510" s="239" t="s">
        <v>90</v>
      </c>
      <c r="AV1510" s="11" t="s">
        <v>88</v>
      </c>
      <c r="AW1510" s="11" t="s">
        <v>5</v>
      </c>
      <c r="AX1510" s="11" t="s">
        <v>80</v>
      </c>
      <c r="AY1510" s="239" t="s">
        <v>204</v>
      </c>
    </row>
    <row r="1511" spans="2:51" s="12" customFormat="1" ht="12">
      <c r="B1511" s="240"/>
      <c r="C1511" s="241"/>
      <c r="D1511" s="231" t="s">
        <v>213</v>
      </c>
      <c r="E1511" s="242" t="s">
        <v>33</v>
      </c>
      <c r="F1511" s="243" t="s">
        <v>1589</v>
      </c>
      <c r="G1511" s="241"/>
      <c r="H1511" s="244">
        <v>23.18</v>
      </c>
      <c r="I1511" s="245"/>
      <c r="J1511" s="245"/>
      <c r="K1511" s="241"/>
      <c r="L1511" s="241"/>
      <c r="M1511" s="246"/>
      <c r="N1511" s="247"/>
      <c r="O1511" s="248"/>
      <c r="P1511" s="248"/>
      <c r="Q1511" s="248"/>
      <c r="R1511" s="248"/>
      <c r="S1511" s="248"/>
      <c r="T1511" s="248"/>
      <c r="U1511" s="248"/>
      <c r="V1511" s="248"/>
      <c r="W1511" s="248"/>
      <c r="X1511" s="249"/>
      <c r="AT1511" s="250" t="s">
        <v>213</v>
      </c>
      <c r="AU1511" s="250" t="s">
        <v>90</v>
      </c>
      <c r="AV1511" s="12" t="s">
        <v>90</v>
      </c>
      <c r="AW1511" s="12" t="s">
        <v>5</v>
      </c>
      <c r="AX1511" s="12" t="s">
        <v>80</v>
      </c>
      <c r="AY1511" s="250" t="s">
        <v>204</v>
      </c>
    </row>
    <row r="1512" spans="2:51" s="11" customFormat="1" ht="12">
      <c r="B1512" s="229"/>
      <c r="C1512" s="230"/>
      <c r="D1512" s="231" t="s">
        <v>213</v>
      </c>
      <c r="E1512" s="232" t="s">
        <v>33</v>
      </c>
      <c r="F1512" s="233" t="s">
        <v>597</v>
      </c>
      <c r="G1512" s="230"/>
      <c r="H1512" s="232" t="s">
        <v>33</v>
      </c>
      <c r="I1512" s="234"/>
      <c r="J1512" s="234"/>
      <c r="K1512" s="230"/>
      <c r="L1512" s="230"/>
      <c r="M1512" s="235"/>
      <c r="N1512" s="236"/>
      <c r="O1512" s="237"/>
      <c r="P1512" s="237"/>
      <c r="Q1512" s="237"/>
      <c r="R1512" s="237"/>
      <c r="S1512" s="237"/>
      <c r="T1512" s="237"/>
      <c r="U1512" s="237"/>
      <c r="V1512" s="237"/>
      <c r="W1512" s="237"/>
      <c r="X1512" s="238"/>
      <c r="AT1512" s="239" t="s">
        <v>213</v>
      </c>
      <c r="AU1512" s="239" t="s">
        <v>90</v>
      </c>
      <c r="AV1512" s="11" t="s">
        <v>88</v>
      </c>
      <c r="AW1512" s="11" t="s">
        <v>5</v>
      </c>
      <c r="AX1512" s="11" t="s">
        <v>80</v>
      </c>
      <c r="AY1512" s="239" t="s">
        <v>204</v>
      </c>
    </row>
    <row r="1513" spans="2:51" s="12" customFormat="1" ht="12">
      <c r="B1513" s="240"/>
      <c r="C1513" s="241"/>
      <c r="D1513" s="231" t="s">
        <v>213</v>
      </c>
      <c r="E1513" s="242" t="s">
        <v>33</v>
      </c>
      <c r="F1513" s="243" t="s">
        <v>1590</v>
      </c>
      <c r="G1513" s="241"/>
      <c r="H1513" s="244">
        <v>26.2</v>
      </c>
      <c r="I1513" s="245"/>
      <c r="J1513" s="245"/>
      <c r="K1513" s="241"/>
      <c r="L1513" s="241"/>
      <c r="M1513" s="246"/>
      <c r="N1513" s="247"/>
      <c r="O1513" s="248"/>
      <c r="P1513" s="248"/>
      <c r="Q1513" s="248"/>
      <c r="R1513" s="248"/>
      <c r="S1513" s="248"/>
      <c r="T1513" s="248"/>
      <c r="U1513" s="248"/>
      <c r="V1513" s="248"/>
      <c r="W1513" s="248"/>
      <c r="X1513" s="249"/>
      <c r="AT1513" s="250" t="s">
        <v>213</v>
      </c>
      <c r="AU1513" s="250" t="s">
        <v>90</v>
      </c>
      <c r="AV1513" s="12" t="s">
        <v>90</v>
      </c>
      <c r="AW1513" s="12" t="s">
        <v>5</v>
      </c>
      <c r="AX1513" s="12" t="s">
        <v>80</v>
      </c>
      <c r="AY1513" s="250" t="s">
        <v>204</v>
      </c>
    </row>
    <row r="1514" spans="2:51" s="14" customFormat="1" ht="12">
      <c r="B1514" s="262"/>
      <c r="C1514" s="263"/>
      <c r="D1514" s="231" t="s">
        <v>213</v>
      </c>
      <c r="E1514" s="264" t="s">
        <v>33</v>
      </c>
      <c r="F1514" s="265" t="s">
        <v>243</v>
      </c>
      <c r="G1514" s="263"/>
      <c r="H1514" s="266">
        <v>49.379999999999995</v>
      </c>
      <c r="I1514" s="267"/>
      <c r="J1514" s="267"/>
      <c r="K1514" s="263"/>
      <c r="L1514" s="263"/>
      <c r="M1514" s="268"/>
      <c r="N1514" s="269"/>
      <c r="O1514" s="270"/>
      <c r="P1514" s="270"/>
      <c r="Q1514" s="270"/>
      <c r="R1514" s="270"/>
      <c r="S1514" s="270"/>
      <c r="T1514" s="270"/>
      <c r="U1514" s="270"/>
      <c r="V1514" s="270"/>
      <c r="W1514" s="270"/>
      <c r="X1514" s="271"/>
      <c r="AT1514" s="272" t="s">
        <v>213</v>
      </c>
      <c r="AU1514" s="272" t="s">
        <v>90</v>
      </c>
      <c r="AV1514" s="14" t="s">
        <v>224</v>
      </c>
      <c r="AW1514" s="14" t="s">
        <v>5</v>
      </c>
      <c r="AX1514" s="14" t="s">
        <v>80</v>
      </c>
      <c r="AY1514" s="272" t="s">
        <v>204</v>
      </c>
    </row>
    <row r="1515" spans="2:51" s="11" customFormat="1" ht="12">
      <c r="B1515" s="229"/>
      <c r="C1515" s="230"/>
      <c r="D1515" s="231" t="s">
        <v>213</v>
      </c>
      <c r="E1515" s="232" t="s">
        <v>33</v>
      </c>
      <c r="F1515" s="233" t="s">
        <v>600</v>
      </c>
      <c r="G1515" s="230"/>
      <c r="H1515" s="232" t="s">
        <v>33</v>
      </c>
      <c r="I1515" s="234"/>
      <c r="J1515" s="234"/>
      <c r="K1515" s="230"/>
      <c r="L1515" s="230"/>
      <c r="M1515" s="235"/>
      <c r="N1515" s="236"/>
      <c r="O1515" s="237"/>
      <c r="P1515" s="237"/>
      <c r="Q1515" s="237"/>
      <c r="R1515" s="237"/>
      <c r="S1515" s="237"/>
      <c r="T1515" s="237"/>
      <c r="U1515" s="237"/>
      <c r="V1515" s="237"/>
      <c r="W1515" s="237"/>
      <c r="X1515" s="238"/>
      <c r="AT1515" s="239" t="s">
        <v>213</v>
      </c>
      <c r="AU1515" s="239" t="s">
        <v>90</v>
      </c>
      <c r="AV1515" s="11" t="s">
        <v>88</v>
      </c>
      <c r="AW1515" s="11" t="s">
        <v>5</v>
      </c>
      <c r="AX1515" s="11" t="s">
        <v>80</v>
      </c>
      <c r="AY1515" s="239" t="s">
        <v>204</v>
      </c>
    </row>
    <row r="1516" spans="2:51" s="12" customFormat="1" ht="12">
      <c r="B1516" s="240"/>
      <c r="C1516" s="241"/>
      <c r="D1516" s="231" t="s">
        <v>213</v>
      </c>
      <c r="E1516" s="242" t="s">
        <v>33</v>
      </c>
      <c r="F1516" s="243" t="s">
        <v>1591</v>
      </c>
      <c r="G1516" s="241"/>
      <c r="H1516" s="244">
        <v>62.2</v>
      </c>
      <c r="I1516" s="245"/>
      <c r="J1516" s="245"/>
      <c r="K1516" s="241"/>
      <c r="L1516" s="241"/>
      <c r="M1516" s="246"/>
      <c r="N1516" s="247"/>
      <c r="O1516" s="248"/>
      <c r="P1516" s="248"/>
      <c r="Q1516" s="248"/>
      <c r="R1516" s="248"/>
      <c r="S1516" s="248"/>
      <c r="T1516" s="248"/>
      <c r="U1516" s="248"/>
      <c r="V1516" s="248"/>
      <c r="W1516" s="248"/>
      <c r="X1516" s="249"/>
      <c r="AT1516" s="250" t="s">
        <v>213</v>
      </c>
      <c r="AU1516" s="250" t="s">
        <v>90</v>
      </c>
      <c r="AV1516" s="12" t="s">
        <v>90</v>
      </c>
      <c r="AW1516" s="12" t="s">
        <v>5</v>
      </c>
      <c r="AX1516" s="12" t="s">
        <v>80</v>
      </c>
      <c r="AY1516" s="250" t="s">
        <v>204</v>
      </c>
    </row>
    <row r="1517" spans="2:51" s="14" customFormat="1" ht="12">
      <c r="B1517" s="262"/>
      <c r="C1517" s="263"/>
      <c r="D1517" s="231" t="s">
        <v>213</v>
      </c>
      <c r="E1517" s="264" t="s">
        <v>33</v>
      </c>
      <c r="F1517" s="265" t="s">
        <v>243</v>
      </c>
      <c r="G1517" s="263"/>
      <c r="H1517" s="266">
        <v>62.2</v>
      </c>
      <c r="I1517" s="267"/>
      <c r="J1517" s="267"/>
      <c r="K1517" s="263"/>
      <c r="L1517" s="263"/>
      <c r="M1517" s="268"/>
      <c r="N1517" s="269"/>
      <c r="O1517" s="270"/>
      <c r="P1517" s="270"/>
      <c r="Q1517" s="270"/>
      <c r="R1517" s="270"/>
      <c r="S1517" s="270"/>
      <c r="T1517" s="270"/>
      <c r="U1517" s="270"/>
      <c r="V1517" s="270"/>
      <c r="W1517" s="270"/>
      <c r="X1517" s="271"/>
      <c r="AT1517" s="272" t="s">
        <v>213</v>
      </c>
      <c r="AU1517" s="272" t="s">
        <v>90</v>
      </c>
      <c r="AV1517" s="14" t="s">
        <v>224</v>
      </c>
      <c r="AW1517" s="14" t="s">
        <v>5</v>
      </c>
      <c r="AX1517" s="14" t="s">
        <v>80</v>
      </c>
      <c r="AY1517" s="272" t="s">
        <v>204</v>
      </c>
    </row>
    <row r="1518" spans="2:51" s="13" customFormat="1" ht="12">
      <c r="B1518" s="251"/>
      <c r="C1518" s="252"/>
      <c r="D1518" s="231" t="s">
        <v>213</v>
      </c>
      <c r="E1518" s="253" t="s">
        <v>33</v>
      </c>
      <c r="F1518" s="254" t="s">
        <v>218</v>
      </c>
      <c r="G1518" s="252"/>
      <c r="H1518" s="255">
        <v>134.764</v>
      </c>
      <c r="I1518" s="256"/>
      <c r="J1518" s="256"/>
      <c r="K1518" s="252"/>
      <c r="L1518" s="252"/>
      <c r="M1518" s="257"/>
      <c r="N1518" s="258"/>
      <c r="O1518" s="259"/>
      <c r="P1518" s="259"/>
      <c r="Q1518" s="259"/>
      <c r="R1518" s="259"/>
      <c r="S1518" s="259"/>
      <c r="T1518" s="259"/>
      <c r="U1518" s="259"/>
      <c r="V1518" s="259"/>
      <c r="W1518" s="259"/>
      <c r="X1518" s="260"/>
      <c r="AT1518" s="261" t="s">
        <v>213</v>
      </c>
      <c r="AU1518" s="261" t="s">
        <v>90</v>
      </c>
      <c r="AV1518" s="13" t="s">
        <v>211</v>
      </c>
      <c r="AW1518" s="13" t="s">
        <v>5</v>
      </c>
      <c r="AX1518" s="13" t="s">
        <v>88</v>
      </c>
      <c r="AY1518" s="261" t="s">
        <v>204</v>
      </c>
    </row>
    <row r="1519" spans="2:65" s="1" customFormat="1" ht="16.5" customHeight="1">
      <c r="B1519" s="39"/>
      <c r="C1519" s="216" t="s">
        <v>1592</v>
      </c>
      <c r="D1519" s="216" t="s">
        <v>206</v>
      </c>
      <c r="E1519" s="217" t="s">
        <v>1593</v>
      </c>
      <c r="F1519" s="218" t="s">
        <v>1594</v>
      </c>
      <c r="G1519" s="219" t="s">
        <v>319</v>
      </c>
      <c r="H1519" s="220">
        <v>1</v>
      </c>
      <c r="I1519" s="221"/>
      <c r="J1519" s="221"/>
      <c r="K1519" s="222">
        <f>ROUND(P1519*H1519,2)</f>
        <v>0</v>
      </c>
      <c r="L1519" s="218" t="s">
        <v>239</v>
      </c>
      <c r="M1519" s="44"/>
      <c r="N1519" s="223" t="s">
        <v>33</v>
      </c>
      <c r="O1519" s="224" t="s">
        <v>49</v>
      </c>
      <c r="P1519" s="225">
        <f>I1519+J1519</f>
        <v>0</v>
      </c>
      <c r="Q1519" s="225">
        <f>ROUND(I1519*H1519,2)</f>
        <v>0</v>
      </c>
      <c r="R1519" s="225">
        <f>ROUND(J1519*H1519,2)</f>
        <v>0</v>
      </c>
      <c r="S1519" s="80"/>
      <c r="T1519" s="226">
        <f>S1519*H1519</f>
        <v>0</v>
      </c>
      <c r="U1519" s="226">
        <v>0</v>
      </c>
      <c r="V1519" s="226">
        <f>U1519*H1519</f>
        <v>0</v>
      </c>
      <c r="W1519" s="226">
        <v>0</v>
      </c>
      <c r="X1519" s="227">
        <f>W1519*H1519</f>
        <v>0</v>
      </c>
      <c r="AR1519" s="17" t="s">
        <v>211</v>
      </c>
      <c r="AT1519" s="17" t="s">
        <v>206</v>
      </c>
      <c r="AU1519" s="17" t="s">
        <v>90</v>
      </c>
      <c r="AY1519" s="17" t="s">
        <v>204</v>
      </c>
      <c r="BE1519" s="228">
        <f>IF(O1519="základní",K1519,0)</f>
        <v>0</v>
      </c>
      <c r="BF1519" s="228">
        <f>IF(O1519="snížená",K1519,0)</f>
        <v>0</v>
      </c>
      <c r="BG1519" s="228">
        <f>IF(O1519="zákl. přenesená",K1519,0)</f>
        <v>0</v>
      </c>
      <c r="BH1519" s="228">
        <f>IF(O1519="sníž. přenesená",K1519,0)</f>
        <v>0</v>
      </c>
      <c r="BI1519" s="228">
        <f>IF(O1519="nulová",K1519,0)</f>
        <v>0</v>
      </c>
      <c r="BJ1519" s="17" t="s">
        <v>88</v>
      </c>
      <c r="BK1519" s="228">
        <f>ROUND(P1519*H1519,2)</f>
        <v>0</v>
      </c>
      <c r="BL1519" s="17" t="s">
        <v>211</v>
      </c>
      <c r="BM1519" s="17" t="s">
        <v>1595</v>
      </c>
    </row>
    <row r="1520" spans="2:63" s="10" customFormat="1" ht="22.8" customHeight="1">
      <c r="B1520" s="199"/>
      <c r="C1520" s="200"/>
      <c r="D1520" s="201" t="s">
        <v>79</v>
      </c>
      <c r="E1520" s="214" t="s">
        <v>1596</v>
      </c>
      <c r="F1520" s="214" t="s">
        <v>1597</v>
      </c>
      <c r="G1520" s="200"/>
      <c r="H1520" s="200"/>
      <c r="I1520" s="203"/>
      <c r="J1520" s="203"/>
      <c r="K1520" s="215">
        <f>BK1520</f>
        <v>0</v>
      </c>
      <c r="L1520" s="200"/>
      <c r="M1520" s="205"/>
      <c r="N1520" s="206"/>
      <c r="O1520" s="207"/>
      <c r="P1520" s="207"/>
      <c r="Q1520" s="208">
        <f>Q1521+SUM(Q1522:Q1544)</f>
        <v>0</v>
      </c>
      <c r="R1520" s="208">
        <f>R1521+SUM(R1522:R1544)</f>
        <v>0</v>
      </c>
      <c r="S1520" s="207"/>
      <c r="T1520" s="209">
        <f>T1521+SUM(T1522:T1544)</f>
        <v>0</v>
      </c>
      <c r="U1520" s="207"/>
      <c r="V1520" s="209">
        <f>V1521+SUM(V1522:V1544)</f>
        <v>0</v>
      </c>
      <c r="W1520" s="207"/>
      <c r="X1520" s="210">
        <f>X1521+SUM(X1522:X1544)</f>
        <v>0</v>
      </c>
      <c r="AR1520" s="211" t="s">
        <v>88</v>
      </c>
      <c r="AT1520" s="212" t="s">
        <v>79</v>
      </c>
      <c r="AU1520" s="212" t="s">
        <v>88</v>
      </c>
      <c r="AY1520" s="211" t="s">
        <v>204</v>
      </c>
      <c r="BK1520" s="213">
        <f>BK1521+SUM(BK1522:BK1544)</f>
        <v>0</v>
      </c>
    </row>
    <row r="1521" spans="2:65" s="1" customFormat="1" ht="22.5" customHeight="1">
      <c r="B1521" s="39"/>
      <c r="C1521" s="216" t="s">
        <v>1598</v>
      </c>
      <c r="D1521" s="216" t="s">
        <v>206</v>
      </c>
      <c r="E1521" s="217" t="s">
        <v>1599</v>
      </c>
      <c r="F1521" s="218" t="s">
        <v>1600</v>
      </c>
      <c r="G1521" s="219" t="s">
        <v>275</v>
      </c>
      <c r="H1521" s="220">
        <v>911.914</v>
      </c>
      <c r="I1521" s="221"/>
      <c r="J1521" s="221"/>
      <c r="K1521" s="222">
        <f>ROUND(P1521*H1521,2)</f>
        <v>0</v>
      </c>
      <c r="L1521" s="218" t="s">
        <v>210</v>
      </c>
      <c r="M1521" s="44"/>
      <c r="N1521" s="223" t="s">
        <v>33</v>
      </c>
      <c r="O1521" s="224" t="s">
        <v>49</v>
      </c>
      <c r="P1521" s="225">
        <f>I1521+J1521</f>
        <v>0</v>
      </c>
      <c r="Q1521" s="225">
        <f>ROUND(I1521*H1521,2)</f>
        <v>0</v>
      </c>
      <c r="R1521" s="225">
        <f>ROUND(J1521*H1521,2)</f>
        <v>0</v>
      </c>
      <c r="S1521" s="80"/>
      <c r="T1521" s="226">
        <f>S1521*H1521</f>
        <v>0</v>
      </c>
      <c r="U1521" s="226">
        <v>0</v>
      </c>
      <c r="V1521" s="226">
        <f>U1521*H1521</f>
        <v>0</v>
      </c>
      <c r="W1521" s="226">
        <v>0</v>
      </c>
      <c r="X1521" s="227">
        <f>W1521*H1521</f>
        <v>0</v>
      </c>
      <c r="AR1521" s="17" t="s">
        <v>211</v>
      </c>
      <c r="AT1521" s="17" t="s">
        <v>206</v>
      </c>
      <c r="AU1521" s="17" t="s">
        <v>90</v>
      </c>
      <c r="AY1521" s="17" t="s">
        <v>204</v>
      </c>
      <c r="BE1521" s="228">
        <f>IF(O1521="základní",K1521,0)</f>
        <v>0</v>
      </c>
      <c r="BF1521" s="228">
        <f>IF(O1521="snížená",K1521,0)</f>
        <v>0</v>
      </c>
      <c r="BG1521" s="228">
        <f>IF(O1521="zákl. přenesená",K1521,0)</f>
        <v>0</v>
      </c>
      <c r="BH1521" s="228">
        <f>IF(O1521="sníž. přenesená",K1521,0)</f>
        <v>0</v>
      </c>
      <c r="BI1521" s="228">
        <f>IF(O1521="nulová",K1521,0)</f>
        <v>0</v>
      </c>
      <c r="BJ1521" s="17" t="s">
        <v>88</v>
      </c>
      <c r="BK1521" s="228">
        <f>ROUND(P1521*H1521,2)</f>
        <v>0</v>
      </c>
      <c r="BL1521" s="17" t="s">
        <v>211</v>
      </c>
      <c r="BM1521" s="17" t="s">
        <v>1601</v>
      </c>
    </row>
    <row r="1522" spans="2:65" s="1" customFormat="1" ht="16.5" customHeight="1">
      <c r="B1522" s="39"/>
      <c r="C1522" s="216" t="s">
        <v>1602</v>
      </c>
      <c r="D1522" s="216" t="s">
        <v>206</v>
      </c>
      <c r="E1522" s="217" t="s">
        <v>1603</v>
      </c>
      <c r="F1522" s="218" t="s">
        <v>1604</v>
      </c>
      <c r="G1522" s="219" t="s">
        <v>296</v>
      </c>
      <c r="H1522" s="220">
        <v>18</v>
      </c>
      <c r="I1522" s="221"/>
      <c r="J1522" s="221"/>
      <c r="K1522" s="222">
        <f>ROUND(P1522*H1522,2)</f>
        <v>0</v>
      </c>
      <c r="L1522" s="218" t="s">
        <v>239</v>
      </c>
      <c r="M1522" s="44"/>
      <c r="N1522" s="223" t="s">
        <v>33</v>
      </c>
      <c r="O1522" s="224" t="s">
        <v>49</v>
      </c>
      <c r="P1522" s="225">
        <f>I1522+J1522</f>
        <v>0</v>
      </c>
      <c r="Q1522" s="225">
        <f>ROUND(I1522*H1522,2)</f>
        <v>0</v>
      </c>
      <c r="R1522" s="225">
        <f>ROUND(J1522*H1522,2)</f>
        <v>0</v>
      </c>
      <c r="S1522" s="80"/>
      <c r="T1522" s="226">
        <f>S1522*H1522</f>
        <v>0</v>
      </c>
      <c r="U1522" s="226">
        <v>0</v>
      </c>
      <c r="V1522" s="226">
        <f>U1522*H1522</f>
        <v>0</v>
      </c>
      <c r="W1522" s="226">
        <v>0</v>
      </c>
      <c r="X1522" s="227">
        <f>W1522*H1522</f>
        <v>0</v>
      </c>
      <c r="AR1522" s="17" t="s">
        <v>211</v>
      </c>
      <c r="AT1522" s="17" t="s">
        <v>206</v>
      </c>
      <c r="AU1522" s="17" t="s">
        <v>90</v>
      </c>
      <c r="AY1522" s="17" t="s">
        <v>204</v>
      </c>
      <c r="BE1522" s="228">
        <f>IF(O1522="základní",K1522,0)</f>
        <v>0</v>
      </c>
      <c r="BF1522" s="228">
        <f>IF(O1522="snížená",K1522,0)</f>
        <v>0</v>
      </c>
      <c r="BG1522" s="228">
        <f>IF(O1522="zákl. přenesená",K1522,0)</f>
        <v>0</v>
      </c>
      <c r="BH1522" s="228">
        <f>IF(O1522="sníž. přenesená",K1522,0)</f>
        <v>0</v>
      </c>
      <c r="BI1522" s="228">
        <f>IF(O1522="nulová",K1522,0)</f>
        <v>0</v>
      </c>
      <c r="BJ1522" s="17" t="s">
        <v>88</v>
      </c>
      <c r="BK1522" s="228">
        <f>ROUND(P1522*H1522,2)</f>
        <v>0</v>
      </c>
      <c r="BL1522" s="17" t="s">
        <v>211</v>
      </c>
      <c r="BM1522" s="17" t="s">
        <v>1605</v>
      </c>
    </row>
    <row r="1523" spans="2:51" s="11" customFormat="1" ht="12">
      <c r="B1523" s="229"/>
      <c r="C1523" s="230"/>
      <c r="D1523" s="231" t="s">
        <v>213</v>
      </c>
      <c r="E1523" s="232" t="s">
        <v>33</v>
      </c>
      <c r="F1523" s="233" t="s">
        <v>1606</v>
      </c>
      <c r="G1523" s="230"/>
      <c r="H1523" s="232" t="s">
        <v>33</v>
      </c>
      <c r="I1523" s="234"/>
      <c r="J1523" s="234"/>
      <c r="K1523" s="230"/>
      <c r="L1523" s="230"/>
      <c r="M1523" s="235"/>
      <c r="N1523" s="236"/>
      <c r="O1523" s="237"/>
      <c r="P1523" s="237"/>
      <c r="Q1523" s="237"/>
      <c r="R1523" s="237"/>
      <c r="S1523" s="237"/>
      <c r="T1523" s="237"/>
      <c r="U1523" s="237"/>
      <c r="V1523" s="237"/>
      <c r="W1523" s="237"/>
      <c r="X1523" s="238"/>
      <c r="AT1523" s="239" t="s">
        <v>213</v>
      </c>
      <c r="AU1523" s="239" t="s">
        <v>90</v>
      </c>
      <c r="AV1523" s="11" t="s">
        <v>88</v>
      </c>
      <c r="AW1523" s="11" t="s">
        <v>5</v>
      </c>
      <c r="AX1523" s="11" t="s">
        <v>80</v>
      </c>
      <c r="AY1523" s="239" t="s">
        <v>204</v>
      </c>
    </row>
    <row r="1524" spans="2:51" s="12" customFormat="1" ht="12">
      <c r="B1524" s="240"/>
      <c r="C1524" s="241"/>
      <c r="D1524" s="231" t="s">
        <v>213</v>
      </c>
      <c r="E1524" s="242" t="s">
        <v>33</v>
      </c>
      <c r="F1524" s="243" t="s">
        <v>316</v>
      </c>
      <c r="G1524" s="241"/>
      <c r="H1524" s="244">
        <v>18</v>
      </c>
      <c r="I1524" s="245"/>
      <c r="J1524" s="245"/>
      <c r="K1524" s="241"/>
      <c r="L1524" s="241"/>
      <c r="M1524" s="246"/>
      <c r="N1524" s="247"/>
      <c r="O1524" s="248"/>
      <c r="P1524" s="248"/>
      <c r="Q1524" s="248"/>
      <c r="R1524" s="248"/>
      <c r="S1524" s="248"/>
      <c r="T1524" s="248"/>
      <c r="U1524" s="248"/>
      <c r="V1524" s="248"/>
      <c r="W1524" s="248"/>
      <c r="X1524" s="249"/>
      <c r="AT1524" s="250" t="s">
        <v>213</v>
      </c>
      <c r="AU1524" s="250" t="s">
        <v>90</v>
      </c>
      <c r="AV1524" s="12" t="s">
        <v>90</v>
      </c>
      <c r="AW1524" s="12" t="s">
        <v>5</v>
      </c>
      <c r="AX1524" s="12" t="s">
        <v>80</v>
      </c>
      <c r="AY1524" s="250" t="s">
        <v>204</v>
      </c>
    </row>
    <row r="1525" spans="2:51" s="14" customFormat="1" ht="12">
      <c r="B1525" s="262"/>
      <c r="C1525" s="263"/>
      <c r="D1525" s="231" t="s">
        <v>213</v>
      </c>
      <c r="E1525" s="264" t="s">
        <v>33</v>
      </c>
      <c r="F1525" s="265" t="s">
        <v>243</v>
      </c>
      <c r="G1525" s="263"/>
      <c r="H1525" s="266">
        <v>18</v>
      </c>
      <c r="I1525" s="267"/>
      <c r="J1525" s="267"/>
      <c r="K1525" s="263"/>
      <c r="L1525" s="263"/>
      <c r="M1525" s="268"/>
      <c r="N1525" s="269"/>
      <c r="O1525" s="270"/>
      <c r="P1525" s="270"/>
      <c r="Q1525" s="270"/>
      <c r="R1525" s="270"/>
      <c r="S1525" s="270"/>
      <c r="T1525" s="270"/>
      <c r="U1525" s="270"/>
      <c r="V1525" s="270"/>
      <c r="W1525" s="270"/>
      <c r="X1525" s="271"/>
      <c r="AT1525" s="272" t="s">
        <v>213</v>
      </c>
      <c r="AU1525" s="272" t="s">
        <v>90</v>
      </c>
      <c r="AV1525" s="14" t="s">
        <v>224</v>
      </c>
      <c r="AW1525" s="14" t="s">
        <v>5</v>
      </c>
      <c r="AX1525" s="14" t="s">
        <v>80</v>
      </c>
      <c r="AY1525" s="272" t="s">
        <v>204</v>
      </c>
    </row>
    <row r="1526" spans="2:51" s="13" customFormat="1" ht="12">
      <c r="B1526" s="251"/>
      <c r="C1526" s="252"/>
      <c r="D1526" s="231" t="s">
        <v>213</v>
      </c>
      <c r="E1526" s="253" t="s">
        <v>33</v>
      </c>
      <c r="F1526" s="254" t="s">
        <v>218</v>
      </c>
      <c r="G1526" s="252"/>
      <c r="H1526" s="255">
        <v>18</v>
      </c>
      <c r="I1526" s="256"/>
      <c r="J1526" s="256"/>
      <c r="K1526" s="252"/>
      <c r="L1526" s="252"/>
      <c r="M1526" s="257"/>
      <c r="N1526" s="258"/>
      <c r="O1526" s="259"/>
      <c r="P1526" s="259"/>
      <c r="Q1526" s="259"/>
      <c r="R1526" s="259"/>
      <c r="S1526" s="259"/>
      <c r="T1526" s="259"/>
      <c r="U1526" s="259"/>
      <c r="V1526" s="259"/>
      <c r="W1526" s="259"/>
      <c r="X1526" s="260"/>
      <c r="AT1526" s="261" t="s">
        <v>213</v>
      </c>
      <c r="AU1526" s="261" t="s">
        <v>90</v>
      </c>
      <c r="AV1526" s="13" t="s">
        <v>211</v>
      </c>
      <c r="AW1526" s="13" t="s">
        <v>5</v>
      </c>
      <c r="AX1526" s="13" t="s">
        <v>88</v>
      </c>
      <c r="AY1526" s="261" t="s">
        <v>204</v>
      </c>
    </row>
    <row r="1527" spans="2:65" s="1" customFormat="1" ht="16.5" customHeight="1">
      <c r="B1527" s="39"/>
      <c r="C1527" s="216" t="s">
        <v>1607</v>
      </c>
      <c r="D1527" s="216" t="s">
        <v>206</v>
      </c>
      <c r="E1527" s="217" t="s">
        <v>1608</v>
      </c>
      <c r="F1527" s="218" t="s">
        <v>1609</v>
      </c>
      <c r="G1527" s="219" t="s">
        <v>296</v>
      </c>
      <c r="H1527" s="220">
        <v>1080</v>
      </c>
      <c r="I1527" s="221"/>
      <c r="J1527" s="221"/>
      <c r="K1527" s="222">
        <f>ROUND(P1527*H1527,2)</f>
        <v>0</v>
      </c>
      <c r="L1527" s="218" t="s">
        <v>239</v>
      </c>
      <c r="M1527" s="44"/>
      <c r="N1527" s="223" t="s">
        <v>33</v>
      </c>
      <c r="O1527" s="224" t="s">
        <v>49</v>
      </c>
      <c r="P1527" s="225">
        <f>I1527+J1527</f>
        <v>0</v>
      </c>
      <c r="Q1527" s="225">
        <f>ROUND(I1527*H1527,2)</f>
        <v>0</v>
      </c>
      <c r="R1527" s="225">
        <f>ROUND(J1527*H1527,2)</f>
        <v>0</v>
      </c>
      <c r="S1527" s="80"/>
      <c r="T1527" s="226">
        <f>S1527*H1527</f>
        <v>0</v>
      </c>
      <c r="U1527" s="226">
        <v>0</v>
      </c>
      <c r="V1527" s="226">
        <f>U1527*H1527</f>
        <v>0</v>
      </c>
      <c r="W1527" s="226">
        <v>0</v>
      </c>
      <c r="X1527" s="227">
        <f>W1527*H1527</f>
        <v>0</v>
      </c>
      <c r="AR1527" s="17" t="s">
        <v>211</v>
      </c>
      <c r="AT1527" s="17" t="s">
        <v>206</v>
      </c>
      <c r="AU1527" s="17" t="s">
        <v>90</v>
      </c>
      <c r="AY1527" s="17" t="s">
        <v>204</v>
      </c>
      <c r="BE1527" s="228">
        <f>IF(O1527="základní",K1527,0)</f>
        <v>0</v>
      </c>
      <c r="BF1527" s="228">
        <f>IF(O1527="snížená",K1527,0)</f>
        <v>0</v>
      </c>
      <c r="BG1527" s="228">
        <f>IF(O1527="zákl. přenesená",K1527,0)</f>
        <v>0</v>
      </c>
      <c r="BH1527" s="228">
        <f>IF(O1527="sníž. přenesená",K1527,0)</f>
        <v>0</v>
      </c>
      <c r="BI1527" s="228">
        <f>IF(O1527="nulová",K1527,0)</f>
        <v>0</v>
      </c>
      <c r="BJ1527" s="17" t="s">
        <v>88</v>
      </c>
      <c r="BK1527" s="228">
        <f>ROUND(P1527*H1527,2)</f>
        <v>0</v>
      </c>
      <c r="BL1527" s="17" t="s">
        <v>211</v>
      </c>
      <c r="BM1527" s="17" t="s">
        <v>1610</v>
      </c>
    </row>
    <row r="1528" spans="2:51" s="11" customFormat="1" ht="12">
      <c r="B1528" s="229"/>
      <c r="C1528" s="230"/>
      <c r="D1528" s="231" t="s">
        <v>213</v>
      </c>
      <c r="E1528" s="232" t="s">
        <v>33</v>
      </c>
      <c r="F1528" s="233" t="s">
        <v>1611</v>
      </c>
      <c r="G1528" s="230"/>
      <c r="H1528" s="232" t="s">
        <v>33</v>
      </c>
      <c r="I1528" s="234"/>
      <c r="J1528" s="234"/>
      <c r="K1528" s="230"/>
      <c r="L1528" s="230"/>
      <c r="M1528" s="235"/>
      <c r="N1528" s="236"/>
      <c r="O1528" s="237"/>
      <c r="P1528" s="237"/>
      <c r="Q1528" s="237"/>
      <c r="R1528" s="237"/>
      <c r="S1528" s="237"/>
      <c r="T1528" s="237"/>
      <c r="U1528" s="237"/>
      <c r="V1528" s="237"/>
      <c r="W1528" s="237"/>
      <c r="X1528" s="238"/>
      <c r="AT1528" s="239" t="s">
        <v>213</v>
      </c>
      <c r="AU1528" s="239" t="s">
        <v>90</v>
      </c>
      <c r="AV1528" s="11" t="s">
        <v>88</v>
      </c>
      <c r="AW1528" s="11" t="s">
        <v>5</v>
      </c>
      <c r="AX1528" s="11" t="s">
        <v>80</v>
      </c>
      <c r="AY1528" s="239" t="s">
        <v>204</v>
      </c>
    </row>
    <row r="1529" spans="2:51" s="12" customFormat="1" ht="12">
      <c r="B1529" s="240"/>
      <c r="C1529" s="241"/>
      <c r="D1529" s="231" t="s">
        <v>213</v>
      </c>
      <c r="E1529" s="242" t="s">
        <v>33</v>
      </c>
      <c r="F1529" s="243" t="s">
        <v>1612</v>
      </c>
      <c r="G1529" s="241"/>
      <c r="H1529" s="244">
        <v>1080</v>
      </c>
      <c r="I1529" s="245"/>
      <c r="J1529" s="245"/>
      <c r="K1529" s="241"/>
      <c r="L1529" s="241"/>
      <c r="M1529" s="246"/>
      <c r="N1529" s="247"/>
      <c r="O1529" s="248"/>
      <c r="P1529" s="248"/>
      <c r="Q1529" s="248"/>
      <c r="R1529" s="248"/>
      <c r="S1529" s="248"/>
      <c r="T1529" s="248"/>
      <c r="U1529" s="248"/>
      <c r="V1529" s="248"/>
      <c r="W1529" s="248"/>
      <c r="X1529" s="249"/>
      <c r="AT1529" s="250" t="s">
        <v>213</v>
      </c>
      <c r="AU1529" s="250" t="s">
        <v>90</v>
      </c>
      <c r="AV1529" s="12" t="s">
        <v>90</v>
      </c>
      <c r="AW1529" s="12" t="s">
        <v>5</v>
      </c>
      <c r="AX1529" s="12" t="s">
        <v>80</v>
      </c>
      <c r="AY1529" s="250" t="s">
        <v>204</v>
      </c>
    </row>
    <row r="1530" spans="2:51" s="14" customFormat="1" ht="12">
      <c r="B1530" s="262"/>
      <c r="C1530" s="263"/>
      <c r="D1530" s="231" t="s">
        <v>213</v>
      </c>
      <c r="E1530" s="264" t="s">
        <v>33</v>
      </c>
      <c r="F1530" s="265" t="s">
        <v>243</v>
      </c>
      <c r="G1530" s="263"/>
      <c r="H1530" s="266">
        <v>1080</v>
      </c>
      <c r="I1530" s="267"/>
      <c r="J1530" s="267"/>
      <c r="K1530" s="263"/>
      <c r="L1530" s="263"/>
      <c r="M1530" s="268"/>
      <c r="N1530" s="269"/>
      <c r="O1530" s="270"/>
      <c r="P1530" s="270"/>
      <c r="Q1530" s="270"/>
      <c r="R1530" s="270"/>
      <c r="S1530" s="270"/>
      <c r="T1530" s="270"/>
      <c r="U1530" s="270"/>
      <c r="V1530" s="270"/>
      <c r="W1530" s="270"/>
      <c r="X1530" s="271"/>
      <c r="AT1530" s="272" t="s">
        <v>213</v>
      </c>
      <c r="AU1530" s="272" t="s">
        <v>90</v>
      </c>
      <c r="AV1530" s="14" t="s">
        <v>224</v>
      </c>
      <c r="AW1530" s="14" t="s">
        <v>5</v>
      </c>
      <c r="AX1530" s="14" t="s">
        <v>80</v>
      </c>
      <c r="AY1530" s="272" t="s">
        <v>204</v>
      </c>
    </row>
    <row r="1531" spans="2:51" s="13" customFormat="1" ht="12">
      <c r="B1531" s="251"/>
      <c r="C1531" s="252"/>
      <c r="D1531" s="231" t="s">
        <v>213</v>
      </c>
      <c r="E1531" s="253" t="s">
        <v>33</v>
      </c>
      <c r="F1531" s="254" t="s">
        <v>218</v>
      </c>
      <c r="G1531" s="252"/>
      <c r="H1531" s="255">
        <v>1080</v>
      </c>
      <c r="I1531" s="256"/>
      <c r="J1531" s="256"/>
      <c r="K1531" s="252"/>
      <c r="L1531" s="252"/>
      <c r="M1531" s="257"/>
      <c r="N1531" s="258"/>
      <c r="O1531" s="259"/>
      <c r="P1531" s="259"/>
      <c r="Q1531" s="259"/>
      <c r="R1531" s="259"/>
      <c r="S1531" s="259"/>
      <c r="T1531" s="259"/>
      <c r="U1531" s="259"/>
      <c r="V1531" s="259"/>
      <c r="W1531" s="259"/>
      <c r="X1531" s="260"/>
      <c r="AT1531" s="261" t="s">
        <v>213</v>
      </c>
      <c r="AU1531" s="261" t="s">
        <v>90</v>
      </c>
      <c r="AV1531" s="13" t="s">
        <v>211</v>
      </c>
      <c r="AW1531" s="13" t="s">
        <v>5</v>
      </c>
      <c r="AX1531" s="13" t="s">
        <v>88</v>
      </c>
      <c r="AY1531" s="261" t="s">
        <v>204</v>
      </c>
    </row>
    <row r="1532" spans="2:65" s="1" customFormat="1" ht="16.5" customHeight="1">
      <c r="B1532" s="39"/>
      <c r="C1532" s="216" t="s">
        <v>1613</v>
      </c>
      <c r="D1532" s="216" t="s">
        <v>206</v>
      </c>
      <c r="E1532" s="217" t="s">
        <v>1614</v>
      </c>
      <c r="F1532" s="218" t="s">
        <v>1615</v>
      </c>
      <c r="G1532" s="219" t="s">
        <v>275</v>
      </c>
      <c r="H1532" s="220">
        <v>12765.2</v>
      </c>
      <c r="I1532" s="221"/>
      <c r="J1532" s="221"/>
      <c r="K1532" s="222">
        <f>ROUND(P1532*H1532,2)</f>
        <v>0</v>
      </c>
      <c r="L1532" s="218" t="s">
        <v>239</v>
      </c>
      <c r="M1532" s="44"/>
      <c r="N1532" s="223" t="s">
        <v>33</v>
      </c>
      <c r="O1532" s="224" t="s">
        <v>49</v>
      </c>
      <c r="P1532" s="225">
        <f>I1532+J1532</f>
        <v>0</v>
      </c>
      <c r="Q1532" s="225">
        <f>ROUND(I1532*H1532,2)</f>
        <v>0</v>
      </c>
      <c r="R1532" s="225">
        <f>ROUND(J1532*H1532,2)</f>
        <v>0</v>
      </c>
      <c r="S1532" s="80"/>
      <c r="T1532" s="226">
        <f>S1532*H1532</f>
        <v>0</v>
      </c>
      <c r="U1532" s="226">
        <v>0</v>
      </c>
      <c r="V1532" s="226">
        <f>U1532*H1532</f>
        <v>0</v>
      </c>
      <c r="W1532" s="226">
        <v>0</v>
      </c>
      <c r="X1532" s="227">
        <f>W1532*H1532</f>
        <v>0</v>
      </c>
      <c r="AR1532" s="17" t="s">
        <v>211</v>
      </c>
      <c r="AT1532" s="17" t="s">
        <v>206</v>
      </c>
      <c r="AU1532" s="17" t="s">
        <v>90</v>
      </c>
      <c r="AY1532" s="17" t="s">
        <v>204</v>
      </c>
      <c r="BE1532" s="228">
        <f>IF(O1532="základní",K1532,0)</f>
        <v>0</v>
      </c>
      <c r="BF1532" s="228">
        <f>IF(O1532="snížená",K1532,0)</f>
        <v>0</v>
      </c>
      <c r="BG1532" s="228">
        <f>IF(O1532="zákl. přenesená",K1532,0)</f>
        <v>0</v>
      </c>
      <c r="BH1532" s="228">
        <f>IF(O1532="sníž. přenesená",K1532,0)</f>
        <v>0</v>
      </c>
      <c r="BI1532" s="228">
        <f>IF(O1532="nulová",K1532,0)</f>
        <v>0</v>
      </c>
      <c r="BJ1532" s="17" t="s">
        <v>88</v>
      </c>
      <c r="BK1532" s="228">
        <f>ROUND(P1532*H1532,2)</f>
        <v>0</v>
      </c>
      <c r="BL1532" s="17" t="s">
        <v>211</v>
      </c>
      <c r="BM1532" s="17" t="s">
        <v>1616</v>
      </c>
    </row>
    <row r="1533" spans="2:51" s="12" customFormat="1" ht="12">
      <c r="B1533" s="240"/>
      <c r="C1533" s="241"/>
      <c r="D1533" s="231" t="s">
        <v>213</v>
      </c>
      <c r="E1533" s="242" t="s">
        <v>33</v>
      </c>
      <c r="F1533" s="243" t="s">
        <v>1617</v>
      </c>
      <c r="G1533" s="241"/>
      <c r="H1533" s="244">
        <v>12765.2</v>
      </c>
      <c r="I1533" s="245"/>
      <c r="J1533" s="245"/>
      <c r="K1533" s="241"/>
      <c r="L1533" s="241"/>
      <c r="M1533" s="246"/>
      <c r="N1533" s="247"/>
      <c r="O1533" s="248"/>
      <c r="P1533" s="248"/>
      <c r="Q1533" s="248"/>
      <c r="R1533" s="248"/>
      <c r="S1533" s="248"/>
      <c r="T1533" s="248"/>
      <c r="U1533" s="248"/>
      <c r="V1533" s="248"/>
      <c r="W1533" s="248"/>
      <c r="X1533" s="249"/>
      <c r="AT1533" s="250" t="s">
        <v>213</v>
      </c>
      <c r="AU1533" s="250" t="s">
        <v>90</v>
      </c>
      <c r="AV1533" s="12" t="s">
        <v>90</v>
      </c>
      <c r="AW1533" s="12" t="s">
        <v>5</v>
      </c>
      <c r="AX1533" s="12" t="s">
        <v>80</v>
      </c>
      <c r="AY1533" s="250" t="s">
        <v>204</v>
      </c>
    </row>
    <row r="1534" spans="2:51" s="13" customFormat="1" ht="12">
      <c r="B1534" s="251"/>
      <c r="C1534" s="252"/>
      <c r="D1534" s="231" t="s">
        <v>213</v>
      </c>
      <c r="E1534" s="253" t="s">
        <v>33</v>
      </c>
      <c r="F1534" s="254" t="s">
        <v>218</v>
      </c>
      <c r="G1534" s="252"/>
      <c r="H1534" s="255">
        <v>12765.2</v>
      </c>
      <c r="I1534" s="256"/>
      <c r="J1534" s="256"/>
      <c r="K1534" s="252"/>
      <c r="L1534" s="252"/>
      <c r="M1534" s="257"/>
      <c r="N1534" s="258"/>
      <c r="O1534" s="259"/>
      <c r="P1534" s="259"/>
      <c r="Q1534" s="259"/>
      <c r="R1534" s="259"/>
      <c r="S1534" s="259"/>
      <c r="T1534" s="259"/>
      <c r="U1534" s="259"/>
      <c r="V1534" s="259"/>
      <c r="W1534" s="259"/>
      <c r="X1534" s="260"/>
      <c r="AT1534" s="261" t="s">
        <v>213</v>
      </c>
      <c r="AU1534" s="261" t="s">
        <v>90</v>
      </c>
      <c r="AV1534" s="13" t="s">
        <v>211</v>
      </c>
      <c r="AW1534" s="13" t="s">
        <v>5</v>
      </c>
      <c r="AX1534" s="13" t="s">
        <v>88</v>
      </c>
      <c r="AY1534" s="261" t="s">
        <v>204</v>
      </c>
    </row>
    <row r="1535" spans="2:65" s="1" customFormat="1" ht="16.5" customHeight="1">
      <c r="B1535" s="39"/>
      <c r="C1535" s="216" t="s">
        <v>1618</v>
      </c>
      <c r="D1535" s="216" t="s">
        <v>206</v>
      </c>
      <c r="E1535" s="217" t="s">
        <v>1619</v>
      </c>
      <c r="F1535" s="218" t="s">
        <v>1620</v>
      </c>
      <c r="G1535" s="219" t="s">
        <v>275</v>
      </c>
      <c r="H1535" s="220">
        <v>911.914</v>
      </c>
      <c r="I1535" s="221"/>
      <c r="J1535" s="221"/>
      <c r="K1535" s="222">
        <f>ROUND(P1535*H1535,2)</f>
        <v>0</v>
      </c>
      <c r="L1535" s="218" t="s">
        <v>239</v>
      </c>
      <c r="M1535" s="44"/>
      <c r="N1535" s="223" t="s">
        <v>33</v>
      </c>
      <c r="O1535" s="224" t="s">
        <v>49</v>
      </c>
      <c r="P1535" s="225">
        <f>I1535+J1535</f>
        <v>0</v>
      </c>
      <c r="Q1535" s="225">
        <f>ROUND(I1535*H1535,2)</f>
        <v>0</v>
      </c>
      <c r="R1535" s="225">
        <f>ROUND(J1535*H1535,2)</f>
        <v>0</v>
      </c>
      <c r="S1535" s="80"/>
      <c r="T1535" s="226">
        <f>S1535*H1535</f>
        <v>0</v>
      </c>
      <c r="U1535" s="226">
        <v>0</v>
      </c>
      <c r="V1535" s="226">
        <f>U1535*H1535</f>
        <v>0</v>
      </c>
      <c r="W1535" s="226">
        <v>0</v>
      </c>
      <c r="X1535" s="227">
        <f>W1535*H1535</f>
        <v>0</v>
      </c>
      <c r="AR1535" s="17" t="s">
        <v>211</v>
      </c>
      <c r="AT1535" s="17" t="s">
        <v>206</v>
      </c>
      <c r="AU1535" s="17" t="s">
        <v>90</v>
      </c>
      <c r="AY1535" s="17" t="s">
        <v>204</v>
      </c>
      <c r="BE1535" s="228">
        <f>IF(O1535="základní",K1535,0)</f>
        <v>0</v>
      </c>
      <c r="BF1535" s="228">
        <f>IF(O1535="snížená",K1535,0)</f>
        <v>0</v>
      </c>
      <c r="BG1535" s="228">
        <f>IF(O1535="zákl. přenesená",K1535,0)</f>
        <v>0</v>
      </c>
      <c r="BH1535" s="228">
        <f>IF(O1535="sníž. přenesená",K1535,0)</f>
        <v>0</v>
      </c>
      <c r="BI1535" s="228">
        <f>IF(O1535="nulová",K1535,0)</f>
        <v>0</v>
      </c>
      <c r="BJ1535" s="17" t="s">
        <v>88</v>
      </c>
      <c r="BK1535" s="228">
        <f>ROUND(P1535*H1535,2)</f>
        <v>0</v>
      </c>
      <c r="BL1535" s="17" t="s">
        <v>211</v>
      </c>
      <c r="BM1535" s="17" t="s">
        <v>1621</v>
      </c>
    </row>
    <row r="1536" spans="2:65" s="1" customFormat="1" ht="16.5" customHeight="1">
      <c r="B1536" s="39"/>
      <c r="C1536" s="216" t="s">
        <v>1622</v>
      </c>
      <c r="D1536" s="216" t="s">
        <v>206</v>
      </c>
      <c r="E1536" s="217" t="s">
        <v>1623</v>
      </c>
      <c r="F1536" s="218" t="s">
        <v>1624</v>
      </c>
      <c r="G1536" s="219" t="s">
        <v>275</v>
      </c>
      <c r="H1536" s="220">
        <v>856.34</v>
      </c>
      <c r="I1536" s="221"/>
      <c r="J1536" s="221"/>
      <c r="K1536" s="222">
        <f>ROUND(P1536*H1536,2)</f>
        <v>0</v>
      </c>
      <c r="L1536" s="218" t="s">
        <v>210</v>
      </c>
      <c r="M1536" s="44"/>
      <c r="N1536" s="223" t="s">
        <v>33</v>
      </c>
      <c r="O1536" s="224" t="s">
        <v>49</v>
      </c>
      <c r="P1536" s="225">
        <f>I1536+J1536</f>
        <v>0</v>
      </c>
      <c r="Q1536" s="225">
        <f>ROUND(I1536*H1536,2)</f>
        <v>0</v>
      </c>
      <c r="R1536" s="225">
        <f>ROUND(J1536*H1536,2)</f>
        <v>0</v>
      </c>
      <c r="S1536" s="80"/>
      <c r="T1536" s="226">
        <f>S1536*H1536</f>
        <v>0</v>
      </c>
      <c r="U1536" s="226">
        <v>0</v>
      </c>
      <c r="V1536" s="226">
        <f>U1536*H1536</f>
        <v>0</v>
      </c>
      <c r="W1536" s="226">
        <v>0</v>
      </c>
      <c r="X1536" s="227">
        <f>W1536*H1536</f>
        <v>0</v>
      </c>
      <c r="AR1536" s="17" t="s">
        <v>211</v>
      </c>
      <c r="AT1536" s="17" t="s">
        <v>206</v>
      </c>
      <c r="AU1536" s="17" t="s">
        <v>90</v>
      </c>
      <c r="AY1536" s="17" t="s">
        <v>204</v>
      </c>
      <c r="BE1536" s="228">
        <f>IF(O1536="základní",K1536,0)</f>
        <v>0</v>
      </c>
      <c r="BF1536" s="228">
        <f>IF(O1536="snížená",K1536,0)</f>
        <v>0</v>
      </c>
      <c r="BG1536" s="228">
        <f>IF(O1536="zákl. přenesená",K1536,0)</f>
        <v>0</v>
      </c>
      <c r="BH1536" s="228">
        <f>IF(O1536="sníž. přenesená",K1536,0)</f>
        <v>0</v>
      </c>
      <c r="BI1536" s="228">
        <f>IF(O1536="nulová",K1536,0)</f>
        <v>0</v>
      </c>
      <c r="BJ1536" s="17" t="s">
        <v>88</v>
      </c>
      <c r="BK1536" s="228">
        <f>ROUND(P1536*H1536,2)</f>
        <v>0</v>
      </c>
      <c r="BL1536" s="17" t="s">
        <v>211</v>
      </c>
      <c r="BM1536" s="17" t="s">
        <v>1625</v>
      </c>
    </row>
    <row r="1537" spans="2:51" s="11" customFormat="1" ht="12">
      <c r="B1537" s="229"/>
      <c r="C1537" s="230"/>
      <c r="D1537" s="231" t="s">
        <v>213</v>
      </c>
      <c r="E1537" s="232" t="s">
        <v>33</v>
      </c>
      <c r="F1537" s="233" t="s">
        <v>202</v>
      </c>
      <c r="G1537" s="230"/>
      <c r="H1537" s="232" t="s">
        <v>33</v>
      </c>
      <c r="I1537" s="234"/>
      <c r="J1537" s="234"/>
      <c r="K1537" s="230"/>
      <c r="L1537" s="230"/>
      <c r="M1537" s="235"/>
      <c r="N1537" s="236"/>
      <c r="O1537" s="237"/>
      <c r="P1537" s="237"/>
      <c r="Q1537" s="237"/>
      <c r="R1537" s="237"/>
      <c r="S1537" s="237"/>
      <c r="T1537" s="237"/>
      <c r="U1537" s="237"/>
      <c r="V1537" s="237"/>
      <c r="W1537" s="237"/>
      <c r="X1537" s="238"/>
      <c r="AT1537" s="239" t="s">
        <v>213</v>
      </c>
      <c r="AU1537" s="239" t="s">
        <v>90</v>
      </c>
      <c r="AV1537" s="11" t="s">
        <v>88</v>
      </c>
      <c r="AW1537" s="11" t="s">
        <v>5</v>
      </c>
      <c r="AX1537" s="11" t="s">
        <v>80</v>
      </c>
      <c r="AY1537" s="239" t="s">
        <v>204</v>
      </c>
    </row>
    <row r="1538" spans="2:51" s="12" customFormat="1" ht="12">
      <c r="B1538" s="240"/>
      <c r="C1538" s="241"/>
      <c r="D1538" s="231" t="s">
        <v>213</v>
      </c>
      <c r="E1538" s="242" t="s">
        <v>33</v>
      </c>
      <c r="F1538" s="243" t="s">
        <v>1626</v>
      </c>
      <c r="G1538" s="241"/>
      <c r="H1538" s="244">
        <v>856.34</v>
      </c>
      <c r="I1538" s="245"/>
      <c r="J1538" s="245"/>
      <c r="K1538" s="241"/>
      <c r="L1538" s="241"/>
      <c r="M1538" s="246"/>
      <c r="N1538" s="247"/>
      <c r="O1538" s="248"/>
      <c r="P1538" s="248"/>
      <c r="Q1538" s="248"/>
      <c r="R1538" s="248"/>
      <c r="S1538" s="248"/>
      <c r="T1538" s="248"/>
      <c r="U1538" s="248"/>
      <c r="V1538" s="248"/>
      <c r="W1538" s="248"/>
      <c r="X1538" s="249"/>
      <c r="AT1538" s="250" t="s">
        <v>213</v>
      </c>
      <c r="AU1538" s="250" t="s">
        <v>90</v>
      </c>
      <c r="AV1538" s="12" t="s">
        <v>90</v>
      </c>
      <c r="AW1538" s="12" t="s">
        <v>5</v>
      </c>
      <c r="AX1538" s="12" t="s">
        <v>80</v>
      </c>
      <c r="AY1538" s="250" t="s">
        <v>204</v>
      </c>
    </row>
    <row r="1539" spans="2:51" s="13" customFormat="1" ht="12">
      <c r="B1539" s="251"/>
      <c r="C1539" s="252"/>
      <c r="D1539" s="231" t="s">
        <v>213</v>
      </c>
      <c r="E1539" s="253" t="s">
        <v>33</v>
      </c>
      <c r="F1539" s="254" t="s">
        <v>218</v>
      </c>
      <c r="G1539" s="252"/>
      <c r="H1539" s="255">
        <v>856.34</v>
      </c>
      <c r="I1539" s="256"/>
      <c r="J1539" s="256"/>
      <c r="K1539" s="252"/>
      <c r="L1539" s="252"/>
      <c r="M1539" s="257"/>
      <c r="N1539" s="258"/>
      <c r="O1539" s="259"/>
      <c r="P1539" s="259"/>
      <c r="Q1539" s="259"/>
      <c r="R1539" s="259"/>
      <c r="S1539" s="259"/>
      <c r="T1539" s="259"/>
      <c r="U1539" s="259"/>
      <c r="V1539" s="259"/>
      <c r="W1539" s="259"/>
      <c r="X1539" s="260"/>
      <c r="AT1539" s="261" t="s">
        <v>213</v>
      </c>
      <c r="AU1539" s="261" t="s">
        <v>90</v>
      </c>
      <c r="AV1539" s="13" t="s">
        <v>211</v>
      </c>
      <c r="AW1539" s="13" t="s">
        <v>5</v>
      </c>
      <c r="AX1539" s="13" t="s">
        <v>88</v>
      </c>
      <c r="AY1539" s="261" t="s">
        <v>204</v>
      </c>
    </row>
    <row r="1540" spans="2:65" s="1" customFormat="1" ht="16.5" customHeight="1">
      <c r="B1540" s="39"/>
      <c r="C1540" s="216" t="s">
        <v>1627</v>
      </c>
      <c r="D1540" s="216" t="s">
        <v>206</v>
      </c>
      <c r="E1540" s="217" t="s">
        <v>1628</v>
      </c>
      <c r="F1540" s="218" t="s">
        <v>1629</v>
      </c>
      <c r="G1540" s="219" t="s">
        <v>275</v>
      </c>
      <c r="H1540" s="220">
        <v>55.568</v>
      </c>
      <c r="I1540" s="221"/>
      <c r="J1540" s="221"/>
      <c r="K1540" s="222">
        <f>ROUND(P1540*H1540,2)</f>
        <v>0</v>
      </c>
      <c r="L1540" s="218" t="s">
        <v>239</v>
      </c>
      <c r="M1540" s="44"/>
      <c r="N1540" s="223" t="s">
        <v>33</v>
      </c>
      <c r="O1540" s="224" t="s">
        <v>49</v>
      </c>
      <c r="P1540" s="225">
        <f>I1540+J1540</f>
        <v>0</v>
      </c>
      <c r="Q1540" s="225">
        <f>ROUND(I1540*H1540,2)</f>
        <v>0</v>
      </c>
      <c r="R1540" s="225">
        <f>ROUND(J1540*H1540,2)</f>
        <v>0</v>
      </c>
      <c r="S1540" s="80"/>
      <c r="T1540" s="226">
        <f>S1540*H1540</f>
        <v>0</v>
      </c>
      <c r="U1540" s="226">
        <v>0</v>
      </c>
      <c r="V1540" s="226">
        <f>U1540*H1540</f>
        <v>0</v>
      </c>
      <c r="W1540" s="226">
        <v>0</v>
      </c>
      <c r="X1540" s="227">
        <f>W1540*H1540</f>
        <v>0</v>
      </c>
      <c r="AR1540" s="17" t="s">
        <v>211</v>
      </c>
      <c r="AT1540" s="17" t="s">
        <v>206</v>
      </c>
      <c r="AU1540" s="17" t="s">
        <v>90</v>
      </c>
      <c r="AY1540" s="17" t="s">
        <v>204</v>
      </c>
      <c r="BE1540" s="228">
        <f>IF(O1540="základní",K1540,0)</f>
        <v>0</v>
      </c>
      <c r="BF1540" s="228">
        <f>IF(O1540="snížená",K1540,0)</f>
        <v>0</v>
      </c>
      <c r="BG1540" s="228">
        <f>IF(O1540="zákl. přenesená",K1540,0)</f>
        <v>0</v>
      </c>
      <c r="BH1540" s="228">
        <f>IF(O1540="sníž. přenesená",K1540,0)</f>
        <v>0</v>
      </c>
      <c r="BI1540" s="228">
        <f>IF(O1540="nulová",K1540,0)</f>
        <v>0</v>
      </c>
      <c r="BJ1540" s="17" t="s">
        <v>88</v>
      </c>
      <c r="BK1540" s="228">
        <f>ROUND(P1540*H1540,2)</f>
        <v>0</v>
      </c>
      <c r="BL1540" s="17" t="s">
        <v>211</v>
      </c>
      <c r="BM1540" s="17" t="s">
        <v>1630</v>
      </c>
    </row>
    <row r="1541" spans="2:51" s="11" customFormat="1" ht="12">
      <c r="B1541" s="229"/>
      <c r="C1541" s="230"/>
      <c r="D1541" s="231" t="s">
        <v>213</v>
      </c>
      <c r="E1541" s="232" t="s">
        <v>33</v>
      </c>
      <c r="F1541" s="233" t="s">
        <v>1631</v>
      </c>
      <c r="G1541" s="230"/>
      <c r="H1541" s="232" t="s">
        <v>33</v>
      </c>
      <c r="I1541" s="234"/>
      <c r="J1541" s="234"/>
      <c r="K1541" s="230"/>
      <c r="L1541" s="230"/>
      <c r="M1541" s="235"/>
      <c r="N1541" s="236"/>
      <c r="O1541" s="237"/>
      <c r="P1541" s="237"/>
      <c r="Q1541" s="237"/>
      <c r="R1541" s="237"/>
      <c r="S1541" s="237"/>
      <c r="T1541" s="237"/>
      <c r="U1541" s="237"/>
      <c r="V1541" s="237"/>
      <c r="W1541" s="237"/>
      <c r="X1541" s="238"/>
      <c r="AT1541" s="239" t="s">
        <v>213</v>
      </c>
      <c r="AU1541" s="239" t="s">
        <v>90</v>
      </c>
      <c r="AV1541" s="11" t="s">
        <v>88</v>
      </c>
      <c r="AW1541" s="11" t="s">
        <v>5</v>
      </c>
      <c r="AX1541" s="11" t="s">
        <v>80</v>
      </c>
      <c r="AY1541" s="239" t="s">
        <v>204</v>
      </c>
    </row>
    <row r="1542" spans="2:51" s="12" customFormat="1" ht="12">
      <c r="B1542" s="240"/>
      <c r="C1542" s="241"/>
      <c r="D1542" s="231" t="s">
        <v>213</v>
      </c>
      <c r="E1542" s="242" t="s">
        <v>33</v>
      </c>
      <c r="F1542" s="243" t="s">
        <v>1632</v>
      </c>
      <c r="G1542" s="241"/>
      <c r="H1542" s="244">
        <v>55.568</v>
      </c>
      <c r="I1542" s="245"/>
      <c r="J1542" s="245"/>
      <c r="K1542" s="241"/>
      <c r="L1542" s="241"/>
      <c r="M1542" s="246"/>
      <c r="N1542" s="247"/>
      <c r="O1542" s="248"/>
      <c r="P1542" s="248"/>
      <c r="Q1542" s="248"/>
      <c r="R1542" s="248"/>
      <c r="S1542" s="248"/>
      <c r="T1542" s="248"/>
      <c r="U1542" s="248"/>
      <c r="V1542" s="248"/>
      <c r="W1542" s="248"/>
      <c r="X1542" s="249"/>
      <c r="AT1542" s="250" t="s">
        <v>213</v>
      </c>
      <c r="AU1542" s="250" t="s">
        <v>90</v>
      </c>
      <c r="AV1542" s="12" t="s">
        <v>90</v>
      </c>
      <c r="AW1542" s="12" t="s">
        <v>5</v>
      </c>
      <c r="AX1542" s="12" t="s">
        <v>80</v>
      </c>
      <c r="AY1542" s="250" t="s">
        <v>204</v>
      </c>
    </row>
    <row r="1543" spans="2:51" s="13" customFormat="1" ht="12">
      <c r="B1543" s="251"/>
      <c r="C1543" s="252"/>
      <c r="D1543" s="231" t="s">
        <v>213</v>
      </c>
      <c r="E1543" s="253" t="s">
        <v>33</v>
      </c>
      <c r="F1543" s="254" t="s">
        <v>218</v>
      </c>
      <c r="G1543" s="252"/>
      <c r="H1543" s="255">
        <v>55.568</v>
      </c>
      <c r="I1543" s="256"/>
      <c r="J1543" s="256"/>
      <c r="K1543" s="252"/>
      <c r="L1543" s="252"/>
      <c r="M1543" s="257"/>
      <c r="N1543" s="258"/>
      <c r="O1543" s="259"/>
      <c r="P1543" s="259"/>
      <c r="Q1543" s="259"/>
      <c r="R1543" s="259"/>
      <c r="S1543" s="259"/>
      <c r="T1543" s="259"/>
      <c r="U1543" s="259"/>
      <c r="V1543" s="259"/>
      <c r="W1543" s="259"/>
      <c r="X1543" s="260"/>
      <c r="AT1543" s="261" t="s">
        <v>213</v>
      </c>
      <c r="AU1543" s="261" t="s">
        <v>90</v>
      </c>
      <c r="AV1543" s="13" t="s">
        <v>211</v>
      </c>
      <c r="AW1543" s="13" t="s">
        <v>5</v>
      </c>
      <c r="AX1543" s="13" t="s">
        <v>88</v>
      </c>
      <c r="AY1543" s="261" t="s">
        <v>204</v>
      </c>
    </row>
    <row r="1544" spans="2:63" s="10" customFormat="1" ht="20.85" customHeight="1">
      <c r="B1544" s="199"/>
      <c r="C1544" s="200"/>
      <c r="D1544" s="201" t="s">
        <v>79</v>
      </c>
      <c r="E1544" s="214" t="s">
        <v>1069</v>
      </c>
      <c r="F1544" s="214" t="s">
        <v>1633</v>
      </c>
      <c r="G1544" s="200"/>
      <c r="H1544" s="200"/>
      <c r="I1544" s="203"/>
      <c r="J1544" s="203"/>
      <c r="K1544" s="215">
        <f>BK1544</f>
        <v>0</v>
      </c>
      <c r="L1544" s="200"/>
      <c r="M1544" s="205"/>
      <c r="N1544" s="206"/>
      <c r="O1544" s="207"/>
      <c r="P1544" s="207"/>
      <c r="Q1544" s="208">
        <f>Q1545</f>
        <v>0</v>
      </c>
      <c r="R1544" s="208">
        <f>R1545</f>
        <v>0</v>
      </c>
      <c r="S1544" s="207"/>
      <c r="T1544" s="209">
        <f>T1545</f>
        <v>0</v>
      </c>
      <c r="U1544" s="207"/>
      <c r="V1544" s="209">
        <f>V1545</f>
        <v>0</v>
      </c>
      <c r="W1544" s="207"/>
      <c r="X1544" s="210">
        <f>X1545</f>
        <v>0</v>
      </c>
      <c r="AR1544" s="211" t="s">
        <v>88</v>
      </c>
      <c r="AT1544" s="212" t="s">
        <v>79</v>
      </c>
      <c r="AU1544" s="212" t="s">
        <v>90</v>
      </c>
      <c r="AY1544" s="211" t="s">
        <v>204</v>
      </c>
      <c r="BK1544" s="213">
        <f>BK1545</f>
        <v>0</v>
      </c>
    </row>
    <row r="1545" spans="2:65" s="1" customFormat="1" ht="16.5" customHeight="1">
      <c r="B1545" s="39"/>
      <c r="C1545" s="216" t="s">
        <v>1634</v>
      </c>
      <c r="D1545" s="216" t="s">
        <v>206</v>
      </c>
      <c r="E1545" s="217" t="s">
        <v>1635</v>
      </c>
      <c r="F1545" s="218" t="s">
        <v>1636</v>
      </c>
      <c r="G1545" s="219" t="s">
        <v>275</v>
      </c>
      <c r="H1545" s="220">
        <v>1128.51</v>
      </c>
      <c r="I1545" s="221"/>
      <c r="J1545" s="221"/>
      <c r="K1545" s="222">
        <f>ROUND(P1545*H1545,2)</f>
        <v>0</v>
      </c>
      <c r="L1545" s="218" t="s">
        <v>1071</v>
      </c>
      <c r="M1545" s="44"/>
      <c r="N1545" s="223" t="s">
        <v>33</v>
      </c>
      <c r="O1545" s="224" t="s">
        <v>49</v>
      </c>
      <c r="P1545" s="225">
        <f>I1545+J1545</f>
        <v>0</v>
      </c>
      <c r="Q1545" s="225">
        <f>ROUND(I1545*H1545,2)</f>
        <v>0</v>
      </c>
      <c r="R1545" s="225">
        <f>ROUND(J1545*H1545,2)</f>
        <v>0</v>
      </c>
      <c r="S1545" s="80"/>
      <c r="T1545" s="226">
        <f>S1545*H1545</f>
        <v>0</v>
      </c>
      <c r="U1545" s="226">
        <v>0</v>
      </c>
      <c r="V1545" s="226">
        <f>U1545*H1545</f>
        <v>0</v>
      </c>
      <c r="W1545" s="226">
        <v>0</v>
      </c>
      <c r="X1545" s="227">
        <f>W1545*H1545</f>
        <v>0</v>
      </c>
      <c r="AR1545" s="17" t="s">
        <v>211</v>
      </c>
      <c r="AT1545" s="17" t="s">
        <v>206</v>
      </c>
      <c r="AU1545" s="17" t="s">
        <v>224</v>
      </c>
      <c r="AY1545" s="17" t="s">
        <v>204</v>
      </c>
      <c r="BE1545" s="228">
        <f>IF(O1545="základní",K1545,0)</f>
        <v>0</v>
      </c>
      <c r="BF1545" s="228">
        <f>IF(O1545="snížená",K1545,0)</f>
        <v>0</v>
      </c>
      <c r="BG1545" s="228">
        <f>IF(O1545="zákl. přenesená",K1545,0)</f>
        <v>0</v>
      </c>
      <c r="BH1545" s="228">
        <f>IF(O1545="sníž. přenesená",K1545,0)</f>
        <v>0</v>
      </c>
      <c r="BI1545" s="228">
        <f>IF(O1545="nulová",K1545,0)</f>
        <v>0</v>
      </c>
      <c r="BJ1545" s="17" t="s">
        <v>88</v>
      </c>
      <c r="BK1545" s="228">
        <f>ROUND(P1545*H1545,2)</f>
        <v>0</v>
      </c>
      <c r="BL1545" s="17" t="s">
        <v>211</v>
      </c>
      <c r="BM1545" s="17" t="s">
        <v>1637</v>
      </c>
    </row>
    <row r="1546" spans="2:63" s="10" customFormat="1" ht="25.9" customHeight="1">
      <c r="B1546" s="199"/>
      <c r="C1546" s="200"/>
      <c r="D1546" s="201" t="s">
        <v>79</v>
      </c>
      <c r="E1546" s="202" t="s">
        <v>1631</v>
      </c>
      <c r="F1546" s="202" t="s">
        <v>1638</v>
      </c>
      <c r="G1546" s="200"/>
      <c r="H1546" s="200"/>
      <c r="I1546" s="203"/>
      <c r="J1546" s="203"/>
      <c r="K1546" s="204">
        <f>BK1546</f>
        <v>0</v>
      </c>
      <c r="L1546" s="200"/>
      <c r="M1546" s="205"/>
      <c r="N1546" s="206"/>
      <c r="O1546" s="207"/>
      <c r="P1546" s="207"/>
      <c r="Q1546" s="208">
        <f>Q1547+Q1567+Q1600+Q1602+Q1712+Q1778+Q1876+Q1905+Q2081+Q2201+Q2263+Q2330+Q2335+Q2356+Q2631+Q2657+Q2671</f>
        <v>0</v>
      </c>
      <c r="R1546" s="208">
        <f>R1547+R1567+R1600+R1602+R1712+R1778+R1876+R1905+R2081+R2201+R2263+R2330+R2335+R2356+R2631+R2657+R2671</f>
        <v>0</v>
      </c>
      <c r="S1546" s="207"/>
      <c r="T1546" s="209">
        <f>T1547+T1567+T1600+T1602+T1712+T1778+T1876+T1905+T2081+T2201+T2263+T2330+T2335+T2356+T2631+T2657+T2671</f>
        <v>0</v>
      </c>
      <c r="U1546" s="207"/>
      <c r="V1546" s="209">
        <f>V1547+V1567+V1600+V1602+V1712+V1778+V1876+V1905+V2081+V2201+V2263+V2330+V2335+V2356+V2631+V2657+V2671</f>
        <v>110.32368494</v>
      </c>
      <c r="W1546" s="207"/>
      <c r="X1546" s="210">
        <f>X1547+X1567+X1600+X1602+X1712+X1778+X1876+X1905+X2081+X2201+X2263+X2330+X2335+X2356+X2631+X2657+X2671</f>
        <v>55.067433</v>
      </c>
      <c r="AR1546" s="211" t="s">
        <v>88</v>
      </c>
      <c r="AT1546" s="212" t="s">
        <v>79</v>
      </c>
      <c r="AU1546" s="212" t="s">
        <v>80</v>
      </c>
      <c r="AY1546" s="211" t="s">
        <v>204</v>
      </c>
      <c r="BK1546" s="213">
        <f>BK1547+BK1567+BK1600+BK1602+BK1712+BK1778+BK1876+BK1905+BK2081+BK2201+BK2263+BK2330+BK2335+BK2356+BK2631+BK2657+BK2671</f>
        <v>0</v>
      </c>
    </row>
    <row r="1547" spans="2:63" s="10" customFormat="1" ht="22.8" customHeight="1">
      <c r="B1547" s="199"/>
      <c r="C1547" s="200"/>
      <c r="D1547" s="201" t="s">
        <v>79</v>
      </c>
      <c r="E1547" s="214" t="s">
        <v>1639</v>
      </c>
      <c r="F1547" s="214" t="s">
        <v>1640</v>
      </c>
      <c r="G1547" s="200"/>
      <c r="H1547" s="200"/>
      <c r="I1547" s="203"/>
      <c r="J1547" s="203"/>
      <c r="K1547" s="215">
        <f>BK1547</f>
        <v>0</v>
      </c>
      <c r="L1547" s="200"/>
      <c r="M1547" s="205"/>
      <c r="N1547" s="206"/>
      <c r="O1547" s="207"/>
      <c r="P1547" s="207"/>
      <c r="Q1547" s="208">
        <f>SUM(Q1548:Q1566)</f>
        <v>0</v>
      </c>
      <c r="R1547" s="208">
        <f>SUM(R1548:R1566)</f>
        <v>0</v>
      </c>
      <c r="S1547" s="207"/>
      <c r="T1547" s="209">
        <f>SUM(T1548:T1566)</f>
        <v>0</v>
      </c>
      <c r="U1547" s="207"/>
      <c r="V1547" s="209">
        <f>SUM(V1548:V1566)</f>
        <v>0.3465732</v>
      </c>
      <c r="W1547" s="207"/>
      <c r="X1547" s="210">
        <f>SUM(X1548:X1566)</f>
        <v>0</v>
      </c>
      <c r="AR1547" s="211" t="s">
        <v>90</v>
      </c>
      <c r="AT1547" s="212" t="s">
        <v>79</v>
      </c>
      <c r="AU1547" s="212" t="s">
        <v>88</v>
      </c>
      <c r="AY1547" s="211" t="s">
        <v>204</v>
      </c>
      <c r="BK1547" s="213">
        <f>SUM(BK1548:BK1566)</f>
        <v>0</v>
      </c>
    </row>
    <row r="1548" spans="2:65" s="1" customFormat="1" ht="16.5" customHeight="1">
      <c r="B1548" s="39"/>
      <c r="C1548" s="216" t="s">
        <v>1641</v>
      </c>
      <c r="D1548" s="216" t="s">
        <v>206</v>
      </c>
      <c r="E1548" s="217" t="s">
        <v>1642</v>
      </c>
      <c r="F1548" s="218" t="s">
        <v>1643</v>
      </c>
      <c r="G1548" s="219" t="s">
        <v>209</v>
      </c>
      <c r="H1548" s="220">
        <v>44</v>
      </c>
      <c r="I1548" s="221"/>
      <c r="J1548" s="221"/>
      <c r="K1548" s="222">
        <f>ROUND(P1548*H1548,2)</f>
        <v>0</v>
      </c>
      <c r="L1548" s="218" t="s">
        <v>239</v>
      </c>
      <c r="M1548" s="44"/>
      <c r="N1548" s="223" t="s">
        <v>33</v>
      </c>
      <c r="O1548" s="224" t="s">
        <v>49</v>
      </c>
      <c r="P1548" s="225">
        <f>I1548+J1548</f>
        <v>0</v>
      </c>
      <c r="Q1548" s="225">
        <f>ROUND(I1548*H1548,2)</f>
        <v>0</v>
      </c>
      <c r="R1548" s="225">
        <f>ROUND(J1548*H1548,2)</f>
        <v>0</v>
      </c>
      <c r="S1548" s="80"/>
      <c r="T1548" s="226">
        <f>S1548*H1548</f>
        <v>0</v>
      </c>
      <c r="U1548" s="226">
        <v>0.0004</v>
      </c>
      <c r="V1548" s="226">
        <f>U1548*H1548</f>
        <v>0.0176</v>
      </c>
      <c r="W1548" s="226">
        <v>0</v>
      </c>
      <c r="X1548" s="227">
        <f>W1548*H1548</f>
        <v>0</v>
      </c>
      <c r="AR1548" s="17" t="s">
        <v>305</v>
      </c>
      <c r="AT1548" s="17" t="s">
        <v>206</v>
      </c>
      <c r="AU1548" s="17" t="s">
        <v>90</v>
      </c>
      <c r="AY1548" s="17" t="s">
        <v>204</v>
      </c>
      <c r="BE1548" s="228">
        <f>IF(O1548="základní",K1548,0)</f>
        <v>0</v>
      </c>
      <c r="BF1548" s="228">
        <f>IF(O1548="snížená",K1548,0)</f>
        <v>0</v>
      </c>
      <c r="BG1548" s="228">
        <f>IF(O1548="zákl. přenesená",K1548,0)</f>
        <v>0</v>
      </c>
      <c r="BH1548" s="228">
        <f>IF(O1548="sníž. přenesená",K1548,0)</f>
        <v>0</v>
      </c>
      <c r="BI1548" s="228">
        <f>IF(O1548="nulová",K1548,0)</f>
        <v>0</v>
      </c>
      <c r="BJ1548" s="17" t="s">
        <v>88</v>
      </c>
      <c r="BK1548" s="228">
        <f>ROUND(P1548*H1548,2)</f>
        <v>0</v>
      </c>
      <c r="BL1548" s="17" t="s">
        <v>305</v>
      </c>
      <c r="BM1548" s="17" t="s">
        <v>1644</v>
      </c>
    </row>
    <row r="1549" spans="2:51" s="11" customFormat="1" ht="12">
      <c r="B1549" s="229"/>
      <c r="C1549" s="230"/>
      <c r="D1549" s="231" t="s">
        <v>213</v>
      </c>
      <c r="E1549" s="232" t="s">
        <v>33</v>
      </c>
      <c r="F1549" s="233" t="s">
        <v>1645</v>
      </c>
      <c r="G1549" s="230"/>
      <c r="H1549" s="232" t="s">
        <v>33</v>
      </c>
      <c r="I1549" s="234"/>
      <c r="J1549" s="234"/>
      <c r="K1549" s="230"/>
      <c r="L1549" s="230"/>
      <c r="M1549" s="235"/>
      <c r="N1549" s="236"/>
      <c r="O1549" s="237"/>
      <c r="P1549" s="237"/>
      <c r="Q1549" s="237"/>
      <c r="R1549" s="237"/>
      <c r="S1549" s="237"/>
      <c r="T1549" s="237"/>
      <c r="U1549" s="237"/>
      <c r="V1549" s="237"/>
      <c r="W1549" s="237"/>
      <c r="X1549" s="238"/>
      <c r="AT1549" s="239" t="s">
        <v>213</v>
      </c>
      <c r="AU1549" s="239" t="s">
        <v>90</v>
      </c>
      <c r="AV1549" s="11" t="s">
        <v>88</v>
      </c>
      <c r="AW1549" s="11" t="s">
        <v>5</v>
      </c>
      <c r="AX1549" s="11" t="s">
        <v>80</v>
      </c>
      <c r="AY1549" s="239" t="s">
        <v>204</v>
      </c>
    </row>
    <row r="1550" spans="2:51" s="12" customFormat="1" ht="12">
      <c r="B1550" s="240"/>
      <c r="C1550" s="241"/>
      <c r="D1550" s="231" t="s">
        <v>213</v>
      </c>
      <c r="E1550" s="242" t="s">
        <v>33</v>
      </c>
      <c r="F1550" s="243" t="s">
        <v>604</v>
      </c>
      <c r="G1550" s="241"/>
      <c r="H1550" s="244">
        <v>44</v>
      </c>
      <c r="I1550" s="245"/>
      <c r="J1550" s="245"/>
      <c r="K1550" s="241"/>
      <c r="L1550" s="241"/>
      <c r="M1550" s="246"/>
      <c r="N1550" s="247"/>
      <c r="O1550" s="248"/>
      <c r="P1550" s="248"/>
      <c r="Q1550" s="248"/>
      <c r="R1550" s="248"/>
      <c r="S1550" s="248"/>
      <c r="T1550" s="248"/>
      <c r="U1550" s="248"/>
      <c r="V1550" s="248"/>
      <c r="W1550" s="248"/>
      <c r="X1550" s="249"/>
      <c r="AT1550" s="250" t="s">
        <v>213</v>
      </c>
      <c r="AU1550" s="250" t="s">
        <v>90</v>
      </c>
      <c r="AV1550" s="12" t="s">
        <v>90</v>
      </c>
      <c r="AW1550" s="12" t="s">
        <v>5</v>
      </c>
      <c r="AX1550" s="12" t="s">
        <v>80</v>
      </c>
      <c r="AY1550" s="250" t="s">
        <v>204</v>
      </c>
    </row>
    <row r="1551" spans="2:51" s="13" customFormat="1" ht="12">
      <c r="B1551" s="251"/>
      <c r="C1551" s="252"/>
      <c r="D1551" s="231" t="s">
        <v>213</v>
      </c>
      <c r="E1551" s="253" t="s">
        <v>33</v>
      </c>
      <c r="F1551" s="254" t="s">
        <v>218</v>
      </c>
      <c r="G1551" s="252"/>
      <c r="H1551" s="255">
        <v>44</v>
      </c>
      <c r="I1551" s="256"/>
      <c r="J1551" s="256"/>
      <c r="K1551" s="252"/>
      <c r="L1551" s="252"/>
      <c r="M1551" s="257"/>
      <c r="N1551" s="258"/>
      <c r="O1551" s="259"/>
      <c r="P1551" s="259"/>
      <c r="Q1551" s="259"/>
      <c r="R1551" s="259"/>
      <c r="S1551" s="259"/>
      <c r="T1551" s="259"/>
      <c r="U1551" s="259"/>
      <c r="V1551" s="259"/>
      <c r="W1551" s="259"/>
      <c r="X1551" s="260"/>
      <c r="AT1551" s="261" t="s">
        <v>213</v>
      </c>
      <c r="AU1551" s="261" t="s">
        <v>90</v>
      </c>
      <c r="AV1551" s="13" t="s">
        <v>211</v>
      </c>
      <c r="AW1551" s="13" t="s">
        <v>5</v>
      </c>
      <c r="AX1551" s="13" t="s">
        <v>88</v>
      </c>
      <c r="AY1551" s="261" t="s">
        <v>204</v>
      </c>
    </row>
    <row r="1552" spans="2:65" s="1" customFormat="1" ht="16.5" customHeight="1">
      <c r="B1552" s="39"/>
      <c r="C1552" s="273" t="s">
        <v>1646</v>
      </c>
      <c r="D1552" s="273" t="s">
        <v>287</v>
      </c>
      <c r="E1552" s="274" t="s">
        <v>1647</v>
      </c>
      <c r="F1552" s="275" t="s">
        <v>1648</v>
      </c>
      <c r="G1552" s="276" t="s">
        <v>209</v>
      </c>
      <c r="H1552" s="277">
        <v>48.4</v>
      </c>
      <c r="I1552" s="278"/>
      <c r="J1552" s="279"/>
      <c r="K1552" s="280">
        <f>ROUND(P1552*H1552,2)</f>
        <v>0</v>
      </c>
      <c r="L1552" s="275" t="s">
        <v>210</v>
      </c>
      <c r="M1552" s="281"/>
      <c r="N1552" s="282" t="s">
        <v>33</v>
      </c>
      <c r="O1552" s="224" t="s">
        <v>49</v>
      </c>
      <c r="P1552" s="225">
        <f>I1552+J1552</f>
        <v>0</v>
      </c>
      <c r="Q1552" s="225">
        <f>ROUND(I1552*H1552,2)</f>
        <v>0</v>
      </c>
      <c r="R1552" s="225">
        <f>ROUND(J1552*H1552,2)</f>
        <v>0</v>
      </c>
      <c r="S1552" s="80"/>
      <c r="T1552" s="226">
        <f>S1552*H1552</f>
        <v>0</v>
      </c>
      <c r="U1552" s="226">
        <v>0.00388</v>
      </c>
      <c r="V1552" s="226">
        <f>U1552*H1552</f>
        <v>0.18779200000000001</v>
      </c>
      <c r="W1552" s="226">
        <v>0</v>
      </c>
      <c r="X1552" s="227">
        <f>W1552*H1552</f>
        <v>0</v>
      </c>
      <c r="AR1552" s="17" t="s">
        <v>411</v>
      </c>
      <c r="AT1552" s="17" t="s">
        <v>287</v>
      </c>
      <c r="AU1552" s="17" t="s">
        <v>90</v>
      </c>
      <c r="AY1552" s="17" t="s">
        <v>204</v>
      </c>
      <c r="BE1552" s="228">
        <f>IF(O1552="základní",K1552,0)</f>
        <v>0</v>
      </c>
      <c r="BF1552" s="228">
        <f>IF(O1552="snížená",K1552,0)</f>
        <v>0</v>
      </c>
      <c r="BG1552" s="228">
        <f>IF(O1552="zákl. přenesená",K1552,0)</f>
        <v>0</v>
      </c>
      <c r="BH1552" s="228">
        <f>IF(O1552="sníž. přenesená",K1552,0)</f>
        <v>0</v>
      </c>
      <c r="BI1552" s="228">
        <f>IF(O1552="nulová",K1552,0)</f>
        <v>0</v>
      </c>
      <c r="BJ1552" s="17" t="s">
        <v>88</v>
      </c>
      <c r="BK1552" s="228">
        <f>ROUND(P1552*H1552,2)</f>
        <v>0</v>
      </c>
      <c r="BL1552" s="17" t="s">
        <v>305</v>
      </c>
      <c r="BM1552" s="17" t="s">
        <v>1649</v>
      </c>
    </row>
    <row r="1553" spans="2:51" s="12" customFormat="1" ht="12">
      <c r="B1553" s="240"/>
      <c r="C1553" s="241"/>
      <c r="D1553" s="231" t="s">
        <v>213</v>
      </c>
      <c r="E1553" s="242" t="s">
        <v>33</v>
      </c>
      <c r="F1553" s="243" t="s">
        <v>1650</v>
      </c>
      <c r="G1553" s="241"/>
      <c r="H1553" s="244">
        <v>48.4</v>
      </c>
      <c r="I1553" s="245"/>
      <c r="J1553" s="245"/>
      <c r="K1553" s="241"/>
      <c r="L1553" s="241"/>
      <c r="M1553" s="246"/>
      <c r="N1553" s="247"/>
      <c r="O1553" s="248"/>
      <c r="P1553" s="248"/>
      <c r="Q1553" s="248"/>
      <c r="R1553" s="248"/>
      <c r="S1553" s="248"/>
      <c r="T1553" s="248"/>
      <c r="U1553" s="248"/>
      <c r="V1553" s="248"/>
      <c r="W1553" s="248"/>
      <c r="X1553" s="249"/>
      <c r="AT1553" s="250" t="s">
        <v>213</v>
      </c>
      <c r="AU1553" s="250" t="s">
        <v>90</v>
      </c>
      <c r="AV1553" s="12" t="s">
        <v>90</v>
      </c>
      <c r="AW1553" s="12" t="s">
        <v>5</v>
      </c>
      <c r="AX1553" s="12" t="s">
        <v>80</v>
      </c>
      <c r="AY1553" s="250" t="s">
        <v>204</v>
      </c>
    </row>
    <row r="1554" spans="2:51" s="13" customFormat="1" ht="12">
      <c r="B1554" s="251"/>
      <c r="C1554" s="252"/>
      <c r="D1554" s="231" t="s">
        <v>213</v>
      </c>
      <c r="E1554" s="253" t="s">
        <v>33</v>
      </c>
      <c r="F1554" s="254" t="s">
        <v>218</v>
      </c>
      <c r="G1554" s="252"/>
      <c r="H1554" s="255">
        <v>48.4</v>
      </c>
      <c r="I1554" s="256"/>
      <c r="J1554" s="256"/>
      <c r="K1554" s="252"/>
      <c r="L1554" s="252"/>
      <c r="M1554" s="257"/>
      <c r="N1554" s="258"/>
      <c r="O1554" s="259"/>
      <c r="P1554" s="259"/>
      <c r="Q1554" s="259"/>
      <c r="R1554" s="259"/>
      <c r="S1554" s="259"/>
      <c r="T1554" s="259"/>
      <c r="U1554" s="259"/>
      <c r="V1554" s="259"/>
      <c r="W1554" s="259"/>
      <c r="X1554" s="260"/>
      <c r="AT1554" s="261" t="s">
        <v>213</v>
      </c>
      <c r="AU1554" s="261" t="s">
        <v>90</v>
      </c>
      <c r="AV1554" s="13" t="s">
        <v>211</v>
      </c>
      <c r="AW1554" s="13" t="s">
        <v>5</v>
      </c>
      <c r="AX1554" s="13" t="s">
        <v>88</v>
      </c>
      <c r="AY1554" s="261" t="s">
        <v>204</v>
      </c>
    </row>
    <row r="1555" spans="2:65" s="1" customFormat="1" ht="16.5" customHeight="1">
      <c r="B1555" s="39"/>
      <c r="C1555" s="216" t="s">
        <v>1651</v>
      </c>
      <c r="D1555" s="216" t="s">
        <v>206</v>
      </c>
      <c r="E1555" s="217" t="s">
        <v>1652</v>
      </c>
      <c r="F1555" s="218" t="s">
        <v>1653</v>
      </c>
      <c r="G1555" s="219" t="s">
        <v>209</v>
      </c>
      <c r="H1555" s="220">
        <v>9.78</v>
      </c>
      <c r="I1555" s="221"/>
      <c r="J1555" s="221"/>
      <c r="K1555" s="222">
        <f>ROUND(P1555*H1555,2)</f>
        <v>0</v>
      </c>
      <c r="L1555" s="218" t="s">
        <v>210</v>
      </c>
      <c r="M1555" s="44"/>
      <c r="N1555" s="223" t="s">
        <v>33</v>
      </c>
      <c r="O1555" s="224" t="s">
        <v>49</v>
      </c>
      <c r="P1555" s="225">
        <f>I1555+J1555</f>
        <v>0</v>
      </c>
      <c r="Q1555" s="225">
        <f>ROUND(I1555*H1555,2)</f>
        <v>0</v>
      </c>
      <c r="R1555" s="225">
        <f>ROUND(J1555*H1555,2)</f>
        <v>0</v>
      </c>
      <c r="S1555" s="80"/>
      <c r="T1555" s="226">
        <f>S1555*H1555</f>
        <v>0</v>
      </c>
      <c r="U1555" s="226">
        <v>0.00069</v>
      </c>
      <c r="V1555" s="226">
        <f>U1555*H1555</f>
        <v>0.006748199999999999</v>
      </c>
      <c r="W1555" s="226">
        <v>0</v>
      </c>
      <c r="X1555" s="227">
        <f>W1555*H1555</f>
        <v>0</v>
      </c>
      <c r="AR1555" s="17" t="s">
        <v>305</v>
      </c>
      <c r="AT1555" s="17" t="s">
        <v>206</v>
      </c>
      <c r="AU1555" s="17" t="s">
        <v>90</v>
      </c>
      <c r="AY1555" s="17" t="s">
        <v>204</v>
      </c>
      <c r="BE1555" s="228">
        <f>IF(O1555="základní",K1555,0)</f>
        <v>0</v>
      </c>
      <c r="BF1555" s="228">
        <f>IF(O1555="snížená",K1555,0)</f>
        <v>0</v>
      </c>
      <c r="BG1555" s="228">
        <f>IF(O1555="zákl. přenesená",K1555,0)</f>
        <v>0</v>
      </c>
      <c r="BH1555" s="228">
        <f>IF(O1555="sníž. přenesená",K1555,0)</f>
        <v>0</v>
      </c>
      <c r="BI1555" s="228">
        <f>IF(O1555="nulová",K1555,0)</f>
        <v>0</v>
      </c>
      <c r="BJ1555" s="17" t="s">
        <v>88</v>
      </c>
      <c r="BK1555" s="228">
        <f>ROUND(P1555*H1555,2)</f>
        <v>0</v>
      </c>
      <c r="BL1555" s="17" t="s">
        <v>305</v>
      </c>
      <c r="BM1555" s="17" t="s">
        <v>1654</v>
      </c>
    </row>
    <row r="1556" spans="2:51" s="12" customFormat="1" ht="12">
      <c r="B1556" s="240"/>
      <c r="C1556" s="241"/>
      <c r="D1556" s="231" t="s">
        <v>213</v>
      </c>
      <c r="E1556" s="242" t="s">
        <v>33</v>
      </c>
      <c r="F1556" s="243" t="s">
        <v>1655</v>
      </c>
      <c r="G1556" s="241"/>
      <c r="H1556" s="244">
        <v>9.78</v>
      </c>
      <c r="I1556" s="245"/>
      <c r="J1556" s="245"/>
      <c r="K1556" s="241"/>
      <c r="L1556" s="241"/>
      <c r="M1556" s="246"/>
      <c r="N1556" s="247"/>
      <c r="O1556" s="248"/>
      <c r="P1556" s="248"/>
      <c r="Q1556" s="248"/>
      <c r="R1556" s="248"/>
      <c r="S1556" s="248"/>
      <c r="T1556" s="248"/>
      <c r="U1556" s="248"/>
      <c r="V1556" s="248"/>
      <c r="W1556" s="248"/>
      <c r="X1556" s="249"/>
      <c r="AT1556" s="250" t="s">
        <v>213</v>
      </c>
      <c r="AU1556" s="250" t="s">
        <v>90</v>
      </c>
      <c r="AV1556" s="12" t="s">
        <v>90</v>
      </c>
      <c r="AW1556" s="12" t="s">
        <v>5</v>
      </c>
      <c r="AX1556" s="12" t="s">
        <v>80</v>
      </c>
      <c r="AY1556" s="250" t="s">
        <v>204</v>
      </c>
    </row>
    <row r="1557" spans="2:51" s="13" customFormat="1" ht="12">
      <c r="B1557" s="251"/>
      <c r="C1557" s="252"/>
      <c r="D1557" s="231" t="s">
        <v>213</v>
      </c>
      <c r="E1557" s="253" t="s">
        <v>33</v>
      </c>
      <c r="F1557" s="254" t="s">
        <v>218</v>
      </c>
      <c r="G1557" s="252"/>
      <c r="H1557" s="255">
        <v>9.78</v>
      </c>
      <c r="I1557" s="256"/>
      <c r="J1557" s="256"/>
      <c r="K1557" s="252"/>
      <c r="L1557" s="252"/>
      <c r="M1557" s="257"/>
      <c r="N1557" s="258"/>
      <c r="O1557" s="259"/>
      <c r="P1557" s="259"/>
      <c r="Q1557" s="259"/>
      <c r="R1557" s="259"/>
      <c r="S1557" s="259"/>
      <c r="T1557" s="259"/>
      <c r="U1557" s="259"/>
      <c r="V1557" s="259"/>
      <c r="W1557" s="259"/>
      <c r="X1557" s="260"/>
      <c r="AT1557" s="261" t="s">
        <v>213</v>
      </c>
      <c r="AU1557" s="261" t="s">
        <v>90</v>
      </c>
      <c r="AV1557" s="13" t="s">
        <v>211</v>
      </c>
      <c r="AW1557" s="13" t="s">
        <v>5</v>
      </c>
      <c r="AX1557" s="13" t="s">
        <v>88</v>
      </c>
      <c r="AY1557" s="261" t="s">
        <v>204</v>
      </c>
    </row>
    <row r="1558" spans="2:65" s="1" customFormat="1" ht="22.5" customHeight="1">
      <c r="B1558" s="39"/>
      <c r="C1558" s="216" t="s">
        <v>1656</v>
      </c>
      <c r="D1558" s="216" t="s">
        <v>206</v>
      </c>
      <c r="E1558" s="217" t="s">
        <v>1657</v>
      </c>
      <c r="F1558" s="218" t="s">
        <v>1658</v>
      </c>
      <c r="G1558" s="219" t="s">
        <v>209</v>
      </c>
      <c r="H1558" s="220">
        <v>248.95</v>
      </c>
      <c r="I1558" s="221"/>
      <c r="J1558" s="221"/>
      <c r="K1558" s="222">
        <f>ROUND(P1558*H1558,2)</f>
        <v>0</v>
      </c>
      <c r="L1558" s="218" t="s">
        <v>210</v>
      </c>
      <c r="M1558" s="44"/>
      <c r="N1558" s="223" t="s">
        <v>33</v>
      </c>
      <c r="O1558" s="224" t="s">
        <v>49</v>
      </c>
      <c r="P1558" s="225">
        <f>I1558+J1558</f>
        <v>0</v>
      </c>
      <c r="Q1558" s="225">
        <f>ROUND(I1558*H1558,2)</f>
        <v>0</v>
      </c>
      <c r="R1558" s="225">
        <f>ROUND(J1558*H1558,2)</f>
        <v>0</v>
      </c>
      <c r="S1558" s="80"/>
      <c r="T1558" s="226">
        <f>S1558*H1558</f>
        <v>0</v>
      </c>
      <c r="U1558" s="226">
        <v>0.00054</v>
      </c>
      <c r="V1558" s="226">
        <f>U1558*H1558</f>
        <v>0.134433</v>
      </c>
      <c r="W1558" s="226">
        <v>0</v>
      </c>
      <c r="X1558" s="227">
        <f>W1558*H1558</f>
        <v>0</v>
      </c>
      <c r="AR1558" s="17" t="s">
        <v>305</v>
      </c>
      <c r="AT1558" s="17" t="s">
        <v>206</v>
      </c>
      <c r="AU1558" s="17" t="s">
        <v>90</v>
      </c>
      <c r="AY1558" s="17" t="s">
        <v>204</v>
      </c>
      <c r="BE1558" s="228">
        <f>IF(O1558="základní",K1558,0)</f>
        <v>0</v>
      </c>
      <c r="BF1558" s="228">
        <f>IF(O1558="snížená",K1558,0)</f>
        <v>0</v>
      </c>
      <c r="BG1558" s="228">
        <f>IF(O1558="zákl. přenesená",K1558,0)</f>
        <v>0</v>
      </c>
      <c r="BH1558" s="228">
        <f>IF(O1558="sníž. přenesená",K1558,0)</f>
        <v>0</v>
      </c>
      <c r="BI1558" s="228">
        <f>IF(O1558="nulová",K1558,0)</f>
        <v>0</v>
      </c>
      <c r="BJ1558" s="17" t="s">
        <v>88</v>
      </c>
      <c r="BK1558" s="228">
        <f>ROUND(P1558*H1558,2)</f>
        <v>0</v>
      </c>
      <c r="BL1558" s="17" t="s">
        <v>305</v>
      </c>
      <c r="BM1558" s="17" t="s">
        <v>1659</v>
      </c>
    </row>
    <row r="1559" spans="2:51" s="11" customFormat="1" ht="12">
      <c r="B1559" s="229"/>
      <c r="C1559" s="230"/>
      <c r="D1559" s="231" t="s">
        <v>213</v>
      </c>
      <c r="E1559" s="232" t="s">
        <v>33</v>
      </c>
      <c r="F1559" s="233" t="s">
        <v>1660</v>
      </c>
      <c r="G1559" s="230"/>
      <c r="H1559" s="232" t="s">
        <v>33</v>
      </c>
      <c r="I1559" s="234"/>
      <c r="J1559" s="234"/>
      <c r="K1559" s="230"/>
      <c r="L1559" s="230"/>
      <c r="M1559" s="235"/>
      <c r="N1559" s="236"/>
      <c r="O1559" s="237"/>
      <c r="P1559" s="237"/>
      <c r="Q1559" s="237"/>
      <c r="R1559" s="237"/>
      <c r="S1559" s="237"/>
      <c r="T1559" s="237"/>
      <c r="U1559" s="237"/>
      <c r="V1559" s="237"/>
      <c r="W1559" s="237"/>
      <c r="X1559" s="238"/>
      <c r="AT1559" s="239" t="s">
        <v>213</v>
      </c>
      <c r="AU1559" s="239" t="s">
        <v>90</v>
      </c>
      <c r="AV1559" s="11" t="s">
        <v>88</v>
      </c>
      <c r="AW1559" s="11" t="s">
        <v>5</v>
      </c>
      <c r="AX1559" s="11" t="s">
        <v>80</v>
      </c>
      <c r="AY1559" s="239" t="s">
        <v>204</v>
      </c>
    </row>
    <row r="1560" spans="2:51" s="12" customFormat="1" ht="12">
      <c r="B1560" s="240"/>
      <c r="C1560" s="241"/>
      <c r="D1560" s="231" t="s">
        <v>213</v>
      </c>
      <c r="E1560" s="242" t="s">
        <v>33</v>
      </c>
      <c r="F1560" s="243" t="s">
        <v>1661</v>
      </c>
      <c r="G1560" s="241"/>
      <c r="H1560" s="244">
        <v>202.81</v>
      </c>
      <c r="I1560" s="245"/>
      <c r="J1560" s="245"/>
      <c r="K1560" s="241"/>
      <c r="L1560" s="241"/>
      <c r="M1560" s="246"/>
      <c r="N1560" s="247"/>
      <c r="O1560" s="248"/>
      <c r="P1560" s="248"/>
      <c r="Q1560" s="248"/>
      <c r="R1560" s="248"/>
      <c r="S1560" s="248"/>
      <c r="T1560" s="248"/>
      <c r="U1560" s="248"/>
      <c r="V1560" s="248"/>
      <c r="W1560" s="248"/>
      <c r="X1560" s="249"/>
      <c r="AT1560" s="250" t="s">
        <v>213</v>
      </c>
      <c r="AU1560" s="250" t="s">
        <v>90</v>
      </c>
      <c r="AV1560" s="12" t="s">
        <v>90</v>
      </c>
      <c r="AW1560" s="12" t="s">
        <v>5</v>
      </c>
      <c r="AX1560" s="12" t="s">
        <v>80</v>
      </c>
      <c r="AY1560" s="250" t="s">
        <v>204</v>
      </c>
    </row>
    <row r="1561" spans="2:51" s="11" customFormat="1" ht="12">
      <c r="B1561" s="229"/>
      <c r="C1561" s="230"/>
      <c r="D1561" s="231" t="s">
        <v>213</v>
      </c>
      <c r="E1561" s="232" t="s">
        <v>33</v>
      </c>
      <c r="F1561" s="233" t="s">
        <v>1662</v>
      </c>
      <c r="G1561" s="230"/>
      <c r="H1561" s="232" t="s">
        <v>33</v>
      </c>
      <c r="I1561" s="234"/>
      <c r="J1561" s="234"/>
      <c r="K1561" s="230"/>
      <c r="L1561" s="230"/>
      <c r="M1561" s="235"/>
      <c r="N1561" s="236"/>
      <c r="O1561" s="237"/>
      <c r="P1561" s="237"/>
      <c r="Q1561" s="237"/>
      <c r="R1561" s="237"/>
      <c r="S1561" s="237"/>
      <c r="T1561" s="237"/>
      <c r="U1561" s="237"/>
      <c r="V1561" s="237"/>
      <c r="W1561" s="237"/>
      <c r="X1561" s="238"/>
      <c r="AT1561" s="239" t="s">
        <v>213</v>
      </c>
      <c r="AU1561" s="239" t="s">
        <v>90</v>
      </c>
      <c r="AV1561" s="11" t="s">
        <v>88</v>
      </c>
      <c r="AW1561" s="11" t="s">
        <v>5</v>
      </c>
      <c r="AX1561" s="11" t="s">
        <v>80</v>
      </c>
      <c r="AY1561" s="239" t="s">
        <v>204</v>
      </c>
    </row>
    <row r="1562" spans="2:51" s="12" customFormat="1" ht="12">
      <c r="B1562" s="240"/>
      <c r="C1562" s="241"/>
      <c r="D1562" s="231" t="s">
        <v>213</v>
      </c>
      <c r="E1562" s="242" t="s">
        <v>33</v>
      </c>
      <c r="F1562" s="243" t="s">
        <v>1663</v>
      </c>
      <c r="G1562" s="241"/>
      <c r="H1562" s="244">
        <v>8.34</v>
      </c>
      <c r="I1562" s="245"/>
      <c r="J1562" s="245"/>
      <c r="K1562" s="241"/>
      <c r="L1562" s="241"/>
      <c r="M1562" s="246"/>
      <c r="N1562" s="247"/>
      <c r="O1562" s="248"/>
      <c r="P1562" s="248"/>
      <c r="Q1562" s="248"/>
      <c r="R1562" s="248"/>
      <c r="S1562" s="248"/>
      <c r="T1562" s="248"/>
      <c r="U1562" s="248"/>
      <c r="V1562" s="248"/>
      <c r="W1562" s="248"/>
      <c r="X1562" s="249"/>
      <c r="AT1562" s="250" t="s">
        <v>213</v>
      </c>
      <c r="AU1562" s="250" t="s">
        <v>90</v>
      </c>
      <c r="AV1562" s="12" t="s">
        <v>90</v>
      </c>
      <c r="AW1562" s="12" t="s">
        <v>5</v>
      </c>
      <c r="AX1562" s="12" t="s">
        <v>80</v>
      </c>
      <c r="AY1562" s="250" t="s">
        <v>204</v>
      </c>
    </row>
    <row r="1563" spans="2:51" s="11" customFormat="1" ht="12">
      <c r="B1563" s="229"/>
      <c r="C1563" s="230"/>
      <c r="D1563" s="231" t="s">
        <v>213</v>
      </c>
      <c r="E1563" s="232" t="s">
        <v>33</v>
      </c>
      <c r="F1563" s="233" t="s">
        <v>1664</v>
      </c>
      <c r="G1563" s="230"/>
      <c r="H1563" s="232" t="s">
        <v>33</v>
      </c>
      <c r="I1563" s="234"/>
      <c r="J1563" s="234"/>
      <c r="K1563" s="230"/>
      <c r="L1563" s="230"/>
      <c r="M1563" s="235"/>
      <c r="N1563" s="236"/>
      <c r="O1563" s="237"/>
      <c r="P1563" s="237"/>
      <c r="Q1563" s="237"/>
      <c r="R1563" s="237"/>
      <c r="S1563" s="237"/>
      <c r="T1563" s="237"/>
      <c r="U1563" s="237"/>
      <c r="V1563" s="237"/>
      <c r="W1563" s="237"/>
      <c r="X1563" s="238"/>
      <c r="AT1563" s="239" t="s">
        <v>213</v>
      </c>
      <c r="AU1563" s="239" t="s">
        <v>90</v>
      </c>
      <c r="AV1563" s="11" t="s">
        <v>88</v>
      </c>
      <c r="AW1563" s="11" t="s">
        <v>5</v>
      </c>
      <c r="AX1563" s="11" t="s">
        <v>80</v>
      </c>
      <c r="AY1563" s="239" t="s">
        <v>204</v>
      </c>
    </row>
    <row r="1564" spans="2:51" s="12" customFormat="1" ht="12">
      <c r="B1564" s="240"/>
      <c r="C1564" s="241"/>
      <c r="D1564" s="231" t="s">
        <v>213</v>
      </c>
      <c r="E1564" s="242" t="s">
        <v>33</v>
      </c>
      <c r="F1564" s="243" t="s">
        <v>1665</v>
      </c>
      <c r="G1564" s="241"/>
      <c r="H1564" s="244">
        <v>37.8</v>
      </c>
      <c r="I1564" s="245"/>
      <c r="J1564" s="245"/>
      <c r="K1564" s="241"/>
      <c r="L1564" s="241"/>
      <c r="M1564" s="246"/>
      <c r="N1564" s="247"/>
      <c r="O1564" s="248"/>
      <c r="P1564" s="248"/>
      <c r="Q1564" s="248"/>
      <c r="R1564" s="248"/>
      <c r="S1564" s="248"/>
      <c r="T1564" s="248"/>
      <c r="U1564" s="248"/>
      <c r="V1564" s="248"/>
      <c r="W1564" s="248"/>
      <c r="X1564" s="249"/>
      <c r="AT1564" s="250" t="s">
        <v>213</v>
      </c>
      <c r="AU1564" s="250" t="s">
        <v>90</v>
      </c>
      <c r="AV1564" s="12" t="s">
        <v>90</v>
      </c>
      <c r="AW1564" s="12" t="s">
        <v>5</v>
      </c>
      <c r="AX1564" s="12" t="s">
        <v>80</v>
      </c>
      <c r="AY1564" s="250" t="s">
        <v>204</v>
      </c>
    </row>
    <row r="1565" spans="2:51" s="13" customFormat="1" ht="12">
      <c r="B1565" s="251"/>
      <c r="C1565" s="252"/>
      <c r="D1565" s="231" t="s">
        <v>213</v>
      </c>
      <c r="E1565" s="253" t="s">
        <v>33</v>
      </c>
      <c r="F1565" s="254" t="s">
        <v>218</v>
      </c>
      <c r="G1565" s="252"/>
      <c r="H1565" s="255">
        <v>248.95</v>
      </c>
      <c r="I1565" s="256"/>
      <c r="J1565" s="256"/>
      <c r="K1565" s="252"/>
      <c r="L1565" s="252"/>
      <c r="M1565" s="257"/>
      <c r="N1565" s="258"/>
      <c r="O1565" s="259"/>
      <c r="P1565" s="259"/>
      <c r="Q1565" s="259"/>
      <c r="R1565" s="259"/>
      <c r="S1565" s="259"/>
      <c r="T1565" s="259"/>
      <c r="U1565" s="259"/>
      <c r="V1565" s="259"/>
      <c r="W1565" s="259"/>
      <c r="X1565" s="260"/>
      <c r="AT1565" s="261" t="s">
        <v>213</v>
      </c>
      <c r="AU1565" s="261" t="s">
        <v>90</v>
      </c>
      <c r="AV1565" s="13" t="s">
        <v>211</v>
      </c>
      <c r="AW1565" s="13" t="s">
        <v>5</v>
      </c>
      <c r="AX1565" s="13" t="s">
        <v>88</v>
      </c>
      <c r="AY1565" s="261" t="s">
        <v>204</v>
      </c>
    </row>
    <row r="1566" spans="2:65" s="1" customFormat="1" ht="22.5" customHeight="1">
      <c r="B1566" s="39"/>
      <c r="C1566" s="216" t="s">
        <v>1666</v>
      </c>
      <c r="D1566" s="216" t="s">
        <v>206</v>
      </c>
      <c r="E1566" s="217" t="s">
        <v>1667</v>
      </c>
      <c r="F1566" s="218" t="s">
        <v>1668</v>
      </c>
      <c r="G1566" s="219" t="s">
        <v>275</v>
      </c>
      <c r="H1566" s="220">
        <v>0.347</v>
      </c>
      <c r="I1566" s="221"/>
      <c r="J1566" s="221"/>
      <c r="K1566" s="222">
        <f>ROUND(P1566*H1566,2)</f>
        <v>0</v>
      </c>
      <c r="L1566" s="218" t="s">
        <v>210</v>
      </c>
      <c r="M1566" s="44"/>
      <c r="N1566" s="223" t="s">
        <v>33</v>
      </c>
      <c r="O1566" s="224" t="s">
        <v>49</v>
      </c>
      <c r="P1566" s="225">
        <f>I1566+J1566</f>
        <v>0</v>
      </c>
      <c r="Q1566" s="225">
        <f>ROUND(I1566*H1566,2)</f>
        <v>0</v>
      </c>
      <c r="R1566" s="225">
        <f>ROUND(J1566*H1566,2)</f>
        <v>0</v>
      </c>
      <c r="S1566" s="80"/>
      <c r="T1566" s="226">
        <f>S1566*H1566</f>
        <v>0</v>
      </c>
      <c r="U1566" s="226">
        <v>0</v>
      </c>
      <c r="V1566" s="226">
        <f>U1566*H1566</f>
        <v>0</v>
      </c>
      <c r="W1566" s="226">
        <v>0</v>
      </c>
      <c r="X1566" s="227">
        <f>W1566*H1566</f>
        <v>0</v>
      </c>
      <c r="AR1566" s="17" t="s">
        <v>305</v>
      </c>
      <c r="AT1566" s="17" t="s">
        <v>206</v>
      </c>
      <c r="AU1566" s="17" t="s">
        <v>90</v>
      </c>
      <c r="AY1566" s="17" t="s">
        <v>204</v>
      </c>
      <c r="BE1566" s="228">
        <f>IF(O1566="základní",K1566,0)</f>
        <v>0</v>
      </c>
      <c r="BF1566" s="228">
        <f>IF(O1566="snížená",K1566,0)</f>
        <v>0</v>
      </c>
      <c r="BG1566" s="228">
        <f>IF(O1566="zákl. přenesená",K1566,0)</f>
        <v>0</v>
      </c>
      <c r="BH1566" s="228">
        <f>IF(O1566="sníž. přenesená",K1566,0)</f>
        <v>0</v>
      </c>
      <c r="BI1566" s="228">
        <f>IF(O1566="nulová",K1566,0)</f>
        <v>0</v>
      </c>
      <c r="BJ1566" s="17" t="s">
        <v>88</v>
      </c>
      <c r="BK1566" s="228">
        <f>ROUND(P1566*H1566,2)</f>
        <v>0</v>
      </c>
      <c r="BL1566" s="17" t="s">
        <v>305</v>
      </c>
      <c r="BM1566" s="17" t="s">
        <v>1669</v>
      </c>
    </row>
    <row r="1567" spans="2:63" s="10" customFormat="1" ht="22.8" customHeight="1">
      <c r="B1567" s="199"/>
      <c r="C1567" s="200"/>
      <c r="D1567" s="201" t="s">
        <v>79</v>
      </c>
      <c r="E1567" s="214" t="s">
        <v>1670</v>
      </c>
      <c r="F1567" s="214" t="s">
        <v>1671</v>
      </c>
      <c r="G1567" s="200"/>
      <c r="H1567" s="200"/>
      <c r="I1567" s="203"/>
      <c r="J1567" s="203"/>
      <c r="K1567" s="215">
        <f>BK1567</f>
        <v>0</v>
      </c>
      <c r="L1567" s="200"/>
      <c r="M1567" s="205"/>
      <c r="N1567" s="206"/>
      <c r="O1567" s="207"/>
      <c r="P1567" s="207"/>
      <c r="Q1567" s="208">
        <f>SUM(Q1568:Q1599)</f>
        <v>0</v>
      </c>
      <c r="R1567" s="208">
        <f>SUM(R1568:R1599)</f>
        <v>0</v>
      </c>
      <c r="S1567" s="207"/>
      <c r="T1567" s="209">
        <f>SUM(T1568:T1599)</f>
        <v>0</v>
      </c>
      <c r="U1567" s="207"/>
      <c r="V1567" s="209">
        <f>SUM(V1568:V1599)</f>
        <v>4.408684699999999</v>
      </c>
      <c r="W1567" s="207"/>
      <c r="X1567" s="210">
        <f>SUM(X1568:X1599)</f>
        <v>0</v>
      </c>
      <c r="AR1567" s="211" t="s">
        <v>90</v>
      </c>
      <c r="AT1567" s="212" t="s">
        <v>79</v>
      </c>
      <c r="AU1567" s="212" t="s">
        <v>88</v>
      </c>
      <c r="AY1567" s="211" t="s">
        <v>204</v>
      </c>
      <c r="BK1567" s="213">
        <f>SUM(BK1568:BK1599)</f>
        <v>0</v>
      </c>
    </row>
    <row r="1568" spans="2:65" s="1" customFormat="1" ht="22.5" customHeight="1">
      <c r="B1568" s="39"/>
      <c r="C1568" s="216" t="s">
        <v>1672</v>
      </c>
      <c r="D1568" s="216" t="s">
        <v>206</v>
      </c>
      <c r="E1568" s="217" t="s">
        <v>1673</v>
      </c>
      <c r="F1568" s="218" t="s">
        <v>1674</v>
      </c>
      <c r="G1568" s="219" t="s">
        <v>209</v>
      </c>
      <c r="H1568" s="220">
        <v>1243.6</v>
      </c>
      <c r="I1568" s="221"/>
      <c r="J1568" s="221"/>
      <c r="K1568" s="222">
        <f>ROUND(P1568*H1568,2)</f>
        <v>0</v>
      </c>
      <c r="L1568" s="218" t="s">
        <v>210</v>
      </c>
      <c r="M1568" s="44"/>
      <c r="N1568" s="223" t="s">
        <v>33</v>
      </c>
      <c r="O1568" s="224" t="s">
        <v>49</v>
      </c>
      <c r="P1568" s="225">
        <f>I1568+J1568</f>
        <v>0</v>
      </c>
      <c r="Q1568" s="225">
        <f>ROUND(I1568*H1568,2)</f>
        <v>0</v>
      </c>
      <c r="R1568" s="225">
        <f>ROUND(J1568*H1568,2)</f>
        <v>0</v>
      </c>
      <c r="S1568" s="80"/>
      <c r="T1568" s="226">
        <f>S1568*H1568</f>
        <v>0</v>
      </c>
      <c r="U1568" s="226">
        <v>0</v>
      </c>
      <c r="V1568" s="226">
        <f>U1568*H1568</f>
        <v>0</v>
      </c>
      <c r="W1568" s="226">
        <v>0</v>
      </c>
      <c r="X1568" s="227">
        <f>W1568*H1568</f>
        <v>0</v>
      </c>
      <c r="AR1568" s="17" t="s">
        <v>305</v>
      </c>
      <c r="AT1568" s="17" t="s">
        <v>206</v>
      </c>
      <c r="AU1568" s="17" t="s">
        <v>90</v>
      </c>
      <c r="AY1568" s="17" t="s">
        <v>204</v>
      </c>
      <c r="BE1568" s="228">
        <f>IF(O1568="základní",K1568,0)</f>
        <v>0</v>
      </c>
      <c r="BF1568" s="228">
        <f>IF(O1568="snížená",K1568,0)</f>
        <v>0</v>
      </c>
      <c r="BG1568" s="228">
        <f>IF(O1568="zákl. přenesená",K1568,0)</f>
        <v>0</v>
      </c>
      <c r="BH1568" s="228">
        <f>IF(O1568="sníž. přenesená",K1568,0)</f>
        <v>0</v>
      </c>
      <c r="BI1568" s="228">
        <f>IF(O1568="nulová",K1568,0)</f>
        <v>0</v>
      </c>
      <c r="BJ1568" s="17" t="s">
        <v>88</v>
      </c>
      <c r="BK1568" s="228">
        <f>ROUND(P1568*H1568,2)</f>
        <v>0</v>
      </c>
      <c r="BL1568" s="17" t="s">
        <v>305</v>
      </c>
      <c r="BM1568" s="17" t="s">
        <v>1675</v>
      </c>
    </row>
    <row r="1569" spans="2:51" s="12" customFormat="1" ht="12">
      <c r="B1569" s="240"/>
      <c r="C1569" s="241"/>
      <c r="D1569" s="231" t="s">
        <v>213</v>
      </c>
      <c r="E1569" s="242" t="s">
        <v>33</v>
      </c>
      <c r="F1569" s="243" t="s">
        <v>1676</v>
      </c>
      <c r="G1569" s="241"/>
      <c r="H1569" s="244">
        <v>551.3</v>
      </c>
      <c r="I1569" s="245"/>
      <c r="J1569" s="245"/>
      <c r="K1569" s="241"/>
      <c r="L1569" s="241"/>
      <c r="M1569" s="246"/>
      <c r="N1569" s="247"/>
      <c r="O1569" s="248"/>
      <c r="P1569" s="248"/>
      <c r="Q1569" s="248"/>
      <c r="R1569" s="248"/>
      <c r="S1569" s="248"/>
      <c r="T1569" s="248"/>
      <c r="U1569" s="248"/>
      <c r="V1569" s="248"/>
      <c r="W1569" s="248"/>
      <c r="X1569" s="249"/>
      <c r="AT1569" s="250" t="s">
        <v>213</v>
      </c>
      <c r="AU1569" s="250" t="s">
        <v>90</v>
      </c>
      <c r="AV1569" s="12" t="s">
        <v>90</v>
      </c>
      <c r="AW1569" s="12" t="s">
        <v>5</v>
      </c>
      <c r="AX1569" s="12" t="s">
        <v>80</v>
      </c>
      <c r="AY1569" s="250" t="s">
        <v>204</v>
      </c>
    </row>
    <row r="1570" spans="2:51" s="12" customFormat="1" ht="12">
      <c r="B1570" s="240"/>
      <c r="C1570" s="241"/>
      <c r="D1570" s="231" t="s">
        <v>213</v>
      </c>
      <c r="E1570" s="242" t="s">
        <v>33</v>
      </c>
      <c r="F1570" s="243" t="s">
        <v>1677</v>
      </c>
      <c r="G1570" s="241"/>
      <c r="H1570" s="244">
        <v>551.3</v>
      </c>
      <c r="I1570" s="245"/>
      <c r="J1570" s="245"/>
      <c r="K1570" s="241"/>
      <c r="L1570" s="241"/>
      <c r="M1570" s="246"/>
      <c r="N1570" s="247"/>
      <c r="O1570" s="248"/>
      <c r="P1570" s="248"/>
      <c r="Q1570" s="248"/>
      <c r="R1570" s="248"/>
      <c r="S1570" s="248"/>
      <c r="T1570" s="248"/>
      <c r="U1570" s="248"/>
      <c r="V1570" s="248"/>
      <c r="W1570" s="248"/>
      <c r="X1570" s="249"/>
      <c r="AT1570" s="250" t="s">
        <v>213</v>
      </c>
      <c r="AU1570" s="250" t="s">
        <v>90</v>
      </c>
      <c r="AV1570" s="12" t="s">
        <v>90</v>
      </c>
      <c r="AW1570" s="12" t="s">
        <v>5</v>
      </c>
      <c r="AX1570" s="12" t="s">
        <v>80</v>
      </c>
      <c r="AY1570" s="250" t="s">
        <v>204</v>
      </c>
    </row>
    <row r="1571" spans="2:51" s="12" customFormat="1" ht="12">
      <c r="B1571" s="240"/>
      <c r="C1571" s="241"/>
      <c r="D1571" s="231" t="s">
        <v>213</v>
      </c>
      <c r="E1571" s="242" t="s">
        <v>33</v>
      </c>
      <c r="F1571" s="243" t="s">
        <v>1678</v>
      </c>
      <c r="G1571" s="241"/>
      <c r="H1571" s="244">
        <v>141</v>
      </c>
      <c r="I1571" s="245"/>
      <c r="J1571" s="245"/>
      <c r="K1571" s="241"/>
      <c r="L1571" s="241"/>
      <c r="M1571" s="246"/>
      <c r="N1571" s="247"/>
      <c r="O1571" s="248"/>
      <c r="P1571" s="248"/>
      <c r="Q1571" s="248"/>
      <c r="R1571" s="248"/>
      <c r="S1571" s="248"/>
      <c r="T1571" s="248"/>
      <c r="U1571" s="248"/>
      <c r="V1571" s="248"/>
      <c r="W1571" s="248"/>
      <c r="X1571" s="249"/>
      <c r="AT1571" s="250" t="s">
        <v>213</v>
      </c>
      <c r="AU1571" s="250" t="s">
        <v>90</v>
      </c>
      <c r="AV1571" s="12" t="s">
        <v>90</v>
      </c>
      <c r="AW1571" s="12" t="s">
        <v>5</v>
      </c>
      <c r="AX1571" s="12" t="s">
        <v>80</v>
      </c>
      <c r="AY1571" s="250" t="s">
        <v>204</v>
      </c>
    </row>
    <row r="1572" spans="2:51" s="13" customFormat="1" ht="12">
      <c r="B1572" s="251"/>
      <c r="C1572" s="252"/>
      <c r="D1572" s="231" t="s">
        <v>213</v>
      </c>
      <c r="E1572" s="253" t="s">
        <v>33</v>
      </c>
      <c r="F1572" s="254" t="s">
        <v>218</v>
      </c>
      <c r="G1572" s="252"/>
      <c r="H1572" s="255">
        <v>1243.6</v>
      </c>
      <c r="I1572" s="256"/>
      <c r="J1572" s="256"/>
      <c r="K1572" s="252"/>
      <c r="L1572" s="252"/>
      <c r="M1572" s="257"/>
      <c r="N1572" s="258"/>
      <c r="O1572" s="259"/>
      <c r="P1572" s="259"/>
      <c r="Q1572" s="259"/>
      <c r="R1572" s="259"/>
      <c r="S1572" s="259"/>
      <c r="T1572" s="259"/>
      <c r="U1572" s="259"/>
      <c r="V1572" s="259"/>
      <c r="W1572" s="259"/>
      <c r="X1572" s="260"/>
      <c r="AT1572" s="261" t="s">
        <v>213</v>
      </c>
      <c r="AU1572" s="261" t="s">
        <v>90</v>
      </c>
      <c r="AV1572" s="13" t="s">
        <v>211</v>
      </c>
      <c r="AW1572" s="13" t="s">
        <v>5</v>
      </c>
      <c r="AX1572" s="13" t="s">
        <v>88</v>
      </c>
      <c r="AY1572" s="261" t="s">
        <v>204</v>
      </c>
    </row>
    <row r="1573" spans="2:65" s="1" customFormat="1" ht="22.5" customHeight="1">
      <c r="B1573" s="39"/>
      <c r="C1573" s="273" t="s">
        <v>1679</v>
      </c>
      <c r="D1573" s="273" t="s">
        <v>287</v>
      </c>
      <c r="E1573" s="274" t="s">
        <v>1680</v>
      </c>
      <c r="F1573" s="275" t="s">
        <v>1681</v>
      </c>
      <c r="G1573" s="276" t="s">
        <v>209</v>
      </c>
      <c r="H1573" s="277">
        <v>202.31</v>
      </c>
      <c r="I1573" s="278"/>
      <c r="J1573" s="279"/>
      <c r="K1573" s="280">
        <f>ROUND(P1573*H1573,2)</f>
        <v>0</v>
      </c>
      <c r="L1573" s="275" t="s">
        <v>210</v>
      </c>
      <c r="M1573" s="281"/>
      <c r="N1573" s="282" t="s">
        <v>33</v>
      </c>
      <c r="O1573" s="224" t="s">
        <v>49</v>
      </c>
      <c r="P1573" s="225">
        <f>I1573+J1573</f>
        <v>0</v>
      </c>
      <c r="Q1573" s="225">
        <f>ROUND(I1573*H1573,2)</f>
        <v>0</v>
      </c>
      <c r="R1573" s="225">
        <f>ROUND(J1573*H1573,2)</f>
        <v>0</v>
      </c>
      <c r="S1573" s="80"/>
      <c r="T1573" s="226">
        <f>S1573*H1573</f>
        <v>0</v>
      </c>
      <c r="U1573" s="226">
        <v>0.002</v>
      </c>
      <c r="V1573" s="226">
        <f>U1573*H1573</f>
        <v>0.40462000000000004</v>
      </c>
      <c r="W1573" s="226">
        <v>0</v>
      </c>
      <c r="X1573" s="227">
        <f>W1573*H1573</f>
        <v>0</v>
      </c>
      <c r="AR1573" s="17" t="s">
        <v>411</v>
      </c>
      <c r="AT1573" s="17" t="s">
        <v>287</v>
      </c>
      <c r="AU1573" s="17" t="s">
        <v>90</v>
      </c>
      <c r="AY1573" s="17" t="s">
        <v>204</v>
      </c>
      <c r="BE1573" s="228">
        <f>IF(O1573="základní",K1573,0)</f>
        <v>0</v>
      </c>
      <c r="BF1573" s="228">
        <f>IF(O1573="snížená",K1573,0)</f>
        <v>0</v>
      </c>
      <c r="BG1573" s="228">
        <f>IF(O1573="zákl. přenesená",K1573,0)</f>
        <v>0</v>
      </c>
      <c r="BH1573" s="228">
        <f>IF(O1573="sníž. přenesená",K1573,0)</f>
        <v>0</v>
      </c>
      <c r="BI1573" s="228">
        <f>IF(O1573="nulová",K1573,0)</f>
        <v>0</v>
      </c>
      <c r="BJ1573" s="17" t="s">
        <v>88</v>
      </c>
      <c r="BK1573" s="228">
        <f>ROUND(P1573*H1573,2)</f>
        <v>0</v>
      </c>
      <c r="BL1573" s="17" t="s">
        <v>305</v>
      </c>
      <c r="BM1573" s="17" t="s">
        <v>1682</v>
      </c>
    </row>
    <row r="1574" spans="2:51" s="11" customFormat="1" ht="12">
      <c r="B1574" s="229"/>
      <c r="C1574" s="230"/>
      <c r="D1574" s="231" t="s">
        <v>213</v>
      </c>
      <c r="E1574" s="232" t="s">
        <v>33</v>
      </c>
      <c r="F1574" s="233" t="s">
        <v>1087</v>
      </c>
      <c r="G1574" s="230"/>
      <c r="H1574" s="232" t="s">
        <v>33</v>
      </c>
      <c r="I1574" s="234"/>
      <c r="J1574" s="234"/>
      <c r="K1574" s="230"/>
      <c r="L1574" s="230"/>
      <c r="M1574" s="235"/>
      <c r="N1574" s="236"/>
      <c r="O1574" s="237"/>
      <c r="P1574" s="237"/>
      <c r="Q1574" s="237"/>
      <c r="R1574" s="237"/>
      <c r="S1574" s="237"/>
      <c r="T1574" s="237"/>
      <c r="U1574" s="237"/>
      <c r="V1574" s="237"/>
      <c r="W1574" s="237"/>
      <c r="X1574" s="238"/>
      <c r="AT1574" s="239" t="s">
        <v>213</v>
      </c>
      <c r="AU1574" s="239" t="s">
        <v>90</v>
      </c>
      <c r="AV1574" s="11" t="s">
        <v>88</v>
      </c>
      <c r="AW1574" s="11" t="s">
        <v>5</v>
      </c>
      <c r="AX1574" s="11" t="s">
        <v>80</v>
      </c>
      <c r="AY1574" s="239" t="s">
        <v>204</v>
      </c>
    </row>
    <row r="1575" spans="2:51" s="12" customFormat="1" ht="12">
      <c r="B1575" s="240"/>
      <c r="C1575" s="241"/>
      <c r="D1575" s="231" t="s">
        <v>213</v>
      </c>
      <c r="E1575" s="242" t="s">
        <v>33</v>
      </c>
      <c r="F1575" s="243" t="s">
        <v>1683</v>
      </c>
      <c r="G1575" s="241"/>
      <c r="H1575" s="244">
        <v>202.31</v>
      </c>
      <c r="I1575" s="245"/>
      <c r="J1575" s="245"/>
      <c r="K1575" s="241"/>
      <c r="L1575" s="241"/>
      <c r="M1575" s="246"/>
      <c r="N1575" s="247"/>
      <c r="O1575" s="248"/>
      <c r="P1575" s="248"/>
      <c r="Q1575" s="248"/>
      <c r="R1575" s="248"/>
      <c r="S1575" s="248"/>
      <c r="T1575" s="248"/>
      <c r="U1575" s="248"/>
      <c r="V1575" s="248"/>
      <c r="W1575" s="248"/>
      <c r="X1575" s="249"/>
      <c r="AT1575" s="250" t="s">
        <v>213</v>
      </c>
      <c r="AU1575" s="250" t="s">
        <v>90</v>
      </c>
      <c r="AV1575" s="12" t="s">
        <v>90</v>
      </c>
      <c r="AW1575" s="12" t="s">
        <v>5</v>
      </c>
      <c r="AX1575" s="12" t="s">
        <v>80</v>
      </c>
      <c r="AY1575" s="250" t="s">
        <v>204</v>
      </c>
    </row>
    <row r="1576" spans="2:51" s="14" customFormat="1" ht="12">
      <c r="B1576" s="262"/>
      <c r="C1576" s="263"/>
      <c r="D1576" s="231" t="s">
        <v>213</v>
      </c>
      <c r="E1576" s="264" t="s">
        <v>33</v>
      </c>
      <c r="F1576" s="265" t="s">
        <v>243</v>
      </c>
      <c r="G1576" s="263"/>
      <c r="H1576" s="266">
        <v>202.31</v>
      </c>
      <c r="I1576" s="267"/>
      <c r="J1576" s="267"/>
      <c r="K1576" s="263"/>
      <c r="L1576" s="263"/>
      <c r="M1576" s="268"/>
      <c r="N1576" s="269"/>
      <c r="O1576" s="270"/>
      <c r="P1576" s="270"/>
      <c r="Q1576" s="270"/>
      <c r="R1576" s="270"/>
      <c r="S1576" s="270"/>
      <c r="T1576" s="270"/>
      <c r="U1576" s="270"/>
      <c r="V1576" s="270"/>
      <c r="W1576" s="270"/>
      <c r="X1576" s="271"/>
      <c r="AT1576" s="272" t="s">
        <v>213</v>
      </c>
      <c r="AU1576" s="272" t="s">
        <v>90</v>
      </c>
      <c r="AV1576" s="14" t="s">
        <v>224</v>
      </c>
      <c r="AW1576" s="14" t="s">
        <v>5</v>
      </c>
      <c r="AX1576" s="14" t="s">
        <v>88</v>
      </c>
      <c r="AY1576" s="272" t="s">
        <v>204</v>
      </c>
    </row>
    <row r="1577" spans="2:65" s="1" customFormat="1" ht="22.5" customHeight="1">
      <c r="B1577" s="39"/>
      <c r="C1577" s="273" t="s">
        <v>1684</v>
      </c>
      <c r="D1577" s="273" t="s">
        <v>287</v>
      </c>
      <c r="E1577" s="274" t="s">
        <v>1685</v>
      </c>
      <c r="F1577" s="275" t="s">
        <v>1686</v>
      </c>
      <c r="G1577" s="276" t="s">
        <v>209</v>
      </c>
      <c r="H1577" s="277">
        <v>606.43</v>
      </c>
      <c r="I1577" s="278"/>
      <c r="J1577" s="279"/>
      <c r="K1577" s="280">
        <f>ROUND(P1577*H1577,2)</f>
        <v>0</v>
      </c>
      <c r="L1577" s="275" t="s">
        <v>210</v>
      </c>
      <c r="M1577" s="281"/>
      <c r="N1577" s="282" t="s">
        <v>33</v>
      </c>
      <c r="O1577" s="224" t="s">
        <v>49</v>
      </c>
      <c r="P1577" s="225">
        <f>I1577+J1577</f>
        <v>0</v>
      </c>
      <c r="Q1577" s="225">
        <f>ROUND(I1577*H1577,2)</f>
        <v>0</v>
      </c>
      <c r="R1577" s="225">
        <f>ROUND(J1577*H1577,2)</f>
        <v>0</v>
      </c>
      <c r="S1577" s="80"/>
      <c r="T1577" s="226">
        <f>S1577*H1577</f>
        <v>0</v>
      </c>
      <c r="U1577" s="226">
        <v>0.001</v>
      </c>
      <c r="V1577" s="226">
        <f>U1577*H1577</f>
        <v>0.6064299999999999</v>
      </c>
      <c r="W1577" s="226">
        <v>0</v>
      </c>
      <c r="X1577" s="227">
        <f>W1577*H1577</f>
        <v>0</v>
      </c>
      <c r="AR1577" s="17" t="s">
        <v>411</v>
      </c>
      <c r="AT1577" s="17" t="s">
        <v>287</v>
      </c>
      <c r="AU1577" s="17" t="s">
        <v>90</v>
      </c>
      <c r="AY1577" s="17" t="s">
        <v>204</v>
      </c>
      <c r="BE1577" s="228">
        <f>IF(O1577="základní",K1577,0)</f>
        <v>0</v>
      </c>
      <c r="BF1577" s="228">
        <f>IF(O1577="snížená",K1577,0)</f>
        <v>0</v>
      </c>
      <c r="BG1577" s="228">
        <f>IF(O1577="zákl. přenesená",K1577,0)</f>
        <v>0</v>
      </c>
      <c r="BH1577" s="228">
        <f>IF(O1577="sníž. přenesená",K1577,0)</f>
        <v>0</v>
      </c>
      <c r="BI1577" s="228">
        <f>IF(O1577="nulová",K1577,0)</f>
        <v>0</v>
      </c>
      <c r="BJ1577" s="17" t="s">
        <v>88</v>
      </c>
      <c r="BK1577" s="228">
        <f>ROUND(P1577*H1577,2)</f>
        <v>0</v>
      </c>
      <c r="BL1577" s="17" t="s">
        <v>305</v>
      </c>
      <c r="BM1577" s="17" t="s">
        <v>1687</v>
      </c>
    </row>
    <row r="1578" spans="2:51" s="12" customFormat="1" ht="12">
      <c r="B1578" s="240"/>
      <c r="C1578" s="241"/>
      <c r="D1578" s="231" t="s">
        <v>213</v>
      </c>
      <c r="E1578" s="242" t="s">
        <v>33</v>
      </c>
      <c r="F1578" s="243" t="s">
        <v>1688</v>
      </c>
      <c r="G1578" s="241"/>
      <c r="H1578" s="244">
        <v>606.43</v>
      </c>
      <c r="I1578" s="245"/>
      <c r="J1578" s="245"/>
      <c r="K1578" s="241"/>
      <c r="L1578" s="241"/>
      <c r="M1578" s="246"/>
      <c r="N1578" s="247"/>
      <c r="O1578" s="248"/>
      <c r="P1578" s="248"/>
      <c r="Q1578" s="248"/>
      <c r="R1578" s="248"/>
      <c r="S1578" s="248"/>
      <c r="T1578" s="248"/>
      <c r="U1578" s="248"/>
      <c r="V1578" s="248"/>
      <c r="W1578" s="248"/>
      <c r="X1578" s="249"/>
      <c r="AT1578" s="250" t="s">
        <v>213</v>
      </c>
      <c r="AU1578" s="250" t="s">
        <v>90</v>
      </c>
      <c r="AV1578" s="12" t="s">
        <v>90</v>
      </c>
      <c r="AW1578" s="12" t="s">
        <v>5</v>
      </c>
      <c r="AX1578" s="12" t="s">
        <v>80</v>
      </c>
      <c r="AY1578" s="250" t="s">
        <v>204</v>
      </c>
    </row>
    <row r="1579" spans="2:51" s="13" customFormat="1" ht="12">
      <c r="B1579" s="251"/>
      <c r="C1579" s="252"/>
      <c r="D1579" s="231" t="s">
        <v>213</v>
      </c>
      <c r="E1579" s="253" t="s">
        <v>33</v>
      </c>
      <c r="F1579" s="254" t="s">
        <v>218</v>
      </c>
      <c r="G1579" s="252"/>
      <c r="H1579" s="255">
        <v>606.43</v>
      </c>
      <c r="I1579" s="256"/>
      <c r="J1579" s="256"/>
      <c r="K1579" s="252"/>
      <c r="L1579" s="252"/>
      <c r="M1579" s="257"/>
      <c r="N1579" s="258"/>
      <c r="O1579" s="259"/>
      <c r="P1579" s="259"/>
      <c r="Q1579" s="259"/>
      <c r="R1579" s="259"/>
      <c r="S1579" s="259"/>
      <c r="T1579" s="259"/>
      <c r="U1579" s="259"/>
      <c r="V1579" s="259"/>
      <c r="W1579" s="259"/>
      <c r="X1579" s="260"/>
      <c r="AT1579" s="261" t="s">
        <v>213</v>
      </c>
      <c r="AU1579" s="261" t="s">
        <v>90</v>
      </c>
      <c r="AV1579" s="13" t="s">
        <v>211</v>
      </c>
      <c r="AW1579" s="13" t="s">
        <v>5</v>
      </c>
      <c r="AX1579" s="13" t="s">
        <v>88</v>
      </c>
      <c r="AY1579" s="261" t="s">
        <v>204</v>
      </c>
    </row>
    <row r="1580" spans="2:65" s="1" customFormat="1" ht="16.5" customHeight="1">
      <c r="B1580" s="39"/>
      <c r="C1580" s="273" t="s">
        <v>1689</v>
      </c>
      <c r="D1580" s="273" t="s">
        <v>287</v>
      </c>
      <c r="E1580" s="274" t="s">
        <v>1690</v>
      </c>
      <c r="F1580" s="275" t="s">
        <v>1691</v>
      </c>
      <c r="G1580" s="276" t="s">
        <v>209</v>
      </c>
      <c r="H1580" s="277">
        <v>562.326</v>
      </c>
      <c r="I1580" s="278"/>
      <c r="J1580" s="279"/>
      <c r="K1580" s="280">
        <f>ROUND(P1580*H1580,2)</f>
        <v>0</v>
      </c>
      <c r="L1580" s="275" t="s">
        <v>1071</v>
      </c>
      <c r="M1580" s="281"/>
      <c r="N1580" s="282" t="s">
        <v>33</v>
      </c>
      <c r="O1580" s="224" t="s">
        <v>49</v>
      </c>
      <c r="P1580" s="225">
        <f>I1580+J1580</f>
        <v>0</v>
      </c>
      <c r="Q1580" s="225">
        <f>ROUND(I1580*H1580,2)</f>
        <v>0</v>
      </c>
      <c r="R1580" s="225">
        <f>ROUND(J1580*H1580,2)</f>
        <v>0</v>
      </c>
      <c r="S1580" s="80"/>
      <c r="T1580" s="226">
        <f>S1580*H1580</f>
        <v>0</v>
      </c>
      <c r="U1580" s="226">
        <v>0.0028</v>
      </c>
      <c r="V1580" s="226">
        <f>U1580*H1580</f>
        <v>1.5745128</v>
      </c>
      <c r="W1580" s="226">
        <v>0</v>
      </c>
      <c r="X1580" s="227">
        <f>W1580*H1580</f>
        <v>0</v>
      </c>
      <c r="AR1580" s="17" t="s">
        <v>411</v>
      </c>
      <c r="AT1580" s="17" t="s">
        <v>287</v>
      </c>
      <c r="AU1580" s="17" t="s">
        <v>90</v>
      </c>
      <c r="AY1580" s="17" t="s">
        <v>204</v>
      </c>
      <c r="BE1580" s="228">
        <f>IF(O1580="základní",K1580,0)</f>
        <v>0</v>
      </c>
      <c r="BF1580" s="228">
        <f>IF(O1580="snížená",K1580,0)</f>
        <v>0</v>
      </c>
      <c r="BG1580" s="228">
        <f>IF(O1580="zákl. přenesená",K1580,0)</f>
        <v>0</v>
      </c>
      <c r="BH1580" s="228">
        <f>IF(O1580="sníž. přenesená",K1580,0)</f>
        <v>0</v>
      </c>
      <c r="BI1580" s="228">
        <f>IF(O1580="nulová",K1580,0)</f>
        <v>0</v>
      </c>
      <c r="BJ1580" s="17" t="s">
        <v>88</v>
      </c>
      <c r="BK1580" s="228">
        <f>ROUND(P1580*H1580,2)</f>
        <v>0</v>
      </c>
      <c r="BL1580" s="17" t="s">
        <v>305</v>
      </c>
      <c r="BM1580" s="17" t="s">
        <v>1692</v>
      </c>
    </row>
    <row r="1581" spans="2:51" s="11" customFormat="1" ht="12">
      <c r="B1581" s="229"/>
      <c r="C1581" s="230"/>
      <c r="D1581" s="231" t="s">
        <v>213</v>
      </c>
      <c r="E1581" s="232" t="s">
        <v>33</v>
      </c>
      <c r="F1581" s="233" t="s">
        <v>1693</v>
      </c>
      <c r="G1581" s="230"/>
      <c r="H1581" s="232" t="s">
        <v>33</v>
      </c>
      <c r="I1581" s="234"/>
      <c r="J1581" s="234"/>
      <c r="K1581" s="230"/>
      <c r="L1581" s="230"/>
      <c r="M1581" s="235"/>
      <c r="N1581" s="236"/>
      <c r="O1581" s="237"/>
      <c r="P1581" s="237"/>
      <c r="Q1581" s="237"/>
      <c r="R1581" s="237"/>
      <c r="S1581" s="237"/>
      <c r="T1581" s="237"/>
      <c r="U1581" s="237"/>
      <c r="V1581" s="237"/>
      <c r="W1581" s="237"/>
      <c r="X1581" s="238"/>
      <c r="AT1581" s="239" t="s">
        <v>213</v>
      </c>
      <c r="AU1581" s="239" t="s">
        <v>90</v>
      </c>
      <c r="AV1581" s="11" t="s">
        <v>88</v>
      </c>
      <c r="AW1581" s="11" t="s">
        <v>5</v>
      </c>
      <c r="AX1581" s="11" t="s">
        <v>80</v>
      </c>
      <c r="AY1581" s="239" t="s">
        <v>204</v>
      </c>
    </row>
    <row r="1582" spans="2:51" s="12" customFormat="1" ht="12">
      <c r="B1582" s="240"/>
      <c r="C1582" s="241"/>
      <c r="D1582" s="231" t="s">
        <v>213</v>
      </c>
      <c r="E1582" s="242" t="s">
        <v>33</v>
      </c>
      <c r="F1582" s="243" t="s">
        <v>1694</v>
      </c>
      <c r="G1582" s="241"/>
      <c r="H1582" s="244">
        <v>562.326</v>
      </c>
      <c r="I1582" s="245"/>
      <c r="J1582" s="245"/>
      <c r="K1582" s="241"/>
      <c r="L1582" s="241"/>
      <c r="M1582" s="246"/>
      <c r="N1582" s="247"/>
      <c r="O1582" s="248"/>
      <c r="P1582" s="248"/>
      <c r="Q1582" s="248"/>
      <c r="R1582" s="248"/>
      <c r="S1582" s="248"/>
      <c r="T1582" s="248"/>
      <c r="U1582" s="248"/>
      <c r="V1582" s="248"/>
      <c r="W1582" s="248"/>
      <c r="X1582" s="249"/>
      <c r="AT1582" s="250" t="s">
        <v>213</v>
      </c>
      <c r="AU1582" s="250" t="s">
        <v>90</v>
      </c>
      <c r="AV1582" s="12" t="s">
        <v>90</v>
      </c>
      <c r="AW1582" s="12" t="s">
        <v>5</v>
      </c>
      <c r="AX1582" s="12" t="s">
        <v>80</v>
      </c>
      <c r="AY1582" s="250" t="s">
        <v>204</v>
      </c>
    </row>
    <row r="1583" spans="2:51" s="13" customFormat="1" ht="12">
      <c r="B1583" s="251"/>
      <c r="C1583" s="252"/>
      <c r="D1583" s="231" t="s">
        <v>213</v>
      </c>
      <c r="E1583" s="253" t="s">
        <v>33</v>
      </c>
      <c r="F1583" s="254" t="s">
        <v>218</v>
      </c>
      <c r="G1583" s="252"/>
      <c r="H1583" s="255">
        <v>562.326</v>
      </c>
      <c r="I1583" s="256"/>
      <c r="J1583" s="256"/>
      <c r="K1583" s="252"/>
      <c r="L1583" s="252"/>
      <c r="M1583" s="257"/>
      <c r="N1583" s="258"/>
      <c r="O1583" s="259"/>
      <c r="P1583" s="259"/>
      <c r="Q1583" s="259"/>
      <c r="R1583" s="259"/>
      <c r="S1583" s="259"/>
      <c r="T1583" s="259"/>
      <c r="U1583" s="259"/>
      <c r="V1583" s="259"/>
      <c r="W1583" s="259"/>
      <c r="X1583" s="260"/>
      <c r="AT1583" s="261" t="s">
        <v>213</v>
      </c>
      <c r="AU1583" s="261" t="s">
        <v>90</v>
      </c>
      <c r="AV1583" s="13" t="s">
        <v>211</v>
      </c>
      <c r="AW1583" s="13" t="s">
        <v>5</v>
      </c>
      <c r="AX1583" s="13" t="s">
        <v>88</v>
      </c>
      <c r="AY1583" s="261" t="s">
        <v>204</v>
      </c>
    </row>
    <row r="1584" spans="2:65" s="1" customFormat="1" ht="22.5" customHeight="1">
      <c r="B1584" s="39"/>
      <c r="C1584" s="216" t="s">
        <v>1695</v>
      </c>
      <c r="D1584" s="216" t="s">
        <v>206</v>
      </c>
      <c r="E1584" s="217" t="s">
        <v>1696</v>
      </c>
      <c r="F1584" s="218" t="s">
        <v>1697</v>
      </c>
      <c r="G1584" s="219" t="s">
        <v>209</v>
      </c>
      <c r="H1584" s="220">
        <v>9.723</v>
      </c>
      <c r="I1584" s="221"/>
      <c r="J1584" s="221"/>
      <c r="K1584" s="222">
        <f>ROUND(P1584*H1584,2)</f>
        <v>0</v>
      </c>
      <c r="L1584" s="218" t="s">
        <v>210</v>
      </c>
      <c r="M1584" s="44"/>
      <c r="N1584" s="223" t="s">
        <v>33</v>
      </c>
      <c r="O1584" s="224" t="s">
        <v>49</v>
      </c>
      <c r="P1584" s="225">
        <f>I1584+J1584</f>
        <v>0</v>
      </c>
      <c r="Q1584" s="225">
        <f>ROUND(I1584*H1584,2)</f>
        <v>0</v>
      </c>
      <c r="R1584" s="225">
        <f>ROUND(J1584*H1584,2)</f>
        <v>0</v>
      </c>
      <c r="S1584" s="80"/>
      <c r="T1584" s="226">
        <f>S1584*H1584</f>
        <v>0</v>
      </c>
      <c r="U1584" s="226">
        <v>0.0003</v>
      </c>
      <c r="V1584" s="226">
        <f>U1584*H1584</f>
        <v>0.0029169</v>
      </c>
      <c r="W1584" s="226">
        <v>0</v>
      </c>
      <c r="X1584" s="227">
        <f>W1584*H1584</f>
        <v>0</v>
      </c>
      <c r="AR1584" s="17" t="s">
        <v>305</v>
      </c>
      <c r="AT1584" s="17" t="s">
        <v>206</v>
      </c>
      <c r="AU1584" s="17" t="s">
        <v>90</v>
      </c>
      <c r="AY1584" s="17" t="s">
        <v>204</v>
      </c>
      <c r="BE1584" s="228">
        <f>IF(O1584="základní",K1584,0)</f>
        <v>0</v>
      </c>
      <c r="BF1584" s="228">
        <f>IF(O1584="snížená",K1584,0)</f>
        <v>0</v>
      </c>
      <c r="BG1584" s="228">
        <f>IF(O1584="zákl. přenesená",K1584,0)</f>
        <v>0</v>
      </c>
      <c r="BH1584" s="228">
        <f>IF(O1584="sníž. přenesená",K1584,0)</f>
        <v>0</v>
      </c>
      <c r="BI1584" s="228">
        <f>IF(O1584="nulová",K1584,0)</f>
        <v>0</v>
      </c>
      <c r="BJ1584" s="17" t="s">
        <v>88</v>
      </c>
      <c r="BK1584" s="228">
        <f>ROUND(P1584*H1584,2)</f>
        <v>0</v>
      </c>
      <c r="BL1584" s="17" t="s">
        <v>305</v>
      </c>
      <c r="BM1584" s="17" t="s">
        <v>1698</v>
      </c>
    </row>
    <row r="1585" spans="2:51" s="12" customFormat="1" ht="12">
      <c r="B1585" s="240"/>
      <c r="C1585" s="241"/>
      <c r="D1585" s="231" t="s">
        <v>213</v>
      </c>
      <c r="E1585" s="242" t="s">
        <v>33</v>
      </c>
      <c r="F1585" s="243" t="s">
        <v>1699</v>
      </c>
      <c r="G1585" s="241"/>
      <c r="H1585" s="244">
        <v>9.723</v>
      </c>
      <c r="I1585" s="245"/>
      <c r="J1585" s="245"/>
      <c r="K1585" s="241"/>
      <c r="L1585" s="241"/>
      <c r="M1585" s="246"/>
      <c r="N1585" s="247"/>
      <c r="O1585" s="248"/>
      <c r="P1585" s="248"/>
      <c r="Q1585" s="248"/>
      <c r="R1585" s="248"/>
      <c r="S1585" s="248"/>
      <c r="T1585" s="248"/>
      <c r="U1585" s="248"/>
      <c r="V1585" s="248"/>
      <c r="W1585" s="248"/>
      <c r="X1585" s="249"/>
      <c r="AT1585" s="250" t="s">
        <v>213</v>
      </c>
      <c r="AU1585" s="250" t="s">
        <v>90</v>
      </c>
      <c r="AV1585" s="12" t="s">
        <v>90</v>
      </c>
      <c r="AW1585" s="12" t="s">
        <v>5</v>
      </c>
      <c r="AX1585" s="12" t="s">
        <v>80</v>
      </c>
      <c r="AY1585" s="250" t="s">
        <v>204</v>
      </c>
    </row>
    <row r="1586" spans="2:51" s="13" customFormat="1" ht="12">
      <c r="B1586" s="251"/>
      <c r="C1586" s="252"/>
      <c r="D1586" s="231" t="s">
        <v>213</v>
      </c>
      <c r="E1586" s="253" t="s">
        <v>33</v>
      </c>
      <c r="F1586" s="254" t="s">
        <v>218</v>
      </c>
      <c r="G1586" s="252"/>
      <c r="H1586" s="255">
        <v>9.723</v>
      </c>
      <c r="I1586" s="256"/>
      <c r="J1586" s="256"/>
      <c r="K1586" s="252"/>
      <c r="L1586" s="252"/>
      <c r="M1586" s="257"/>
      <c r="N1586" s="258"/>
      <c r="O1586" s="259"/>
      <c r="P1586" s="259"/>
      <c r="Q1586" s="259"/>
      <c r="R1586" s="259"/>
      <c r="S1586" s="259"/>
      <c r="T1586" s="259"/>
      <c r="U1586" s="259"/>
      <c r="V1586" s="259"/>
      <c r="W1586" s="259"/>
      <c r="X1586" s="260"/>
      <c r="AT1586" s="261" t="s">
        <v>213</v>
      </c>
      <c r="AU1586" s="261" t="s">
        <v>90</v>
      </c>
      <c r="AV1586" s="13" t="s">
        <v>211</v>
      </c>
      <c r="AW1586" s="13" t="s">
        <v>5</v>
      </c>
      <c r="AX1586" s="13" t="s">
        <v>88</v>
      </c>
      <c r="AY1586" s="261" t="s">
        <v>204</v>
      </c>
    </row>
    <row r="1587" spans="2:65" s="1" customFormat="1" ht="45" customHeight="1">
      <c r="B1587" s="39"/>
      <c r="C1587" s="273" t="s">
        <v>1700</v>
      </c>
      <c r="D1587" s="273" t="s">
        <v>287</v>
      </c>
      <c r="E1587" s="274" t="s">
        <v>1701</v>
      </c>
      <c r="F1587" s="275" t="s">
        <v>1702</v>
      </c>
      <c r="G1587" s="276" t="s">
        <v>209</v>
      </c>
      <c r="H1587" s="277">
        <v>9.9</v>
      </c>
      <c r="I1587" s="278"/>
      <c r="J1587" s="279"/>
      <c r="K1587" s="280">
        <f>ROUND(P1587*H1587,2)</f>
        <v>0</v>
      </c>
      <c r="L1587" s="275" t="s">
        <v>210</v>
      </c>
      <c r="M1587" s="281"/>
      <c r="N1587" s="282" t="s">
        <v>33</v>
      </c>
      <c r="O1587" s="224" t="s">
        <v>49</v>
      </c>
      <c r="P1587" s="225">
        <f>I1587+J1587</f>
        <v>0</v>
      </c>
      <c r="Q1587" s="225">
        <f>ROUND(I1587*H1587,2)</f>
        <v>0</v>
      </c>
      <c r="R1587" s="225">
        <f>ROUND(J1587*H1587,2)</f>
        <v>0</v>
      </c>
      <c r="S1587" s="80"/>
      <c r="T1587" s="226">
        <f>S1587*H1587</f>
        <v>0</v>
      </c>
      <c r="U1587" s="226">
        <v>0.0018</v>
      </c>
      <c r="V1587" s="226">
        <f>U1587*H1587</f>
        <v>0.01782</v>
      </c>
      <c r="W1587" s="226">
        <v>0</v>
      </c>
      <c r="X1587" s="227">
        <f>W1587*H1587</f>
        <v>0</v>
      </c>
      <c r="AR1587" s="17" t="s">
        <v>411</v>
      </c>
      <c r="AT1587" s="17" t="s">
        <v>287</v>
      </c>
      <c r="AU1587" s="17" t="s">
        <v>90</v>
      </c>
      <c r="AY1587" s="17" t="s">
        <v>204</v>
      </c>
      <c r="BE1587" s="228">
        <f>IF(O1587="základní",K1587,0)</f>
        <v>0</v>
      </c>
      <c r="BF1587" s="228">
        <f>IF(O1587="snížená",K1587,0)</f>
        <v>0</v>
      </c>
      <c r="BG1587" s="228">
        <f>IF(O1587="zákl. přenesená",K1587,0)</f>
        <v>0</v>
      </c>
      <c r="BH1587" s="228">
        <f>IF(O1587="sníž. přenesená",K1587,0)</f>
        <v>0</v>
      </c>
      <c r="BI1587" s="228">
        <f>IF(O1587="nulová",K1587,0)</f>
        <v>0</v>
      </c>
      <c r="BJ1587" s="17" t="s">
        <v>88</v>
      </c>
      <c r="BK1587" s="228">
        <f>ROUND(P1587*H1587,2)</f>
        <v>0</v>
      </c>
      <c r="BL1587" s="17" t="s">
        <v>305</v>
      </c>
      <c r="BM1587" s="17" t="s">
        <v>1703</v>
      </c>
    </row>
    <row r="1588" spans="2:51" s="11" customFormat="1" ht="12">
      <c r="B1588" s="229"/>
      <c r="C1588" s="230"/>
      <c r="D1588" s="231" t="s">
        <v>213</v>
      </c>
      <c r="E1588" s="232" t="s">
        <v>33</v>
      </c>
      <c r="F1588" s="233" t="s">
        <v>1087</v>
      </c>
      <c r="G1588" s="230"/>
      <c r="H1588" s="232" t="s">
        <v>33</v>
      </c>
      <c r="I1588" s="234"/>
      <c r="J1588" s="234"/>
      <c r="K1588" s="230"/>
      <c r="L1588" s="230"/>
      <c r="M1588" s="235"/>
      <c r="N1588" s="236"/>
      <c r="O1588" s="237"/>
      <c r="P1588" s="237"/>
      <c r="Q1588" s="237"/>
      <c r="R1588" s="237"/>
      <c r="S1588" s="237"/>
      <c r="T1588" s="237"/>
      <c r="U1588" s="237"/>
      <c r="V1588" s="237"/>
      <c r="W1588" s="237"/>
      <c r="X1588" s="238"/>
      <c r="AT1588" s="239" t="s">
        <v>213</v>
      </c>
      <c r="AU1588" s="239" t="s">
        <v>90</v>
      </c>
      <c r="AV1588" s="11" t="s">
        <v>88</v>
      </c>
      <c r="AW1588" s="11" t="s">
        <v>5</v>
      </c>
      <c r="AX1588" s="11" t="s">
        <v>80</v>
      </c>
      <c r="AY1588" s="239" t="s">
        <v>204</v>
      </c>
    </row>
    <row r="1589" spans="2:51" s="12" customFormat="1" ht="12">
      <c r="B1589" s="240"/>
      <c r="C1589" s="241"/>
      <c r="D1589" s="231" t="s">
        <v>213</v>
      </c>
      <c r="E1589" s="242" t="s">
        <v>33</v>
      </c>
      <c r="F1589" s="243" t="s">
        <v>1704</v>
      </c>
      <c r="G1589" s="241"/>
      <c r="H1589" s="244">
        <v>9.9</v>
      </c>
      <c r="I1589" s="245"/>
      <c r="J1589" s="245"/>
      <c r="K1589" s="241"/>
      <c r="L1589" s="241"/>
      <c r="M1589" s="246"/>
      <c r="N1589" s="247"/>
      <c r="O1589" s="248"/>
      <c r="P1589" s="248"/>
      <c r="Q1589" s="248"/>
      <c r="R1589" s="248"/>
      <c r="S1589" s="248"/>
      <c r="T1589" s="248"/>
      <c r="U1589" s="248"/>
      <c r="V1589" s="248"/>
      <c r="W1589" s="248"/>
      <c r="X1589" s="249"/>
      <c r="AT1589" s="250" t="s">
        <v>213</v>
      </c>
      <c r="AU1589" s="250" t="s">
        <v>90</v>
      </c>
      <c r="AV1589" s="12" t="s">
        <v>90</v>
      </c>
      <c r="AW1589" s="12" t="s">
        <v>5</v>
      </c>
      <c r="AX1589" s="12" t="s">
        <v>80</v>
      </c>
      <c r="AY1589" s="250" t="s">
        <v>204</v>
      </c>
    </row>
    <row r="1590" spans="2:51" s="13" customFormat="1" ht="12">
      <c r="B1590" s="251"/>
      <c r="C1590" s="252"/>
      <c r="D1590" s="231" t="s">
        <v>213</v>
      </c>
      <c r="E1590" s="253" t="s">
        <v>33</v>
      </c>
      <c r="F1590" s="254" t="s">
        <v>218</v>
      </c>
      <c r="G1590" s="252"/>
      <c r="H1590" s="255">
        <v>9.9</v>
      </c>
      <c r="I1590" s="256"/>
      <c r="J1590" s="256"/>
      <c r="K1590" s="252"/>
      <c r="L1590" s="252"/>
      <c r="M1590" s="257"/>
      <c r="N1590" s="258"/>
      <c r="O1590" s="259"/>
      <c r="P1590" s="259"/>
      <c r="Q1590" s="259"/>
      <c r="R1590" s="259"/>
      <c r="S1590" s="259"/>
      <c r="T1590" s="259"/>
      <c r="U1590" s="259"/>
      <c r="V1590" s="259"/>
      <c r="W1590" s="259"/>
      <c r="X1590" s="260"/>
      <c r="AT1590" s="261" t="s">
        <v>213</v>
      </c>
      <c r="AU1590" s="261" t="s">
        <v>90</v>
      </c>
      <c r="AV1590" s="13" t="s">
        <v>211</v>
      </c>
      <c r="AW1590" s="13" t="s">
        <v>5</v>
      </c>
      <c r="AX1590" s="13" t="s">
        <v>88</v>
      </c>
      <c r="AY1590" s="261" t="s">
        <v>204</v>
      </c>
    </row>
    <row r="1591" spans="2:65" s="1" customFormat="1" ht="22.5" customHeight="1">
      <c r="B1591" s="39"/>
      <c r="C1591" s="216" t="s">
        <v>1705</v>
      </c>
      <c r="D1591" s="216" t="s">
        <v>206</v>
      </c>
      <c r="E1591" s="217" t="s">
        <v>1706</v>
      </c>
      <c r="F1591" s="218" t="s">
        <v>1707</v>
      </c>
      <c r="G1591" s="219" t="s">
        <v>209</v>
      </c>
      <c r="H1591" s="220">
        <v>90.03</v>
      </c>
      <c r="I1591" s="221"/>
      <c r="J1591" s="221"/>
      <c r="K1591" s="222">
        <f>ROUND(P1591*H1591,2)</f>
        <v>0</v>
      </c>
      <c r="L1591" s="218" t="s">
        <v>210</v>
      </c>
      <c r="M1591" s="44"/>
      <c r="N1591" s="223" t="s">
        <v>33</v>
      </c>
      <c r="O1591" s="224" t="s">
        <v>49</v>
      </c>
      <c r="P1591" s="225">
        <f>I1591+J1591</f>
        <v>0</v>
      </c>
      <c r="Q1591" s="225">
        <f>ROUND(I1591*H1591,2)</f>
        <v>0</v>
      </c>
      <c r="R1591" s="225">
        <f>ROUND(J1591*H1591,2)</f>
        <v>0</v>
      </c>
      <c r="S1591" s="80"/>
      <c r="T1591" s="226">
        <f>S1591*H1591</f>
        <v>0</v>
      </c>
      <c r="U1591" s="226">
        <v>0</v>
      </c>
      <c r="V1591" s="226">
        <f>U1591*H1591</f>
        <v>0</v>
      </c>
      <c r="W1591" s="226">
        <v>0</v>
      </c>
      <c r="X1591" s="227">
        <f>W1591*H1591</f>
        <v>0</v>
      </c>
      <c r="AR1591" s="17" t="s">
        <v>305</v>
      </c>
      <c r="AT1591" s="17" t="s">
        <v>206</v>
      </c>
      <c r="AU1591" s="17" t="s">
        <v>90</v>
      </c>
      <c r="AY1591" s="17" t="s">
        <v>204</v>
      </c>
      <c r="BE1591" s="228">
        <f>IF(O1591="základní",K1591,0)</f>
        <v>0</v>
      </c>
      <c r="BF1591" s="228">
        <f>IF(O1591="snížená",K1591,0)</f>
        <v>0</v>
      </c>
      <c r="BG1591" s="228">
        <f>IF(O1591="zákl. přenesená",K1591,0)</f>
        <v>0</v>
      </c>
      <c r="BH1591" s="228">
        <f>IF(O1591="sníž. přenesená",K1591,0)</f>
        <v>0</v>
      </c>
      <c r="BI1591" s="228">
        <f>IF(O1591="nulová",K1591,0)</f>
        <v>0</v>
      </c>
      <c r="BJ1591" s="17" t="s">
        <v>88</v>
      </c>
      <c r="BK1591" s="228">
        <f>ROUND(P1591*H1591,2)</f>
        <v>0</v>
      </c>
      <c r="BL1591" s="17" t="s">
        <v>305</v>
      </c>
      <c r="BM1591" s="17" t="s">
        <v>1708</v>
      </c>
    </row>
    <row r="1592" spans="2:51" s="12" customFormat="1" ht="12">
      <c r="B1592" s="240"/>
      <c r="C1592" s="241"/>
      <c r="D1592" s="231" t="s">
        <v>213</v>
      </c>
      <c r="E1592" s="242" t="s">
        <v>33</v>
      </c>
      <c r="F1592" s="243" t="s">
        <v>1709</v>
      </c>
      <c r="G1592" s="241"/>
      <c r="H1592" s="244">
        <v>67.67</v>
      </c>
      <c r="I1592" s="245"/>
      <c r="J1592" s="245"/>
      <c r="K1592" s="241"/>
      <c r="L1592" s="241"/>
      <c r="M1592" s="246"/>
      <c r="N1592" s="247"/>
      <c r="O1592" s="248"/>
      <c r="P1592" s="248"/>
      <c r="Q1592" s="248"/>
      <c r="R1592" s="248"/>
      <c r="S1592" s="248"/>
      <c r="T1592" s="248"/>
      <c r="U1592" s="248"/>
      <c r="V1592" s="248"/>
      <c r="W1592" s="248"/>
      <c r="X1592" s="249"/>
      <c r="AT1592" s="250" t="s">
        <v>213</v>
      </c>
      <c r="AU1592" s="250" t="s">
        <v>90</v>
      </c>
      <c r="AV1592" s="12" t="s">
        <v>90</v>
      </c>
      <c r="AW1592" s="12" t="s">
        <v>5</v>
      </c>
      <c r="AX1592" s="12" t="s">
        <v>80</v>
      </c>
      <c r="AY1592" s="250" t="s">
        <v>204</v>
      </c>
    </row>
    <row r="1593" spans="2:51" s="12" customFormat="1" ht="12">
      <c r="B1593" s="240"/>
      <c r="C1593" s="241"/>
      <c r="D1593" s="231" t="s">
        <v>213</v>
      </c>
      <c r="E1593" s="242" t="s">
        <v>33</v>
      </c>
      <c r="F1593" s="243" t="s">
        <v>1710</v>
      </c>
      <c r="G1593" s="241"/>
      <c r="H1593" s="244">
        <v>22.36</v>
      </c>
      <c r="I1593" s="245"/>
      <c r="J1593" s="245"/>
      <c r="K1593" s="241"/>
      <c r="L1593" s="241"/>
      <c r="M1593" s="246"/>
      <c r="N1593" s="247"/>
      <c r="O1593" s="248"/>
      <c r="P1593" s="248"/>
      <c r="Q1593" s="248"/>
      <c r="R1593" s="248"/>
      <c r="S1593" s="248"/>
      <c r="T1593" s="248"/>
      <c r="U1593" s="248"/>
      <c r="V1593" s="248"/>
      <c r="W1593" s="248"/>
      <c r="X1593" s="249"/>
      <c r="AT1593" s="250" t="s">
        <v>213</v>
      </c>
      <c r="AU1593" s="250" t="s">
        <v>90</v>
      </c>
      <c r="AV1593" s="12" t="s">
        <v>90</v>
      </c>
      <c r="AW1593" s="12" t="s">
        <v>5</v>
      </c>
      <c r="AX1593" s="12" t="s">
        <v>80</v>
      </c>
      <c r="AY1593" s="250" t="s">
        <v>204</v>
      </c>
    </row>
    <row r="1594" spans="2:51" s="13" customFormat="1" ht="12">
      <c r="B1594" s="251"/>
      <c r="C1594" s="252"/>
      <c r="D1594" s="231" t="s">
        <v>213</v>
      </c>
      <c r="E1594" s="253" t="s">
        <v>33</v>
      </c>
      <c r="F1594" s="254" t="s">
        <v>218</v>
      </c>
      <c r="G1594" s="252"/>
      <c r="H1594" s="255">
        <v>90.03</v>
      </c>
      <c r="I1594" s="256"/>
      <c r="J1594" s="256"/>
      <c r="K1594" s="252"/>
      <c r="L1594" s="252"/>
      <c r="M1594" s="257"/>
      <c r="N1594" s="258"/>
      <c r="O1594" s="259"/>
      <c r="P1594" s="259"/>
      <c r="Q1594" s="259"/>
      <c r="R1594" s="259"/>
      <c r="S1594" s="259"/>
      <c r="T1594" s="259"/>
      <c r="U1594" s="259"/>
      <c r="V1594" s="259"/>
      <c r="W1594" s="259"/>
      <c r="X1594" s="260"/>
      <c r="AT1594" s="261" t="s">
        <v>213</v>
      </c>
      <c r="AU1594" s="261" t="s">
        <v>90</v>
      </c>
      <c r="AV1594" s="13" t="s">
        <v>211</v>
      </c>
      <c r="AW1594" s="13" t="s">
        <v>5</v>
      </c>
      <c r="AX1594" s="13" t="s">
        <v>88</v>
      </c>
      <c r="AY1594" s="261" t="s">
        <v>204</v>
      </c>
    </row>
    <row r="1595" spans="2:65" s="1" customFormat="1" ht="22.5" customHeight="1">
      <c r="B1595" s="39"/>
      <c r="C1595" s="273" t="s">
        <v>1711</v>
      </c>
      <c r="D1595" s="273" t="s">
        <v>287</v>
      </c>
      <c r="E1595" s="274" t="s">
        <v>1712</v>
      </c>
      <c r="F1595" s="275" t="s">
        <v>1713</v>
      </c>
      <c r="G1595" s="276" t="s">
        <v>232</v>
      </c>
      <c r="H1595" s="277">
        <v>27.729</v>
      </c>
      <c r="I1595" s="278"/>
      <c r="J1595" s="279"/>
      <c r="K1595" s="280">
        <f>ROUND(P1595*H1595,2)</f>
        <v>0</v>
      </c>
      <c r="L1595" s="275" t="s">
        <v>210</v>
      </c>
      <c r="M1595" s="281"/>
      <c r="N1595" s="282" t="s">
        <v>33</v>
      </c>
      <c r="O1595" s="224" t="s">
        <v>49</v>
      </c>
      <c r="P1595" s="225">
        <f>I1595+J1595</f>
        <v>0</v>
      </c>
      <c r="Q1595" s="225">
        <f>ROUND(I1595*H1595,2)</f>
        <v>0</v>
      </c>
      <c r="R1595" s="225">
        <f>ROUND(J1595*H1595,2)</f>
        <v>0</v>
      </c>
      <c r="S1595" s="80"/>
      <c r="T1595" s="226">
        <f>S1595*H1595</f>
        <v>0</v>
      </c>
      <c r="U1595" s="226">
        <v>0.065</v>
      </c>
      <c r="V1595" s="226">
        <f>U1595*H1595</f>
        <v>1.802385</v>
      </c>
      <c r="W1595" s="226">
        <v>0</v>
      </c>
      <c r="X1595" s="227">
        <f>W1595*H1595</f>
        <v>0</v>
      </c>
      <c r="AR1595" s="17" t="s">
        <v>411</v>
      </c>
      <c r="AT1595" s="17" t="s">
        <v>287</v>
      </c>
      <c r="AU1595" s="17" t="s">
        <v>90</v>
      </c>
      <c r="AY1595" s="17" t="s">
        <v>204</v>
      </c>
      <c r="BE1595" s="228">
        <f>IF(O1595="základní",K1595,0)</f>
        <v>0</v>
      </c>
      <c r="BF1595" s="228">
        <f>IF(O1595="snížená",K1595,0)</f>
        <v>0</v>
      </c>
      <c r="BG1595" s="228">
        <f>IF(O1595="zákl. přenesená",K1595,0)</f>
        <v>0</v>
      </c>
      <c r="BH1595" s="228">
        <f>IF(O1595="sníž. přenesená",K1595,0)</f>
        <v>0</v>
      </c>
      <c r="BI1595" s="228">
        <f>IF(O1595="nulová",K1595,0)</f>
        <v>0</v>
      </c>
      <c r="BJ1595" s="17" t="s">
        <v>88</v>
      </c>
      <c r="BK1595" s="228">
        <f>ROUND(P1595*H1595,2)</f>
        <v>0</v>
      </c>
      <c r="BL1595" s="17" t="s">
        <v>305</v>
      </c>
      <c r="BM1595" s="17" t="s">
        <v>1714</v>
      </c>
    </row>
    <row r="1596" spans="2:51" s="12" customFormat="1" ht="12">
      <c r="B1596" s="240"/>
      <c r="C1596" s="241"/>
      <c r="D1596" s="231" t="s">
        <v>213</v>
      </c>
      <c r="E1596" s="242" t="s">
        <v>33</v>
      </c>
      <c r="F1596" s="243" t="s">
        <v>1715</v>
      </c>
      <c r="G1596" s="241"/>
      <c r="H1596" s="244">
        <v>20.842</v>
      </c>
      <c r="I1596" s="245"/>
      <c r="J1596" s="245"/>
      <c r="K1596" s="241"/>
      <c r="L1596" s="241"/>
      <c r="M1596" s="246"/>
      <c r="N1596" s="247"/>
      <c r="O1596" s="248"/>
      <c r="P1596" s="248"/>
      <c r="Q1596" s="248"/>
      <c r="R1596" s="248"/>
      <c r="S1596" s="248"/>
      <c r="T1596" s="248"/>
      <c r="U1596" s="248"/>
      <c r="V1596" s="248"/>
      <c r="W1596" s="248"/>
      <c r="X1596" s="249"/>
      <c r="AT1596" s="250" t="s">
        <v>213</v>
      </c>
      <c r="AU1596" s="250" t="s">
        <v>90</v>
      </c>
      <c r="AV1596" s="12" t="s">
        <v>90</v>
      </c>
      <c r="AW1596" s="12" t="s">
        <v>5</v>
      </c>
      <c r="AX1596" s="12" t="s">
        <v>80</v>
      </c>
      <c r="AY1596" s="250" t="s">
        <v>204</v>
      </c>
    </row>
    <row r="1597" spans="2:51" s="12" customFormat="1" ht="12">
      <c r="B1597" s="240"/>
      <c r="C1597" s="241"/>
      <c r="D1597" s="231" t="s">
        <v>213</v>
      </c>
      <c r="E1597" s="242" t="s">
        <v>33</v>
      </c>
      <c r="F1597" s="243" t="s">
        <v>1716</v>
      </c>
      <c r="G1597" s="241"/>
      <c r="H1597" s="244">
        <v>6.887</v>
      </c>
      <c r="I1597" s="245"/>
      <c r="J1597" s="245"/>
      <c r="K1597" s="241"/>
      <c r="L1597" s="241"/>
      <c r="M1597" s="246"/>
      <c r="N1597" s="247"/>
      <c r="O1597" s="248"/>
      <c r="P1597" s="248"/>
      <c r="Q1597" s="248"/>
      <c r="R1597" s="248"/>
      <c r="S1597" s="248"/>
      <c r="T1597" s="248"/>
      <c r="U1597" s="248"/>
      <c r="V1597" s="248"/>
      <c r="W1597" s="248"/>
      <c r="X1597" s="249"/>
      <c r="AT1597" s="250" t="s">
        <v>213</v>
      </c>
      <c r="AU1597" s="250" t="s">
        <v>90</v>
      </c>
      <c r="AV1597" s="12" t="s">
        <v>90</v>
      </c>
      <c r="AW1597" s="12" t="s">
        <v>5</v>
      </c>
      <c r="AX1597" s="12" t="s">
        <v>80</v>
      </c>
      <c r="AY1597" s="250" t="s">
        <v>204</v>
      </c>
    </row>
    <row r="1598" spans="2:51" s="13" customFormat="1" ht="12">
      <c r="B1598" s="251"/>
      <c r="C1598" s="252"/>
      <c r="D1598" s="231" t="s">
        <v>213</v>
      </c>
      <c r="E1598" s="253" t="s">
        <v>33</v>
      </c>
      <c r="F1598" s="254" t="s">
        <v>218</v>
      </c>
      <c r="G1598" s="252"/>
      <c r="H1598" s="255">
        <v>27.729</v>
      </c>
      <c r="I1598" s="256"/>
      <c r="J1598" s="256"/>
      <c r="K1598" s="252"/>
      <c r="L1598" s="252"/>
      <c r="M1598" s="257"/>
      <c r="N1598" s="258"/>
      <c r="O1598" s="259"/>
      <c r="P1598" s="259"/>
      <c r="Q1598" s="259"/>
      <c r="R1598" s="259"/>
      <c r="S1598" s="259"/>
      <c r="T1598" s="259"/>
      <c r="U1598" s="259"/>
      <c r="V1598" s="259"/>
      <c r="W1598" s="259"/>
      <c r="X1598" s="260"/>
      <c r="AT1598" s="261" t="s">
        <v>213</v>
      </c>
      <c r="AU1598" s="261" t="s">
        <v>90</v>
      </c>
      <c r="AV1598" s="13" t="s">
        <v>211</v>
      </c>
      <c r="AW1598" s="13" t="s">
        <v>5</v>
      </c>
      <c r="AX1598" s="13" t="s">
        <v>88</v>
      </c>
      <c r="AY1598" s="261" t="s">
        <v>204</v>
      </c>
    </row>
    <row r="1599" spans="2:65" s="1" customFormat="1" ht="22.5" customHeight="1">
      <c r="B1599" s="39"/>
      <c r="C1599" s="216" t="s">
        <v>1717</v>
      </c>
      <c r="D1599" s="216" t="s">
        <v>206</v>
      </c>
      <c r="E1599" s="217" t="s">
        <v>1718</v>
      </c>
      <c r="F1599" s="218" t="s">
        <v>1719</v>
      </c>
      <c r="G1599" s="219" t="s">
        <v>275</v>
      </c>
      <c r="H1599" s="220">
        <v>4.409</v>
      </c>
      <c r="I1599" s="221"/>
      <c r="J1599" s="221"/>
      <c r="K1599" s="222">
        <f>ROUND(P1599*H1599,2)</f>
        <v>0</v>
      </c>
      <c r="L1599" s="218" t="s">
        <v>210</v>
      </c>
      <c r="M1599" s="44"/>
      <c r="N1599" s="223" t="s">
        <v>33</v>
      </c>
      <c r="O1599" s="224" t="s">
        <v>49</v>
      </c>
      <c r="P1599" s="225">
        <f>I1599+J1599</f>
        <v>0</v>
      </c>
      <c r="Q1599" s="225">
        <f>ROUND(I1599*H1599,2)</f>
        <v>0</v>
      </c>
      <c r="R1599" s="225">
        <f>ROUND(J1599*H1599,2)</f>
        <v>0</v>
      </c>
      <c r="S1599" s="80"/>
      <c r="T1599" s="226">
        <f>S1599*H1599</f>
        <v>0</v>
      </c>
      <c r="U1599" s="226">
        <v>0</v>
      </c>
      <c r="V1599" s="226">
        <f>U1599*H1599</f>
        <v>0</v>
      </c>
      <c r="W1599" s="226">
        <v>0</v>
      </c>
      <c r="X1599" s="227">
        <f>W1599*H1599</f>
        <v>0</v>
      </c>
      <c r="AR1599" s="17" t="s">
        <v>305</v>
      </c>
      <c r="AT1599" s="17" t="s">
        <v>206</v>
      </c>
      <c r="AU1599" s="17" t="s">
        <v>90</v>
      </c>
      <c r="AY1599" s="17" t="s">
        <v>204</v>
      </c>
      <c r="BE1599" s="228">
        <f>IF(O1599="základní",K1599,0)</f>
        <v>0</v>
      </c>
      <c r="BF1599" s="228">
        <f>IF(O1599="snížená",K1599,0)</f>
        <v>0</v>
      </c>
      <c r="BG1599" s="228">
        <f>IF(O1599="zákl. přenesená",K1599,0)</f>
        <v>0</v>
      </c>
      <c r="BH1599" s="228">
        <f>IF(O1599="sníž. přenesená",K1599,0)</f>
        <v>0</v>
      </c>
      <c r="BI1599" s="228">
        <f>IF(O1599="nulová",K1599,0)</f>
        <v>0</v>
      </c>
      <c r="BJ1599" s="17" t="s">
        <v>88</v>
      </c>
      <c r="BK1599" s="228">
        <f>ROUND(P1599*H1599,2)</f>
        <v>0</v>
      </c>
      <c r="BL1599" s="17" t="s">
        <v>305</v>
      </c>
      <c r="BM1599" s="17" t="s">
        <v>1720</v>
      </c>
    </row>
    <row r="1600" spans="2:63" s="10" customFormat="1" ht="22.8" customHeight="1">
      <c r="B1600" s="199"/>
      <c r="C1600" s="200"/>
      <c r="D1600" s="201" t="s">
        <v>79</v>
      </c>
      <c r="E1600" s="214" t="s">
        <v>1721</v>
      </c>
      <c r="F1600" s="214" t="s">
        <v>1722</v>
      </c>
      <c r="G1600" s="200"/>
      <c r="H1600" s="200"/>
      <c r="I1600" s="203"/>
      <c r="J1600" s="203"/>
      <c r="K1600" s="215">
        <f>BK1600</f>
        <v>0</v>
      </c>
      <c r="L1600" s="200"/>
      <c r="M1600" s="205"/>
      <c r="N1600" s="206"/>
      <c r="O1600" s="207"/>
      <c r="P1600" s="207"/>
      <c r="Q1600" s="208">
        <f>Q1601</f>
        <v>0</v>
      </c>
      <c r="R1600" s="208">
        <f>R1601</f>
        <v>0</v>
      </c>
      <c r="S1600" s="207"/>
      <c r="T1600" s="209">
        <f>T1601</f>
        <v>0</v>
      </c>
      <c r="U1600" s="207"/>
      <c r="V1600" s="209">
        <f>V1601</f>
        <v>0</v>
      </c>
      <c r="W1600" s="207"/>
      <c r="X1600" s="210">
        <f>X1601</f>
        <v>0</v>
      </c>
      <c r="AR1600" s="211" t="s">
        <v>90</v>
      </c>
      <c r="AT1600" s="212" t="s">
        <v>79</v>
      </c>
      <c r="AU1600" s="212" t="s">
        <v>88</v>
      </c>
      <c r="AY1600" s="211" t="s">
        <v>204</v>
      </c>
      <c r="BK1600" s="213">
        <f>BK1601</f>
        <v>0</v>
      </c>
    </row>
    <row r="1601" spans="2:65" s="1" customFormat="1" ht="16.5" customHeight="1">
      <c r="B1601" s="39"/>
      <c r="C1601" s="216" t="s">
        <v>1723</v>
      </c>
      <c r="D1601" s="216" t="s">
        <v>206</v>
      </c>
      <c r="E1601" s="217" t="s">
        <v>1724</v>
      </c>
      <c r="F1601" s="218" t="s">
        <v>1725</v>
      </c>
      <c r="G1601" s="219" t="s">
        <v>314</v>
      </c>
      <c r="H1601" s="220">
        <v>24</v>
      </c>
      <c r="I1601" s="221"/>
      <c r="J1601" s="221"/>
      <c r="K1601" s="222">
        <f>ROUND(P1601*H1601,2)</f>
        <v>0</v>
      </c>
      <c r="L1601" s="218" t="s">
        <v>1071</v>
      </c>
      <c r="M1601" s="44"/>
      <c r="N1601" s="223" t="s">
        <v>33</v>
      </c>
      <c r="O1601" s="224" t="s">
        <v>49</v>
      </c>
      <c r="P1601" s="225">
        <f>I1601+J1601</f>
        <v>0</v>
      </c>
      <c r="Q1601" s="225">
        <f>ROUND(I1601*H1601,2)</f>
        <v>0</v>
      </c>
      <c r="R1601" s="225">
        <f>ROUND(J1601*H1601,2)</f>
        <v>0</v>
      </c>
      <c r="S1601" s="80"/>
      <c r="T1601" s="226">
        <f>S1601*H1601</f>
        <v>0</v>
      </c>
      <c r="U1601" s="226">
        <v>0</v>
      </c>
      <c r="V1601" s="226">
        <f>U1601*H1601</f>
        <v>0</v>
      </c>
      <c r="W1601" s="226">
        <v>0</v>
      </c>
      <c r="X1601" s="227">
        <f>W1601*H1601</f>
        <v>0</v>
      </c>
      <c r="AR1601" s="17" t="s">
        <v>305</v>
      </c>
      <c r="AT1601" s="17" t="s">
        <v>206</v>
      </c>
      <c r="AU1601" s="17" t="s">
        <v>90</v>
      </c>
      <c r="AY1601" s="17" t="s">
        <v>204</v>
      </c>
      <c r="BE1601" s="228">
        <f>IF(O1601="základní",K1601,0)</f>
        <v>0</v>
      </c>
      <c r="BF1601" s="228">
        <f>IF(O1601="snížená",K1601,0)</f>
        <v>0</v>
      </c>
      <c r="BG1601" s="228">
        <f>IF(O1601="zákl. přenesená",K1601,0)</f>
        <v>0</v>
      </c>
      <c r="BH1601" s="228">
        <f>IF(O1601="sníž. přenesená",K1601,0)</f>
        <v>0</v>
      </c>
      <c r="BI1601" s="228">
        <f>IF(O1601="nulová",K1601,0)</f>
        <v>0</v>
      </c>
      <c r="BJ1601" s="17" t="s">
        <v>88</v>
      </c>
      <c r="BK1601" s="228">
        <f>ROUND(P1601*H1601,2)</f>
        <v>0</v>
      </c>
      <c r="BL1601" s="17" t="s">
        <v>305</v>
      </c>
      <c r="BM1601" s="17" t="s">
        <v>1726</v>
      </c>
    </row>
    <row r="1602" spans="2:63" s="10" customFormat="1" ht="22.8" customHeight="1">
      <c r="B1602" s="199"/>
      <c r="C1602" s="200"/>
      <c r="D1602" s="201" t="s">
        <v>79</v>
      </c>
      <c r="E1602" s="214" t="s">
        <v>1727</v>
      </c>
      <c r="F1602" s="214" t="s">
        <v>1728</v>
      </c>
      <c r="G1602" s="200"/>
      <c r="H1602" s="200"/>
      <c r="I1602" s="203"/>
      <c r="J1602" s="203"/>
      <c r="K1602" s="215">
        <f>BK1602</f>
        <v>0</v>
      </c>
      <c r="L1602" s="200"/>
      <c r="M1602" s="205"/>
      <c r="N1602" s="206"/>
      <c r="O1602" s="207"/>
      <c r="P1602" s="207"/>
      <c r="Q1602" s="208">
        <f>SUM(Q1603:Q1711)</f>
        <v>0</v>
      </c>
      <c r="R1602" s="208">
        <f>SUM(R1603:R1711)</f>
        <v>0</v>
      </c>
      <c r="S1602" s="207"/>
      <c r="T1602" s="209">
        <f>SUM(T1603:T1711)</f>
        <v>0</v>
      </c>
      <c r="U1602" s="207"/>
      <c r="V1602" s="209">
        <f>SUM(V1603:V1711)</f>
        <v>26.968544089999998</v>
      </c>
      <c r="W1602" s="207"/>
      <c r="X1602" s="210">
        <f>SUM(X1603:X1711)</f>
        <v>48.5874112</v>
      </c>
      <c r="AR1602" s="211" t="s">
        <v>90</v>
      </c>
      <c r="AT1602" s="212" t="s">
        <v>79</v>
      </c>
      <c r="AU1602" s="212" t="s">
        <v>88</v>
      </c>
      <c r="AY1602" s="211" t="s">
        <v>204</v>
      </c>
      <c r="BK1602" s="213">
        <f>SUM(BK1603:BK1711)</f>
        <v>0</v>
      </c>
    </row>
    <row r="1603" spans="2:65" s="1" customFormat="1" ht="16.5" customHeight="1">
      <c r="B1603" s="39"/>
      <c r="C1603" s="216" t="s">
        <v>1729</v>
      </c>
      <c r="D1603" s="216" t="s">
        <v>206</v>
      </c>
      <c r="E1603" s="217" t="s">
        <v>1730</v>
      </c>
      <c r="F1603" s="218" t="s">
        <v>1731</v>
      </c>
      <c r="G1603" s="219" t="s">
        <v>209</v>
      </c>
      <c r="H1603" s="220">
        <v>249.92</v>
      </c>
      <c r="I1603" s="221"/>
      <c r="J1603" s="221"/>
      <c r="K1603" s="222">
        <f>ROUND(P1603*H1603,2)</f>
        <v>0</v>
      </c>
      <c r="L1603" s="218" t="s">
        <v>1071</v>
      </c>
      <c r="M1603" s="44"/>
      <c r="N1603" s="223" t="s">
        <v>33</v>
      </c>
      <c r="O1603" s="224" t="s">
        <v>49</v>
      </c>
      <c r="P1603" s="225">
        <f>I1603+J1603</f>
        <v>0</v>
      </c>
      <c r="Q1603" s="225">
        <f>ROUND(I1603*H1603,2)</f>
        <v>0</v>
      </c>
      <c r="R1603" s="225">
        <f>ROUND(J1603*H1603,2)</f>
        <v>0</v>
      </c>
      <c r="S1603" s="80"/>
      <c r="T1603" s="226">
        <f>S1603*H1603</f>
        <v>0</v>
      </c>
      <c r="U1603" s="226">
        <v>0</v>
      </c>
      <c r="V1603" s="226">
        <f>U1603*H1603</f>
        <v>0</v>
      </c>
      <c r="W1603" s="226">
        <v>0</v>
      </c>
      <c r="X1603" s="227">
        <f>W1603*H1603</f>
        <v>0</v>
      </c>
      <c r="AR1603" s="17" t="s">
        <v>211</v>
      </c>
      <c r="AT1603" s="17" t="s">
        <v>206</v>
      </c>
      <c r="AU1603" s="17" t="s">
        <v>90</v>
      </c>
      <c r="AY1603" s="17" t="s">
        <v>204</v>
      </c>
      <c r="BE1603" s="228">
        <f>IF(O1603="základní",K1603,0)</f>
        <v>0</v>
      </c>
      <c r="BF1603" s="228">
        <f>IF(O1603="snížená",K1603,0)</f>
        <v>0</v>
      </c>
      <c r="BG1603" s="228">
        <f>IF(O1603="zákl. přenesená",K1603,0)</f>
        <v>0</v>
      </c>
      <c r="BH1603" s="228">
        <f>IF(O1603="sníž. přenesená",K1603,0)</f>
        <v>0</v>
      </c>
      <c r="BI1603" s="228">
        <f>IF(O1603="nulová",K1603,0)</f>
        <v>0</v>
      </c>
      <c r="BJ1603" s="17" t="s">
        <v>88</v>
      </c>
      <c r="BK1603" s="228">
        <f>ROUND(P1603*H1603,2)</f>
        <v>0</v>
      </c>
      <c r="BL1603" s="17" t="s">
        <v>211</v>
      </c>
      <c r="BM1603" s="17" t="s">
        <v>1732</v>
      </c>
    </row>
    <row r="1604" spans="2:51" s="11" customFormat="1" ht="12">
      <c r="B1604" s="229"/>
      <c r="C1604" s="230"/>
      <c r="D1604" s="231" t="s">
        <v>213</v>
      </c>
      <c r="E1604" s="232" t="s">
        <v>33</v>
      </c>
      <c r="F1604" s="233" t="s">
        <v>1733</v>
      </c>
      <c r="G1604" s="230"/>
      <c r="H1604" s="232" t="s">
        <v>33</v>
      </c>
      <c r="I1604" s="234"/>
      <c r="J1604" s="234"/>
      <c r="K1604" s="230"/>
      <c r="L1604" s="230"/>
      <c r="M1604" s="235"/>
      <c r="N1604" s="236"/>
      <c r="O1604" s="237"/>
      <c r="P1604" s="237"/>
      <c r="Q1604" s="237"/>
      <c r="R1604" s="237"/>
      <c r="S1604" s="237"/>
      <c r="T1604" s="237"/>
      <c r="U1604" s="237"/>
      <c r="V1604" s="237"/>
      <c r="W1604" s="237"/>
      <c r="X1604" s="238"/>
      <c r="AT1604" s="239" t="s">
        <v>213</v>
      </c>
      <c r="AU1604" s="239" t="s">
        <v>90</v>
      </c>
      <c r="AV1604" s="11" t="s">
        <v>88</v>
      </c>
      <c r="AW1604" s="11" t="s">
        <v>5</v>
      </c>
      <c r="AX1604" s="11" t="s">
        <v>80</v>
      </c>
      <c r="AY1604" s="239" t="s">
        <v>204</v>
      </c>
    </row>
    <row r="1605" spans="2:51" s="12" customFormat="1" ht="12">
      <c r="B1605" s="240"/>
      <c r="C1605" s="241"/>
      <c r="D1605" s="231" t="s">
        <v>213</v>
      </c>
      <c r="E1605" s="242" t="s">
        <v>33</v>
      </c>
      <c r="F1605" s="243" t="s">
        <v>1734</v>
      </c>
      <c r="G1605" s="241"/>
      <c r="H1605" s="244">
        <v>249.92</v>
      </c>
      <c r="I1605" s="245"/>
      <c r="J1605" s="245"/>
      <c r="K1605" s="241"/>
      <c r="L1605" s="241"/>
      <c r="M1605" s="246"/>
      <c r="N1605" s="247"/>
      <c r="O1605" s="248"/>
      <c r="P1605" s="248"/>
      <c r="Q1605" s="248"/>
      <c r="R1605" s="248"/>
      <c r="S1605" s="248"/>
      <c r="T1605" s="248"/>
      <c r="U1605" s="248"/>
      <c r="V1605" s="248"/>
      <c r="W1605" s="248"/>
      <c r="X1605" s="249"/>
      <c r="AT1605" s="250" t="s">
        <v>213</v>
      </c>
      <c r="AU1605" s="250" t="s">
        <v>90</v>
      </c>
      <c r="AV1605" s="12" t="s">
        <v>90</v>
      </c>
      <c r="AW1605" s="12" t="s">
        <v>5</v>
      </c>
      <c r="AX1605" s="12" t="s">
        <v>80</v>
      </c>
      <c r="AY1605" s="250" t="s">
        <v>204</v>
      </c>
    </row>
    <row r="1606" spans="2:51" s="14" customFormat="1" ht="12">
      <c r="B1606" s="262"/>
      <c r="C1606" s="263"/>
      <c r="D1606" s="231" t="s">
        <v>213</v>
      </c>
      <c r="E1606" s="264" t="s">
        <v>33</v>
      </c>
      <c r="F1606" s="265" t="s">
        <v>243</v>
      </c>
      <c r="G1606" s="263"/>
      <c r="H1606" s="266">
        <v>249.92</v>
      </c>
      <c r="I1606" s="267"/>
      <c r="J1606" s="267"/>
      <c r="K1606" s="263"/>
      <c r="L1606" s="263"/>
      <c r="M1606" s="268"/>
      <c r="N1606" s="269"/>
      <c r="O1606" s="270"/>
      <c r="P1606" s="270"/>
      <c r="Q1606" s="270"/>
      <c r="R1606" s="270"/>
      <c r="S1606" s="270"/>
      <c r="T1606" s="270"/>
      <c r="U1606" s="270"/>
      <c r="V1606" s="270"/>
      <c r="W1606" s="270"/>
      <c r="X1606" s="271"/>
      <c r="AT1606" s="272" t="s">
        <v>213</v>
      </c>
      <c r="AU1606" s="272" t="s">
        <v>90</v>
      </c>
      <c r="AV1606" s="14" t="s">
        <v>224</v>
      </c>
      <c r="AW1606" s="14" t="s">
        <v>5</v>
      </c>
      <c r="AX1606" s="14" t="s">
        <v>80</v>
      </c>
      <c r="AY1606" s="272" t="s">
        <v>204</v>
      </c>
    </row>
    <row r="1607" spans="2:51" s="13" customFormat="1" ht="12">
      <c r="B1607" s="251"/>
      <c r="C1607" s="252"/>
      <c r="D1607" s="231" t="s">
        <v>213</v>
      </c>
      <c r="E1607" s="253" t="s">
        <v>33</v>
      </c>
      <c r="F1607" s="254" t="s">
        <v>218</v>
      </c>
      <c r="G1607" s="252"/>
      <c r="H1607" s="255">
        <v>249.92</v>
      </c>
      <c r="I1607" s="256"/>
      <c r="J1607" s="256"/>
      <c r="K1607" s="252"/>
      <c r="L1607" s="252"/>
      <c r="M1607" s="257"/>
      <c r="N1607" s="258"/>
      <c r="O1607" s="259"/>
      <c r="P1607" s="259"/>
      <c r="Q1607" s="259"/>
      <c r="R1607" s="259"/>
      <c r="S1607" s="259"/>
      <c r="T1607" s="259"/>
      <c r="U1607" s="259"/>
      <c r="V1607" s="259"/>
      <c r="W1607" s="259"/>
      <c r="X1607" s="260"/>
      <c r="AT1607" s="261" t="s">
        <v>213</v>
      </c>
      <c r="AU1607" s="261" t="s">
        <v>90</v>
      </c>
      <c r="AV1607" s="13" t="s">
        <v>211</v>
      </c>
      <c r="AW1607" s="13" t="s">
        <v>5</v>
      </c>
      <c r="AX1607" s="13" t="s">
        <v>88</v>
      </c>
      <c r="AY1607" s="261" t="s">
        <v>204</v>
      </c>
    </row>
    <row r="1608" spans="2:65" s="1" customFormat="1" ht="22.5" customHeight="1">
      <c r="B1608" s="39"/>
      <c r="C1608" s="216" t="s">
        <v>1735</v>
      </c>
      <c r="D1608" s="216" t="s">
        <v>206</v>
      </c>
      <c r="E1608" s="217" t="s">
        <v>1736</v>
      </c>
      <c r="F1608" s="218" t="s">
        <v>1737</v>
      </c>
      <c r="G1608" s="219" t="s">
        <v>232</v>
      </c>
      <c r="H1608" s="220">
        <v>4.09</v>
      </c>
      <c r="I1608" s="221"/>
      <c r="J1608" s="221"/>
      <c r="K1608" s="222">
        <f>ROUND(P1608*H1608,2)</f>
        <v>0</v>
      </c>
      <c r="L1608" s="218" t="s">
        <v>1071</v>
      </c>
      <c r="M1608" s="44"/>
      <c r="N1608" s="223" t="s">
        <v>33</v>
      </c>
      <c r="O1608" s="224" t="s">
        <v>49</v>
      </c>
      <c r="P1608" s="225">
        <f>I1608+J1608</f>
        <v>0</v>
      </c>
      <c r="Q1608" s="225">
        <f>ROUND(I1608*H1608,2)</f>
        <v>0</v>
      </c>
      <c r="R1608" s="225">
        <f>ROUND(J1608*H1608,2)</f>
        <v>0</v>
      </c>
      <c r="S1608" s="80"/>
      <c r="T1608" s="226">
        <f>S1608*H1608</f>
        <v>0</v>
      </c>
      <c r="U1608" s="226">
        <v>0.00189</v>
      </c>
      <c r="V1608" s="226">
        <f>U1608*H1608</f>
        <v>0.007730099999999999</v>
      </c>
      <c r="W1608" s="226">
        <v>0</v>
      </c>
      <c r="X1608" s="227">
        <f>W1608*H1608</f>
        <v>0</v>
      </c>
      <c r="AR1608" s="17" t="s">
        <v>305</v>
      </c>
      <c r="AT1608" s="17" t="s">
        <v>206</v>
      </c>
      <c r="AU1608" s="17" t="s">
        <v>90</v>
      </c>
      <c r="AY1608" s="17" t="s">
        <v>204</v>
      </c>
      <c r="BE1608" s="228">
        <f>IF(O1608="základní",K1608,0)</f>
        <v>0</v>
      </c>
      <c r="BF1608" s="228">
        <f>IF(O1608="snížená",K1608,0)</f>
        <v>0</v>
      </c>
      <c r="BG1608" s="228">
        <f>IF(O1608="zákl. přenesená",K1608,0)</f>
        <v>0</v>
      </c>
      <c r="BH1608" s="228">
        <f>IF(O1608="sníž. přenesená",K1608,0)</f>
        <v>0</v>
      </c>
      <c r="BI1608" s="228">
        <f>IF(O1608="nulová",K1608,0)</f>
        <v>0</v>
      </c>
      <c r="BJ1608" s="17" t="s">
        <v>88</v>
      </c>
      <c r="BK1608" s="228">
        <f>ROUND(P1608*H1608,2)</f>
        <v>0</v>
      </c>
      <c r="BL1608" s="17" t="s">
        <v>305</v>
      </c>
      <c r="BM1608" s="17" t="s">
        <v>1738</v>
      </c>
    </row>
    <row r="1609" spans="2:51" s="11" customFormat="1" ht="12">
      <c r="B1609" s="229"/>
      <c r="C1609" s="230"/>
      <c r="D1609" s="231" t="s">
        <v>213</v>
      </c>
      <c r="E1609" s="232" t="s">
        <v>33</v>
      </c>
      <c r="F1609" s="233" t="s">
        <v>1739</v>
      </c>
      <c r="G1609" s="230"/>
      <c r="H1609" s="232" t="s">
        <v>33</v>
      </c>
      <c r="I1609" s="234"/>
      <c r="J1609" s="234"/>
      <c r="K1609" s="230"/>
      <c r="L1609" s="230"/>
      <c r="M1609" s="235"/>
      <c r="N1609" s="236"/>
      <c r="O1609" s="237"/>
      <c r="P1609" s="237"/>
      <c r="Q1609" s="237"/>
      <c r="R1609" s="237"/>
      <c r="S1609" s="237"/>
      <c r="T1609" s="237"/>
      <c r="U1609" s="237"/>
      <c r="V1609" s="237"/>
      <c r="W1609" s="237"/>
      <c r="X1609" s="238"/>
      <c r="AT1609" s="239" t="s">
        <v>213</v>
      </c>
      <c r="AU1609" s="239" t="s">
        <v>90</v>
      </c>
      <c r="AV1609" s="11" t="s">
        <v>88</v>
      </c>
      <c r="AW1609" s="11" t="s">
        <v>5</v>
      </c>
      <c r="AX1609" s="11" t="s">
        <v>80</v>
      </c>
      <c r="AY1609" s="239" t="s">
        <v>204</v>
      </c>
    </row>
    <row r="1610" spans="2:51" s="11" customFormat="1" ht="12">
      <c r="B1610" s="229"/>
      <c r="C1610" s="230"/>
      <c r="D1610" s="231" t="s">
        <v>213</v>
      </c>
      <c r="E1610" s="232" t="s">
        <v>33</v>
      </c>
      <c r="F1610" s="233" t="s">
        <v>1740</v>
      </c>
      <c r="G1610" s="230"/>
      <c r="H1610" s="232" t="s">
        <v>33</v>
      </c>
      <c r="I1610" s="234"/>
      <c r="J1610" s="234"/>
      <c r="K1610" s="230"/>
      <c r="L1610" s="230"/>
      <c r="M1610" s="235"/>
      <c r="N1610" s="236"/>
      <c r="O1610" s="237"/>
      <c r="P1610" s="237"/>
      <c r="Q1610" s="237"/>
      <c r="R1610" s="237"/>
      <c r="S1610" s="237"/>
      <c r="T1610" s="237"/>
      <c r="U1610" s="237"/>
      <c r="V1610" s="237"/>
      <c r="W1610" s="237"/>
      <c r="X1610" s="238"/>
      <c r="AT1610" s="239" t="s">
        <v>213</v>
      </c>
      <c r="AU1610" s="239" t="s">
        <v>90</v>
      </c>
      <c r="AV1610" s="11" t="s">
        <v>88</v>
      </c>
      <c r="AW1610" s="11" t="s">
        <v>5</v>
      </c>
      <c r="AX1610" s="11" t="s">
        <v>80</v>
      </c>
      <c r="AY1610" s="239" t="s">
        <v>204</v>
      </c>
    </row>
    <row r="1611" spans="2:51" s="12" customFormat="1" ht="12">
      <c r="B1611" s="240"/>
      <c r="C1611" s="241"/>
      <c r="D1611" s="231" t="s">
        <v>213</v>
      </c>
      <c r="E1611" s="242" t="s">
        <v>33</v>
      </c>
      <c r="F1611" s="243" t="s">
        <v>1741</v>
      </c>
      <c r="G1611" s="241"/>
      <c r="H1611" s="244">
        <v>4.09</v>
      </c>
      <c r="I1611" s="245"/>
      <c r="J1611" s="245"/>
      <c r="K1611" s="241"/>
      <c r="L1611" s="241"/>
      <c r="M1611" s="246"/>
      <c r="N1611" s="247"/>
      <c r="O1611" s="248"/>
      <c r="P1611" s="248"/>
      <c r="Q1611" s="248"/>
      <c r="R1611" s="248"/>
      <c r="S1611" s="248"/>
      <c r="T1611" s="248"/>
      <c r="U1611" s="248"/>
      <c r="V1611" s="248"/>
      <c r="W1611" s="248"/>
      <c r="X1611" s="249"/>
      <c r="AT1611" s="250" t="s">
        <v>213</v>
      </c>
      <c r="AU1611" s="250" t="s">
        <v>90</v>
      </c>
      <c r="AV1611" s="12" t="s">
        <v>90</v>
      </c>
      <c r="AW1611" s="12" t="s">
        <v>5</v>
      </c>
      <c r="AX1611" s="12" t="s">
        <v>80</v>
      </c>
      <c r="AY1611" s="250" t="s">
        <v>204</v>
      </c>
    </row>
    <row r="1612" spans="2:51" s="14" customFormat="1" ht="12">
      <c r="B1612" s="262"/>
      <c r="C1612" s="263"/>
      <c r="D1612" s="231" t="s">
        <v>213</v>
      </c>
      <c r="E1612" s="264" t="s">
        <v>33</v>
      </c>
      <c r="F1612" s="265" t="s">
        <v>243</v>
      </c>
      <c r="G1612" s="263"/>
      <c r="H1612" s="266">
        <v>4.09</v>
      </c>
      <c r="I1612" s="267"/>
      <c r="J1612" s="267"/>
      <c r="K1612" s="263"/>
      <c r="L1612" s="263"/>
      <c r="M1612" s="268"/>
      <c r="N1612" s="269"/>
      <c r="O1612" s="270"/>
      <c r="P1612" s="270"/>
      <c r="Q1612" s="270"/>
      <c r="R1612" s="270"/>
      <c r="S1612" s="270"/>
      <c r="T1612" s="270"/>
      <c r="U1612" s="270"/>
      <c r="V1612" s="270"/>
      <c r="W1612" s="270"/>
      <c r="X1612" s="271"/>
      <c r="AT1612" s="272" t="s">
        <v>213</v>
      </c>
      <c r="AU1612" s="272" t="s">
        <v>90</v>
      </c>
      <c r="AV1612" s="14" t="s">
        <v>224</v>
      </c>
      <c r="AW1612" s="14" t="s">
        <v>5</v>
      </c>
      <c r="AX1612" s="14" t="s">
        <v>80</v>
      </c>
      <c r="AY1612" s="272" t="s">
        <v>204</v>
      </c>
    </row>
    <row r="1613" spans="2:51" s="13" customFormat="1" ht="12">
      <c r="B1613" s="251"/>
      <c r="C1613" s="252"/>
      <c r="D1613" s="231" t="s">
        <v>213</v>
      </c>
      <c r="E1613" s="253" t="s">
        <v>33</v>
      </c>
      <c r="F1613" s="254" t="s">
        <v>218</v>
      </c>
      <c r="G1613" s="252"/>
      <c r="H1613" s="255">
        <v>4.09</v>
      </c>
      <c r="I1613" s="256"/>
      <c r="J1613" s="256"/>
      <c r="K1613" s="252"/>
      <c r="L1613" s="252"/>
      <c r="M1613" s="257"/>
      <c r="N1613" s="258"/>
      <c r="O1613" s="259"/>
      <c r="P1613" s="259"/>
      <c r="Q1613" s="259"/>
      <c r="R1613" s="259"/>
      <c r="S1613" s="259"/>
      <c r="T1613" s="259"/>
      <c r="U1613" s="259"/>
      <c r="V1613" s="259"/>
      <c r="W1613" s="259"/>
      <c r="X1613" s="260"/>
      <c r="AT1613" s="261" t="s">
        <v>213</v>
      </c>
      <c r="AU1613" s="261" t="s">
        <v>90</v>
      </c>
      <c r="AV1613" s="13" t="s">
        <v>211</v>
      </c>
      <c r="AW1613" s="13" t="s">
        <v>5</v>
      </c>
      <c r="AX1613" s="13" t="s">
        <v>88</v>
      </c>
      <c r="AY1613" s="261" t="s">
        <v>204</v>
      </c>
    </row>
    <row r="1614" spans="2:65" s="1" customFormat="1" ht="22.5" customHeight="1">
      <c r="B1614" s="39"/>
      <c r="C1614" s="216" t="s">
        <v>1742</v>
      </c>
      <c r="D1614" s="216" t="s">
        <v>206</v>
      </c>
      <c r="E1614" s="217" t="s">
        <v>1743</v>
      </c>
      <c r="F1614" s="218" t="s">
        <v>1744</v>
      </c>
      <c r="G1614" s="219" t="s">
        <v>296</v>
      </c>
      <c r="H1614" s="220">
        <v>67</v>
      </c>
      <c r="I1614" s="221"/>
      <c r="J1614" s="221"/>
      <c r="K1614" s="222">
        <f>ROUND(P1614*H1614,2)</f>
        <v>0</v>
      </c>
      <c r="L1614" s="218" t="s">
        <v>210</v>
      </c>
      <c r="M1614" s="44"/>
      <c r="N1614" s="223" t="s">
        <v>33</v>
      </c>
      <c r="O1614" s="224" t="s">
        <v>49</v>
      </c>
      <c r="P1614" s="225">
        <f>I1614+J1614</f>
        <v>0</v>
      </c>
      <c r="Q1614" s="225">
        <f>ROUND(I1614*H1614,2)</f>
        <v>0</v>
      </c>
      <c r="R1614" s="225">
        <f>ROUND(J1614*H1614,2)</f>
        <v>0</v>
      </c>
      <c r="S1614" s="80"/>
      <c r="T1614" s="226">
        <f>S1614*H1614</f>
        <v>0</v>
      </c>
      <c r="U1614" s="226">
        <v>0</v>
      </c>
      <c r="V1614" s="226">
        <f>U1614*H1614</f>
        <v>0</v>
      </c>
      <c r="W1614" s="226">
        <v>0</v>
      </c>
      <c r="X1614" s="227">
        <f>W1614*H1614</f>
        <v>0</v>
      </c>
      <c r="AR1614" s="17" t="s">
        <v>305</v>
      </c>
      <c r="AT1614" s="17" t="s">
        <v>206</v>
      </c>
      <c r="AU1614" s="17" t="s">
        <v>90</v>
      </c>
      <c r="AY1614" s="17" t="s">
        <v>204</v>
      </c>
      <c r="BE1614" s="228">
        <f>IF(O1614="základní",K1614,0)</f>
        <v>0</v>
      </c>
      <c r="BF1614" s="228">
        <f>IF(O1614="snížená",K1614,0)</f>
        <v>0</v>
      </c>
      <c r="BG1614" s="228">
        <f>IF(O1614="zákl. přenesená",K1614,0)</f>
        <v>0</v>
      </c>
      <c r="BH1614" s="228">
        <f>IF(O1614="sníž. přenesená",K1614,0)</f>
        <v>0</v>
      </c>
      <c r="BI1614" s="228">
        <f>IF(O1614="nulová",K1614,0)</f>
        <v>0</v>
      </c>
      <c r="BJ1614" s="17" t="s">
        <v>88</v>
      </c>
      <c r="BK1614" s="228">
        <f>ROUND(P1614*H1614,2)</f>
        <v>0</v>
      </c>
      <c r="BL1614" s="17" t="s">
        <v>305</v>
      </c>
      <c r="BM1614" s="17" t="s">
        <v>1745</v>
      </c>
    </row>
    <row r="1615" spans="2:51" s="11" customFormat="1" ht="12">
      <c r="B1615" s="229"/>
      <c r="C1615" s="230"/>
      <c r="D1615" s="231" t="s">
        <v>213</v>
      </c>
      <c r="E1615" s="232" t="s">
        <v>33</v>
      </c>
      <c r="F1615" s="233" t="s">
        <v>1746</v>
      </c>
      <c r="G1615" s="230"/>
      <c r="H1615" s="232" t="s">
        <v>33</v>
      </c>
      <c r="I1615" s="234"/>
      <c r="J1615" s="234"/>
      <c r="K1615" s="230"/>
      <c r="L1615" s="230"/>
      <c r="M1615" s="235"/>
      <c r="N1615" s="236"/>
      <c r="O1615" s="237"/>
      <c r="P1615" s="237"/>
      <c r="Q1615" s="237"/>
      <c r="R1615" s="237"/>
      <c r="S1615" s="237"/>
      <c r="T1615" s="237"/>
      <c r="U1615" s="237"/>
      <c r="V1615" s="237"/>
      <c r="W1615" s="237"/>
      <c r="X1615" s="238"/>
      <c r="AT1615" s="239" t="s">
        <v>213</v>
      </c>
      <c r="AU1615" s="239" t="s">
        <v>90</v>
      </c>
      <c r="AV1615" s="11" t="s">
        <v>88</v>
      </c>
      <c r="AW1615" s="11" t="s">
        <v>5</v>
      </c>
      <c r="AX1615" s="11" t="s">
        <v>80</v>
      </c>
      <c r="AY1615" s="239" t="s">
        <v>204</v>
      </c>
    </row>
    <row r="1616" spans="2:51" s="12" customFormat="1" ht="12">
      <c r="B1616" s="240"/>
      <c r="C1616" s="241"/>
      <c r="D1616" s="231" t="s">
        <v>213</v>
      </c>
      <c r="E1616" s="242" t="s">
        <v>33</v>
      </c>
      <c r="F1616" s="243" t="s">
        <v>801</v>
      </c>
      <c r="G1616" s="241"/>
      <c r="H1616" s="244">
        <v>67</v>
      </c>
      <c r="I1616" s="245"/>
      <c r="J1616" s="245"/>
      <c r="K1616" s="241"/>
      <c r="L1616" s="241"/>
      <c r="M1616" s="246"/>
      <c r="N1616" s="247"/>
      <c r="O1616" s="248"/>
      <c r="P1616" s="248"/>
      <c r="Q1616" s="248"/>
      <c r="R1616" s="248"/>
      <c r="S1616" s="248"/>
      <c r="T1616" s="248"/>
      <c r="U1616" s="248"/>
      <c r="V1616" s="248"/>
      <c r="W1616" s="248"/>
      <c r="X1616" s="249"/>
      <c r="AT1616" s="250" t="s">
        <v>213</v>
      </c>
      <c r="AU1616" s="250" t="s">
        <v>90</v>
      </c>
      <c r="AV1616" s="12" t="s">
        <v>90</v>
      </c>
      <c r="AW1616" s="12" t="s">
        <v>5</v>
      </c>
      <c r="AX1616" s="12" t="s">
        <v>80</v>
      </c>
      <c r="AY1616" s="250" t="s">
        <v>204</v>
      </c>
    </row>
    <row r="1617" spans="2:51" s="13" customFormat="1" ht="12">
      <c r="B1617" s="251"/>
      <c r="C1617" s="252"/>
      <c r="D1617" s="231" t="s">
        <v>213</v>
      </c>
      <c r="E1617" s="253" t="s">
        <v>33</v>
      </c>
      <c r="F1617" s="254" t="s">
        <v>218</v>
      </c>
      <c r="G1617" s="252"/>
      <c r="H1617" s="255">
        <v>67</v>
      </c>
      <c r="I1617" s="256"/>
      <c r="J1617" s="256"/>
      <c r="K1617" s="252"/>
      <c r="L1617" s="252"/>
      <c r="M1617" s="257"/>
      <c r="N1617" s="258"/>
      <c r="O1617" s="259"/>
      <c r="P1617" s="259"/>
      <c r="Q1617" s="259"/>
      <c r="R1617" s="259"/>
      <c r="S1617" s="259"/>
      <c r="T1617" s="259"/>
      <c r="U1617" s="259"/>
      <c r="V1617" s="259"/>
      <c r="W1617" s="259"/>
      <c r="X1617" s="260"/>
      <c r="AT1617" s="261" t="s">
        <v>213</v>
      </c>
      <c r="AU1617" s="261" t="s">
        <v>90</v>
      </c>
      <c r="AV1617" s="13" t="s">
        <v>211</v>
      </c>
      <c r="AW1617" s="13" t="s">
        <v>5</v>
      </c>
      <c r="AX1617" s="13" t="s">
        <v>88</v>
      </c>
      <c r="AY1617" s="261" t="s">
        <v>204</v>
      </c>
    </row>
    <row r="1618" spans="2:65" s="1" customFormat="1" ht="16.5" customHeight="1">
      <c r="B1618" s="39"/>
      <c r="C1618" s="273" t="s">
        <v>1747</v>
      </c>
      <c r="D1618" s="273" t="s">
        <v>287</v>
      </c>
      <c r="E1618" s="274" t="s">
        <v>1748</v>
      </c>
      <c r="F1618" s="275" t="s">
        <v>1749</v>
      </c>
      <c r="G1618" s="276" t="s">
        <v>232</v>
      </c>
      <c r="H1618" s="277">
        <v>1.2</v>
      </c>
      <c r="I1618" s="278"/>
      <c r="J1618" s="279"/>
      <c r="K1618" s="280">
        <f>ROUND(P1618*H1618,2)</f>
        <v>0</v>
      </c>
      <c r="L1618" s="275" t="s">
        <v>210</v>
      </c>
      <c r="M1618" s="281"/>
      <c r="N1618" s="282" t="s">
        <v>33</v>
      </c>
      <c r="O1618" s="224" t="s">
        <v>49</v>
      </c>
      <c r="P1618" s="225">
        <f>I1618+J1618</f>
        <v>0</v>
      </c>
      <c r="Q1618" s="225">
        <f>ROUND(I1618*H1618,2)</f>
        <v>0</v>
      </c>
      <c r="R1618" s="225">
        <f>ROUND(J1618*H1618,2)</f>
        <v>0</v>
      </c>
      <c r="S1618" s="80"/>
      <c r="T1618" s="226">
        <f>S1618*H1618</f>
        <v>0</v>
      </c>
      <c r="U1618" s="226">
        <v>0.5</v>
      </c>
      <c r="V1618" s="226">
        <f>U1618*H1618</f>
        <v>0.6</v>
      </c>
      <c r="W1618" s="226">
        <v>0</v>
      </c>
      <c r="X1618" s="227">
        <f>W1618*H1618</f>
        <v>0</v>
      </c>
      <c r="AR1618" s="17" t="s">
        <v>411</v>
      </c>
      <c r="AT1618" s="17" t="s">
        <v>287</v>
      </c>
      <c r="AU1618" s="17" t="s">
        <v>90</v>
      </c>
      <c r="AY1618" s="17" t="s">
        <v>204</v>
      </c>
      <c r="BE1618" s="228">
        <f>IF(O1618="základní",K1618,0)</f>
        <v>0</v>
      </c>
      <c r="BF1618" s="228">
        <f>IF(O1618="snížená",K1618,0)</f>
        <v>0</v>
      </c>
      <c r="BG1618" s="228">
        <f>IF(O1618="zákl. přenesená",K1618,0)</f>
        <v>0</v>
      </c>
      <c r="BH1618" s="228">
        <f>IF(O1618="sníž. přenesená",K1618,0)</f>
        <v>0</v>
      </c>
      <c r="BI1618" s="228">
        <f>IF(O1618="nulová",K1618,0)</f>
        <v>0</v>
      </c>
      <c r="BJ1618" s="17" t="s">
        <v>88</v>
      </c>
      <c r="BK1618" s="228">
        <f>ROUND(P1618*H1618,2)</f>
        <v>0</v>
      </c>
      <c r="BL1618" s="17" t="s">
        <v>305</v>
      </c>
      <c r="BM1618" s="17" t="s">
        <v>1750</v>
      </c>
    </row>
    <row r="1619" spans="2:51" s="12" customFormat="1" ht="12">
      <c r="B1619" s="240"/>
      <c r="C1619" s="241"/>
      <c r="D1619" s="231" t="s">
        <v>213</v>
      </c>
      <c r="E1619" s="242" t="s">
        <v>33</v>
      </c>
      <c r="F1619" s="243" t="s">
        <v>1751</v>
      </c>
      <c r="G1619" s="241"/>
      <c r="H1619" s="244">
        <v>1.2</v>
      </c>
      <c r="I1619" s="245"/>
      <c r="J1619" s="245"/>
      <c r="K1619" s="241"/>
      <c r="L1619" s="241"/>
      <c r="M1619" s="246"/>
      <c r="N1619" s="247"/>
      <c r="O1619" s="248"/>
      <c r="P1619" s="248"/>
      <c r="Q1619" s="248"/>
      <c r="R1619" s="248"/>
      <c r="S1619" s="248"/>
      <c r="T1619" s="248"/>
      <c r="U1619" s="248"/>
      <c r="V1619" s="248"/>
      <c r="W1619" s="248"/>
      <c r="X1619" s="249"/>
      <c r="AT1619" s="250" t="s">
        <v>213</v>
      </c>
      <c r="AU1619" s="250" t="s">
        <v>90</v>
      </c>
      <c r="AV1619" s="12" t="s">
        <v>90</v>
      </c>
      <c r="AW1619" s="12" t="s">
        <v>5</v>
      </c>
      <c r="AX1619" s="12" t="s">
        <v>80</v>
      </c>
      <c r="AY1619" s="250" t="s">
        <v>204</v>
      </c>
    </row>
    <row r="1620" spans="2:51" s="13" customFormat="1" ht="12">
      <c r="B1620" s="251"/>
      <c r="C1620" s="252"/>
      <c r="D1620" s="231" t="s">
        <v>213</v>
      </c>
      <c r="E1620" s="253" t="s">
        <v>33</v>
      </c>
      <c r="F1620" s="254" t="s">
        <v>218</v>
      </c>
      <c r="G1620" s="252"/>
      <c r="H1620" s="255">
        <v>1.2</v>
      </c>
      <c r="I1620" s="256"/>
      <c r="J1620" s="256"/>
      <c r="K1620" s="252"/>
      <c r="L1620" s="252"/>
      <c r="M1620" s="257"/>
      <c r="N1620" s="258"/>
      <c r="O1620" s="259"/>
      <c r="P1620" s="259"/>
      <c r="Q1620" s="259"/>
      <c r="R1620" s="259"/>
      <c r="S1620" s="259"/>
      <c r="T1620" s="259"/>
      <c r="U1620" s="259"/>
      <c r="V1620" s="259"/>
      <c r="W1620" s="259"/>
      <c r="X1620" s="260"/>
      <c r="AT1620" s="261" t="s">
        <v>213</v>
      </c>
      <c r="AU1620" s="261" t="s">
        <v>90</v>
      </c>
      <c r="AV1620" s="13" t="s">
        <v>211</v>
      </c>
      <c r="AW1620" s="13" t="s">
        <v>5</v>
      </c>
      <c r="AX1620" s="13" t="s">
        <v>88</v>
      </c>
      <c r="AY1620" s="261" t="s">
        <v>204</v>
      </c>
    </row>
    <row r="1621" spans="2:65" s="1" customFormat="1" ht="22.5" customHeight="1">
      <c r="B1621" s="39"/>
      <c r="C1621" s="216" t="s">
        <v>1752</v>
      </c>
      <c r="D1621" s="216" t="s">
        <v>206</v>
      </c>
      <c r="E1621" s="217" t="s">
        <v>1753</v>
      </c>
      <c r="F1621" s="218" t="s">
        <v>1754</v>
      </c>
      <c r="G1621" s="219" t="s">
        <v>209</v>
      </c>
      <c r="H1621" s="220">
        <v>60.9</v>
      </c>
      <c r="I1621" s="221"/>
      <c r="J1621" s="221"/>
      <c r="K1621" s="222">
        <f>ROUND(P1621*H1621,2)</f>
        <v>0</v>
      </c>
      <c r="L1621" s="218" t="s">
        <v>239</v>
      </c>
      <c r="M1621" s="44"/>
      <c r="N1621" s="223" t="s">
        <v>33</v>
      </c>
      <c r="O1621" s="224" t="s">
        <v>49</v>
      </c>
      <c r="P1621" s="225">
        <f>I1621+J1621</f>
        <v>0</v>
      </c>
      <c r="Q1621" s="225">
        <f>ROUND(I1621*H1621,2)</f>
        <v>0</v>
      </c>
      <c r="R1621" s="225">
        <f>ROUND(J1621*H1621,2)</f>
        <v>0</v>
      </c>
      <c r="S1621" s="80"/>
      <c r="T1621" s="226">
        <f>S1621*H1621</f>
        <v>0</v>
      </c>
      <c r="U1621" s="226">
        <v>0</v>
      </c>
      <c r="V1621" s="226">
        <f>U1621*H1621</f>
        <v>0</v>
      </c>
      <c r="W1621" s="226">
        <v>0</v>
      </c>
      <c r="X1621" s="227">
        <f>W1621*H1621</f>
        <v>0</v>
      </c>
      <c r="AR1621" s="17" t="s">
        <v>305</v>
      </c>
      <c r="AT1621" s="17" t="s">
        <v>206</v>
      </c>
      <c r="AU1621" s="17" t="s">
        <v>90</v>
      </c>
      <c r="AY1621" s="17" t="s">
        <v>204</v>
      </c>
      <c r="BE1621" s="228">
        <f>IF(O1621="základní",K1621,0)</f>
        <v>0</v>
      </c>
      <c r="BF1621" s="228">
        <f>IF(O1621="snížená",K1621,0)</f>
        <v>0</v>
      </c>
      <c r="BG1621" s="228">
        <f>IF(O1621="zákl. přenesená",K1621,0)</f>
        <v>0</v>
      </c>
      <c r="BH1621" s="228">
        <f>IF(O1621="sníž. přenesená",K1621,0)</f>
        <v>0</v>
      </c>
      <c r="BI1621" s="228">
        <f>IF(O1621="nulová",K1621,0)</f>
        <v>0</v>
      </c>
      <c r="BJ1621" s="17" t="s">
        <v>88</v>
      </c>
      <c r="BK1621" s="228">
        <f>ROUND(P1621*H1621,2)</f>
        <v>0</v>
      </c>
      <c r="BL1621" s="17" t="s">
        <v>305</v>
      </c>
      <c r="BM1621" s="17" t="s">
        <v>1755</v>
      </c>
    </row>
    <row r="1622" spans="2:51" s="11" customFormat="1" ht="12">
      <c r="B1622" s="229"/>
      <c r="C1622" s="230"/>
      <c r="D1622" s="231" t="s">
        <v>213</v>
      </c>
      <c r="E1622" s="232" t="s">
        <v>33</v>
      </c>
      <c r="F1622" s="233" t="s">
        <v>1756</v>
      </c>
      <c r="G1622" s="230"/>
      <c r="H1622" s="232" t="s">
        <v>33</v>
      </c>
      <c r="I1622" s="234"/>
      <c r="J1622" s="234"/>
      <c r="K1622" s="230"/>
      <c r="L1622" s="230"/>
      <c r="M1622" s="235"/>
      <c r="N1622" s="236"/>
      <c r="O1622" s="237"/>
      <c r="P1622" s="237"/>
      <c r="Q1622" s="237"/>
      <c r="R1622" s="237"/>
      <c r="S1622" s="237"/>
      <c r="T1622" s="237"/>
      <c r="U1622" s="237"/>
      <c r="V1622" s="237"/>
      <c r="W1622" s="237"/>
      <c r="X1622" s="238"/>
      <c r="AT1622" s="239" t="s">
        <v>213</v>
      </c>
      <c r="AU1622" s="239" t="s">
        <v>90</v>
      </c>
      <c r="AV1622" s="11" t="s">
        <v>88</v>
      </c>
      <c r="AW1622" s="11" t="s">
        <v>5</v>
      </c>
      <c r="AX1622" s="11" t="s">
        <v>80</v>
      </c>
      <c r="AY1622" s="239" t="s">
        <v>204</v>
      </c>
    </row>
    <row r="1623" spans="2:51" s="12" customFormat="1" ht="12">
      <c r="B1623" s="240"/>
      <c r="C1623" s="241"/>
      <c r="D1623" s="231" t="s">
        <v>213</v>
      </c>
      <c r="E1623" s="242" t="s">
        <v>33</v>
      </c>
      <c r="F1623" s="243" t="s">
        <v>1757</v>
      </c>
      <c r="G1623" s="241"/>
      <c r="H1623" s="244">
        <v>60.9</v>
      </c>
      <c r="I1623" s="245"/>
      <c r="J1623" s="245"/>
      <c r="K1623" s="241"/>
      <c r="L1623" s="241"/>
      <c r="M1623" s="246"/>
      <c r="N1623" s="247"/>
      <c r="O1623" s="248"/>
      <c r="P1623" s="248"/>
      <c r="Q1623" s="248"/>
      <c r="R1623" s="248"/>
      <c r="S1623" s="248"/>
      <c r="T1623" s="248"/>
      <c r="U1623" s="248"/>
      <c r="V1623" s="248"/>
      <c r="W1623" s="248"/>
      <c r="X1623" s="249"/>
      <c r="AT1623" s="250" t="s">
        <v>213</v>
      </c>
      <c r="AU1623" s="250" t="s">
        <v>90</v>
      </c>
      <c r="AV1623" s="12" t="s">
        <v>90</v>
      </c>
      <c r="AW1623" s="12" t="s">
        <v>5</v>
      </c>
      <c r="AX1623" s="12" t="s">
        <v>80</v>
      </c>
      <c r="AY1623" s="250" t="s">
        <v>204</v>
      </c>
    </row>
    <row r="1624" spans="2:51" s="13" customFormat="1" ht="12">
      <c r="B1624" s="251"/>
      <c r="C1624" s="252"/>
      <c r="D1624" s="231" t="s">
        <v>213</v>
      </c>
      <c r="E1624" s="253" t="s">
        <v>33</v>
      </c>
      <c r="F1624" s="254" t="s">
        <v>218</v>
      </c>
      <c r="G1624" s="252"/>
      <c r="H1624" s="255">
        <v>60.9</v>
      </c>
      <c r="I1624" s="256"/>
      <c r="J1624" s="256"/>
      <c r="K1624" s="252"/>
      <c r="L1624" s="252"/>
      <c r="M1624" s="257"/>
      <c r="N1624" s="258"/>
      <c r="O1624" s="259"/>
      <c r="P1624" s="259"/>
      <c r="Q1624" s="259"/>
      <c r="R1624" s="259"/>
      <c r="S1624" s="259"/>
      <c r="T1624" s="259"/>
      <c r="U1624" s="259"/>
      <c r="V1624" s="259"/>
      <c r="W1624" s="259"/>
      <c r="X1624" s="260"/>
      <c r="AT1624" s="261" t="s">
        <v>213</v>
      </c>
      <c r="AU1624" s="261" t="s">
        <v>90</v>
      </c>
      <c r="AV1624" s="13" t="s">
        <v>211</v>
      </c>
      <c r="AW1624" s="13" t="s">
        <v>5</v>
      </c>
      <c r="AX1624" s="13" t="s">
        <v>88</v>
      </c>
      <c r="AY1624" s="261" t="s">
        <v>204</v>
      </c>
    </row>
    <row r="1625" spans="2:65" s="1" customFormat="1" ht="22.5" customHeight="1">
      <c r="B1625" s="39"/>
      <c r="C1625" s="216" t="s">
        <v>1758</v>
      </c>
      <c r="D1625" s="216" t="s">
        <v>206</v>
      </c>
      <c r="E1625" s="217" t="s">
        <v>1759</v>
      </c>
      <c r="F1625" s="218" t="s">
        <v>1760</v>
      </c>
      <c r="G1625" s="219" t="s">
        <v>209</v>
      </c>
      <c r="H1625" s="220">
        <v>138.61</v>
      </c>
      <c r="I1625" s="221"/>
      <c r="J1625" s="221"/>
      <c r="K1625" s="222">
        <f>ROUND(P1625*H1625,2)</f>
        <v>0</v>
      </c>
      <c r="L1625" s="218" t="s">
        <v>239</v>
      </c>
      <c r="M1625" s="44"/>
      <c r="N1625" s="223" t="s">
        <v>33</v>
      </c>
      <c r="O1625" s="224" t="s">
        <v>49</v>
      </c>
      <c r="P1625" s="225">
        <f>I1625+J1625</f>
        <v>0</v>
      </c>
      <c r="Q1625" s="225">
        <f>ROUND(I1625*H1625,2)</f>
        <v>0</v>
      </c>
      <c r="R1625" s="225">
        <f>ROUND(J1625*H1625,2)</f>
        <v>0</v>
      </c>
      <c r="S1625" s="80"/>
      <c r="T1625" s="226">
        <f>S1625*H1625</f>
        <v>0</v>
      </c>
      <c r="U1625" s="226">
        <v>0</v>
      </c>
      <c r="V1625" s="226">
        <f>U1625*H1625</f>
        <v>0</v>
      </c>
      <c r="W1625" s="226">
        <v>0.015</v>
      </c>
      <c r="X1625" s="227">
        <f>W1625*H1625</f>
        <v>2.0791500000000003</v>
      </c>
      <c r="AR1625" s="17" t="s">
        <v>305</v>
      </c>
      <c r="AT1625" s="17" t="s">
        <v>206</v>
      </c>
      <c r="AU1625" s="17" t="s">
        <v>90</v>
      </c>
      <c r="AY1625" s="17" t="s">
        <v>204</v>
      </c>
      <c r="BE1625" s="228">
        <f>IF(O1625="základní",K1625,0)</f>
        <v>0</v>
      </c>
      <c r="BF1625" s="228">
        <f>IF(O1625="snížená",K1625,0)</f>
        <v>0</v>
      </c>
      <c r="BG1625" s="228">
        <f>IF(O1625="zákl. přenesená",K1625,0)</f>
        <v>0</v>
      </c>
      <c r="BH1625" s="228">
        <f>IF(O1625="sníž. přenesená",K1625,0)</f>
        <v>0</v>
      </c>
      <c r="BI1625" s="228">
        <f>IF(O1625="nulová",K1625,0)</f>
        <v>0</v>
      </c>
      <c r="BJ1625" s="17" t="s">
        <v>88</v>
      </c>
      <c r="BK1625" s="228">
        <f>ROUND(P1625*H1625,2)</f>
        <v>0</v>
      </c>
      <c r="BL1625" s="17" t="s">
        <v>305</v>
      </c>
      <c r="BM1625" s="17" t="s">
        <v>1761</v>
      </c>
    </row>
    <row r="1626" spans="2:51" s="11" customFormat="1" ht="12">
      <c r="B1626" s="229"/>
      <c r="C1626" s="230"/>
      <c r="D1626" s="231" t="s">
        <v>213</v>
      </c>
      <c r="E1626" s="232" t="s">
        <v>33</v>
      </c>
      <c r="F1626" s="233" t="s">
        <v>1762</v>
      </c>
      <c r="G1626" s="230"/>
      <c r="H1626" s="232" t="s">
        <v>33</v>
      </c>
      <c r="I1626" s="234"/>
      <c r="J1626" s="234"/>
      <c r="K1626" s="230"/>
      <c r="L1626" s="230"/>
      <c r="M1626" s="235"/>
      <c r="N1626" s="236"/>
      <c r="O1626" s="237"/>
      <c r="P1626" s="237"/>
      <c r="Q1626" s="237"/>
      <c r="R1626" s="237"/>
      <c r="S1626" s="237"/>
      <c r="T1626" s="237"/>
      <c r="U1626" s="237"/>
      <c r="V1626" s="237"/>
      <c r="W1626" s="237"/>
      <c r="X1626" s="238"/>
      <c r="AT1626" s="239" t="s">
        <v>213</v>
      </c>
      <c r="AU1626" s="239" t="s">
        <v>90</v>
      </c>
      <c r="AV1626" s="11" t="s">
        <v>88</v>
      </c>
      <c r="AW1626" s="11" t="s">
        <v>5</v>
      </c>
      <c r="AX1626" s="11" t="s">
        <v>80</v>
      </c>
      <c r="AY1626" s="239" t="s">
        <v>204</v>
      </c>
    </row>
    <row r="1627" spans="2:51" s="12" customFormat="1" ht="12">
      <c r="B1627" s="240"/>
      <c r="C1627" s="241"/>
      <c r="D1627" s="231" t="s">
        <v>213</v>
      </c>
      <c r="E1627" s="242" t="s">
        <v>33</v>
      </c>
      <c r="F1627" s="243" t="s">
        <v>1763</v>
      </c>
      <c r="G1627" s="241"/>
      <c r="H1627" s="244">
        <v>67.69</v>
      </c>
      <c r="I1627" s="245"/>
      <c r="J1627" s="245"/>
      <c r="K1627" s="241"/>
      <c r="L1627" s="241"/>
      <c r="M1627" s="246"/>
      <c r="N1627" s="247"/>
      <c r="O1627" s="248"/>
      <c r="P1627" s="248"/>
      <c r="Q1627" s="248"/>
      <c r="R1627" s="248"/>
      <c r="S1627" s="248"/>
      <c r="T1627" s="248"/>
      <c r="U1627" s="248"/>
      <c r="V1627" s="248"/>
      <c r="W1627" s="248"/>
      <c r="X1627" s="249"/>
      <c r="AT1627" s="250" t="s">
        <v>213</v>
      </c>
      <c r="AU1627" s="250" t="s">
        <v>90</v>
      </c>
      <c r="AV1627" s="12" t="s">
        <v>90</v>
      </c>
      <c r="AW1627" s="12" t="s">
        <v>5</v>
      </c>
      <c r="AX1627" s="12" t="s">
        <v>80</v>
      </c>
      <c r="AY1627" s="250" t="s">
        <v>204</v>
      </c>
    </row>
    <row r="1628" spans="2:51" s="12" customFormat="1" ht="12">
      <c r="B1628" s="240"/>
      <c r="C1628" s="241"/>
      <c r="D1628" s="231" t="s">
        <v>213</v>
      </c>
      <c r="E1628" s="242" t="s">
        <v>33</v>
      </c>
      <c r="F1628" s="243" t="s">
        <v>1764</v>
      </c>
      <c r="G1628" s="241"/>
      <c r="H1628" s="244">
        <v>70.92</v>
      </c>
      <c r="I1628" s="245"/>
      <c r="J1628" s="245"/>
      <c r="K1628" s="241"/>
      <c r="L1628" s="241"/>
      <c r="M1628" s="246"/>
      <c r="N1628" s="247"/>
      <c r="O1628" s="248"/>
      <c r="P1628" s="248"/>
      <c r="Q1628" s="248"/>
      <c r="R1628" s="248"/>
      <c r="S1628" s="248"/>
      <c r="T1628" s="248"/>
      <c r="U1628" s="248"/>
      <c r="V1628" s="248"/>
      <c r="W1628" s="248"/>
      <c r="X1628" s="249"/>
      <c r="AT1628" s="250" t="s">
        <v>213</v>
      </c>
      <c r="AU1628" s="250" t="s">
        <v>90</v>
      </c>
      <c r="AV1628" s="12" t="s">
        <v>90</v>
      </c>
      <c r="AW1628" s="12" t="s">
        <v>5</v>
      </c>
      <c r="AX1628" s="12" t="s">
        <v>80</v>
      </c>
      <c r="AY1628" s="250" t="s">
        <v>204</v>
      </c>
    </row>
    <row r="1629" spans="2:51" s="13" customFormat="1" ht="12">
      <c r="B1629" s="251"/>
      <c r="C1629" s="252"/>
      <c r="D1629" s="231" t="s">
        <v>213</v>
      </c>
      <c r="E1629" s="253" t="s">
        <v>33</v>
      </c>
      <c r="F1629" s="254" t="s">
        <v>218</v>
      </c>
      <c r="G1629" s="252"/>
      <c r="H1629" s="255">
        <v>138.61</v>
      </c>
      <c r="I1629" s="256"/>
      <c r="J1629" s="256"/>
      <c r="K1629" s="252"/>
      <c r="L1629" s="252"/>
      <c r="M1629" s="257"/>
      <c r="N1629" s="258"/>
      <c r="O1629" s="259"/>
      <c r="P1629" s="259"/>
      <c r="Q1629" s="259"/>
      <c r="R1629" s="259"/>
      <c r="S1629" s="259"/>
      <c r="T1629" s="259"/>
      <c r="U1629" s="259"/>
      <c r="V1629" s="259"/>
      <c r="W1629" s="259"/>
      <c r="X1629" s="260"/>
      <c r="AT1629" s="261" t="s">
        <v>213</v>
      </c>
      <c r="AU1629" s="261" t="s">
        <v>90</v>
      </c>
      <c r="AV1629" s="13" t="s">
        <v>211</v>
      </c>
      <c r="AW1629" s="13" t="s">
        <v>5</v>
      </c>
      <c r="AX1629" s="13" t="s">
        <v>88</v>
      </c>
      <c r="AY1629" s="261" t="s">
        <v>204</v>
      </c>
    </row>
    <row r="1630" spans="2:65" s="1" customFormat="1" ht="22.5" customHeight="1">
      <c r="B1630" s="39"/>
      <c r="C1630" s="216" t="s">
        <v>1765</v>
      </c>
      <c r="D1630" s="216" t="s">
        <v>206</v>
      </c>
      <c r="E1630" s="217" t="s">
        <v>1766</v>
      </c>
      <c r="F1630" s="218" t="s">
        <v>1767</v>
      </c>
      <c r="G1630" s="219" t="s">
        <v>296</v>
      </c>
      <c r="H1630" s="220">
        <v>120.44</v>
      </c>
      <c r="I1630" s="221"/>
      <c r="J1630" s="221"/>
      <c r="K1630" s="222">
        <f>ROUND(P1630*H1630,2)</f>
        <v>0</v>
      </c>
      <c r="L1630" s="218" t="s">
        <v>210</v>
      </c>
      <c r="M1630" s="44"/>
      <c r="N1630" s="223" t="s">
        <v>33</v>
      </c>
      <c r="O1630" s="224" t="s">
        <v>49</v>
      </c>
      <c r="P1630" s="225">
        <f>I1630+J1630</f>
        <v>0</v>
      </c>
      <c r="Q1630" s="225">
        <f>ROUND(I1630*H1630,2)</f>
        <v>0</v>
      </c>
      <c r="R1630" s="225">
        <f>ROUND(J1630*H1630,2)</f>
        <v>0</v>
      </c>
      <c r="S1630" s="80"/>
      <c r="T1630" s="226">
        <f>S1630*H1630</f>
        <v>0</v>
      </c>
      <c r="U1630" s="226">
        <v>0</v>
      </c>
      <c r="V1630" s="226">
        <f>U1630*H1630</f>
        <v>0</v>
      </c>
      <c r="W1630" s="226">
        <v>0.01173</v>
      </c>
      <c r="X1630" s="227">
        <f>W1630*H1630</f>
        <v>1.4127612</v>
      </c>
      <c r="AR1630" s="17" t="s">
        <v>305</v>
      </c>
      <c r="AT1630" s="17" t="s">
        <v>206</v>
      </c>
      <c r="AU1630" s="17" t="s">
        <v>90</v>
      </c>
      <c r="AY1630" s="17" t="s">
        <v>204</v>
      </c>
      <c r="BE1630" s="228">
        <f>IF(O1630="základní",K1630,0)</f>
        <v>0</v>
      </c>
      <c r="BF1630" s="228">
        <f>IF(O1630="snížená",K1630,0)</f>
        <v>0</v>
      </c>
      <c r="BG1630" s="228">
        <f>IF(O1630="zákl. přenesená",K1630,0)</f>
        <v>0</v>
      </c>
      <c r="BH1630" s="228">
        <f>IF(O1630="sníž. přenesená",K1630,0)</f>
        <v>0</v>
      </c>
      <c r="BI1630" s="228">
        <f>IF(O1630="nulová",K1630,0)</f>
        <v>0</v>
      </c>
      <c r="BJ1630" s="17" t="s">
        <v>88</v>
      </c>
      <c r="BK1630" s="228">
        <f>ROUND(P1630*H1630,2)</f>
        <v>0</v>
      </c>
      <c r="BL1630" s="17" t="s">
        <v>305</v>
      </c>
      <c r="BM1630" s="17" t="s">
        <v>1768</v>
      </c>
    </row>
    <row r="1631" spans="2:51" s="12" customFormat="1" ht="12">
      <c r="B1631" s="240"/>
      <c r="C1631" s="241"/>
      <c r="D1631" s="231" t="s">
        <v>213</v>
      </c>
      <c r="E1631" s="242" t="s">
        <v>33</v>
      </c>
      <c r="F1631" s="243" t="s">
        <v>1769</v>
      </c>
      <c r="G1631" s="241"/>
      <c r="H1631" s="244">
        <v>67.69</v>
      </c>
      <c r="I1631" s="245"/>
      <c r="J1631" s="245"/>
      <c r="K1631" s="241"/>
      <c r="L1631" s="241"/>
      <c r="M1631" s="246"/>
      <c r="N1631" s="247"/>
      <c r="O1631" s="248"/>
      <c r="P1631" s="248"/>
      <c r="Q1631" s="248"/>
      <c r="R1631" s="248"/>
      <c r="S1631" s="248"/>
      <c r="T1631" s="248"/>
      <c r="U1631" s="248"/>
      <c r="V1631" s="248"/>
      <c r="W1631" s="248"/>
      <c r="X1631" s="249"/>
      <c r="AT1631" s="250" t="s">
        <v>213</v>
      </c>
      <c r="AU1631" s="250" t="s">
        <v>90</v>
      </c>
      <c r="AV1631" s="12" t="s">
        <v>90</v>
      </c>
      <c r="AW1631" s="12" t="s">
        <v>5</v>
      </c>
      <c r="AX1631" s="12" t="s">
        <v>80</v>
      </c>
      <c r="AY1631" s="250" t="s">
        <v>204</v>
      </c>
    </row>
    <row r="1632" spans="2:51" s="12" customFormat="1" ht="12">
      <c r="B1632" s="240"/>
      <c r="C1632" s="241"/>
      <c r="D1632" s="231" t="s">
        <v>213</v>
      </c>
      <c r="E1632" s="242" t="s">
        <v>33</v>
      </c>
      <c r="F1632" s="243" t="s">
        <v>1770</v>
      </c>
      <c r="G1632" s="241"/>
      <c r="H1632" s="244">
        <v>22.3</v>
      </c>
      <c r="I1632" s="245"/>
      <c r="J1632" s="245"/>
      <c r="K1632" s="241"/>
      <c r="L1632" s="241"/>
      <c r="M1632" s="246"/>
      <c r="N1632" s="247"/>
      <c r="O1632" s="248"/>
      <c r="P1632" s="248"/>
      <c r="Q1632" s="248"/>
      <c r="R1632" s="248"/>
      <c r="S1632" s="248"/>
      <c r="T1632" s="248"/>
      <c r="U1632" s="248"/>
      <c r="V1632" s="248"/>
      <c r="W1632" s="248"/>
      <c r="X1632" s="249"/>
      <c r="AT1632" s="250" t="s">
        <v>213</v>
      </c>
      <c r="AU1632" s="250" t="s">
        <v>90</v>
      </c>
      <c r="AV1632" s="12" t="s">
        <v>90</v>
      </c>
      <c r="AW1632" s="12" t="s">
        <v>5</v>
      </c>
      <c r="AX1632" s="12" t="s">
        <v>80</v>
      </c>
      <c r="AY1632" s="250" t="s">
        <v>204</v>
      </c>
    </row>
    <row r="1633" spans="2:51" s="12" customFormat="1" ht="12">
      <c r="B1633" s="240"/>
      <c r="C1633" s="241"/>
      <c r="D1633" s="231" t="s">
        <v>213</v>
      </c>
      <c r="E1633" s="242" t="s">
        <v>33</v>
      </c>
      <c r="F1633" s="243" t="s">
        <v>1771</v>
      </c>
      <c r="G1633" s="241"/>
      <c r="H1633" s="244">
        <v>30.45</v>
      </c>
      <c r="I1633" s="245"/>
      <c r="J1633" s="245"/>
      <c r="K1633" s="241"/>
      <c r="L1633" s="241"/>
      <c r="M1633" s="246"/>
      <c r="N1633" s="247"/>
      <c r="O1633" s="248"/>
      <c r="P1633" s="248"/>
      <c r="Q1633" s="248"/>
      <c r="R1633" s="248"/>
      <c r="S1633" s="248"/>
      <c r="T1633" s="248"/>
      <c r="U1633" s="248"/>
      <c r="V1633" s="248"/>
      <c r="W1633" s="248"/>
      <c r="X1633" s="249"/>
      <c r="AT1633" s="250" t="s">
        <v>213</v>
      </c>
      <c r="AU1633" s="250" t="s">
        <v>90</v>
      </c>
      <c r="AV1633" s="12" t="s">
        <v>90</v>
      </c>
      <c r="AW1633" s="12" t="s">
        <v>5</v>
      </c>
      <c r="AX1633" s="12" t="s">
        <v>80</v>
      </c>
      <c r="AY1633" s="250" t="s">
        <v>204</v>
      </c>
    </row>
    <row r="1634" spans="2:51" s="13" customFormat="1" ht="12">
      <c r="B1634" s="251"/>
      <c r="C1634" s="252"/>
      <c r="D1634" s="231" t="s">
        <v>213</v>
      </c>
      <c r="E1634" s="253" t="s">
        <v>33</v>
      </c>
      <c r="F1634" s="254" t="s">
        <v>218</v>
      </c>
      <c r="G1634" s="252"/>
      <c r="H1634" s="255">
        <v>120.44</v>
      </c>
      <c r="I1634" s="256"/>
      <c r="J1634" s="256"/>
      <c r="K1634" s="252"/>
      <c r="L1634" s="252"/>
      <c r="M1634" s="257"/>
      <c r="N1634" s="258"/>
      <c r="O1634" s="259"/>
      <c r="P1634" s="259"/>
      <c r="Q1634" s="259"/>
      <c r="R1634" s="259"/>
      <c r="S1634" s="259"/>
      <c r="T1634" s="259"/>
      <c r="U1634" s="259"/>
      <c r="V1634" s="259"/>
      <c r="W1634" s="259"/>
      <c r="X1634" s="260"/>
      <c r="AT1634" s="261" t="s">
        <v>213</v>
      </c>
      <c r="AU1634" s="261" t="s">
        <v>90</v>
      </c>
      <c r="AV1634" s="13" t="s">
        <v>211</v>
      </c>
      <c r="AW1634" s="13" t="s">
        <v>5</v>
      </c>
      <c r="AX1634" s="13" t="s">
        <v>88</v>
      </c>
      <c r="AY1634" s="261" t="s">
        <v>204</v>
      </c>
    </row>
    <row r="1635" spans="2:65" s="1" customFormat="1" ht="16.5" customHeight="1">
      <c r="B1635" s="39"/>
      <c r="C1635" s="216" t="s">
        <v>1772</v>
      </c>
      <c r="D1635" s="216" t="s">
        <v>206</v>
      </c>
      <c r="E1635" s="217" t="s">
        <v>1773</v>
      </c>
      <c r="F1635" s="218" t="s">
        <v>1774</v>
      </c>
      <c r="G1635" s="219" t="s">
        <v>296</v>
      </c>
      <c r="H1635" s="220">
        <v>55</v>
      </c>
      <c r="I1635" s="221"/>
      <c r="J1635" s="221"/>
      <c r="K1635" s="222">
        <f>ROUND(P1635*H1635,2)</f>
        <v>0</v>
      </c>
      <c r="L1635" s="218" t="s">
        <v>210</v>
      </c>
      <c r="M1635" s="44"/>
      <c r="N1635" s="223" t="s">
        <v>33</v>
      </c>
      <c r="O1635" s="224" t="s">
        <v>49</v>
      </c>
      <c r="P1635" s="225">
        <f>I1635+J1635</f>
        <v>0</v>
      </c>
      <c r="Q1635" s="225">
        <f>ROUND(I1635*H1635,2)</f>
        <v>0</v>
      </c>
      <c r="R1635" s="225">
        <f>ROUND(J1635*H1635,2)</f>
        <v>0</v>
      </c>
      <c r="S1635" s="80"/>
      <c r="T1635" s="226">
        <f>S1635*H1635</f>
        <v>0</v>
      </c>
      <c r="U1635" s="226">
        <v>0</v>
      </c>
      <c r="V1635" s="226">
        <f>U1635*H1635</f>
        <v>0</v>
      </c>
      <c r="W1635" s="226">
        <v>0</v>
      </c>
      <c r="X1635" s="227">
        <f>W1635*H1635</f>
        <v>0</v>
      </c>
      <c r="AR1635" s="17" t="s">
        <v>305</v>
      </c>
      <c r="AT1635" s="17" t="s">
        <v>206</v>
      </c>
      <c r="AU1635" s="17" t="s">
        <v>90</v>
      </c>
      <c r="AY1635" s="17" t="s">
        <v>204</v>
      </c>
      <c r="BE1635" s="228">
        <f>IF(O1635="základní",K1635,0)</f>
        <v>0</v>
      </c>
      <c r="BF1635" s="228">
        <f>IF(O1635="snížená",K1635,0)</f>
        <v>0</v>
      </c>
      <c r="BG1635" s="228">
        <f>IF(O1635="zákl. přenesená",K1635,0)</f>
        <v>0</v>
      </c>
      <c r="BH1635" s="228">
        <f>IF(O1635="sníž. přenesená",K1635,0)</f>
        <v>0</v>
      </c>
      <c r="BI1635" s="228">
        <f>IF(O1635="nulová",K1635,0)</f>
        <v>0</v>
      </c>
      <c r="BJ1635" s="17" t="s">
        <v>88</v>
      </c>
      <c r="BK1635" s="228">
        <f>ROUND(P1635*H1635,2)</f>
        <v>0</v>
      </c>
      <c r="BL1635" s="17" t="s">
        <v>305</v>
      </c>
      <c r="BM1635" s="17" t="s">
        <v>1775</v>
      </c>
    </row>
    <row r="1636" spans="2:65" s="1" customFormat="1" ht="22.5" customHeight="1">
      <c r="B1636" s="39"/>
      <c r="C1636" s="273" t="s">
        <v>1776</v>
      </c>
      <c r="D1636" s="273" t="s">
        <v>287</v>
      </c>
      <c r="E1636" s="274" t="s">
        <v>1777</v>
      </c>
      <c r="F1636" s="275" t="s">
        <v>1778</v>
      </c>
      <c r="G1636" s="276" t="s">
        <v>232</v>
      </c>
      <c r="H1636" s="277">
        <v>0.88</v>
      </c>
      <c r="I1636" s="278"/>
      <c r="J1636" s="279"/>
      <c r="K1636" s="280">
        <f>ROUND(P1636*H1636,2)</f>
        <v>0</v>
      </c>
      <c r="L1636" s="275" t="s">
        <v>210</v>
      </c>
      <c r="M1636" s="281"/>
      <c r="N1636" s="282" t="s">
        <v>33</v>
      </c>
      <c r="O1636" s="224" t="s">
        <v>49</v>
      </c>
      <c r="P1636" s="225">
        <f>I1636+J1636</f>
        <v>0</v>
      </c>
      <c r="Q1636" s="225">
        <f>ROUND(I1636*H1636,2)</f>
        <v>0</v>
      </c>
      <c r="R1636" s="225">
        <f>ROUND(J1636*H1636,2)</f>
        <v>0</v>
      </c>
      <c r="S1636" s="80"/>
      <c r="T1636" s="226">
        <f>S1636*H1636</f>
        <v>0</v>
      </c>
      <c r="U1636" s="226">
        <v>0.55</v>
      </c>
      <c r="V1636" s="226">
        <f>U1636*H1636</f>
        <v>0.48400000000000004</v>
      </c>
      <c r="W1636" s="226">
        <v>0</v>
      </c>
      <c r="X1636" s="227">
        <f>W1636*H1636</f>
        <v>0</v>
      </c>
      <c r="AR1636" s="17" t="s">
        <v>411</v>
      </c>
      <c r="AT1636" s="17" t="s">
        <v>287</v>
      </c>
      <c r="AU1636" s="17" t="s">
        <v>90</v>
      </c>
      <c r="AY1636" s="17" t="s">
        <v>204</v>
      </c>
      <c r="BE1636" s="228">
        <f>IF(O1636="základní",K1636,0)</f>
        <v>0</v>
      </c>
      <c r="BF1636" s="228">
        <f>IF(O1636="snížená",K1636,0)</f>
        <v>0</v>
      </c>
      <c r="BG1636" s="228">
        <f>IF(O1636="zákl. přenesená",K1636,0)</f>
        <v>0</v>
      </c>
      <c r="BH1636" s="228">
        <f>IF(O1636="sníž. přenesená",K1636,0)</f>
        <v>0</v>
      </c>
      <c r="BI1636" s="228">
        <f>IF(O1636="nulová",K1636,0)</f>
        <v>0</v>
      </c>
      <c r="BJ1636" s="17" t="s">
        <v>88</v>
      </c>
      <c r="BK1636" s="228">
        <f>ROUND(P1636*H1636,2)</f>
        <v>0</v>
      </c>
      <c r="BL1636" s="17" t="s">
        <v>305</v>
      </c>
      <c r="BM1636" s="17" t="s">
        <v>1779</v>
      </c>
    </row>
    <row r="1637" spans="2:51" s="12" customFormat="1" ht="12">
      <c r="B1637" s="240"/>
      <c r="C1637" s="241"/>
      <c r="D1637" s="231" t="s">
        <v>213</v>
      </c>
      <c r="E1637" s="242" t="s">
        <v>33</v>
      </c>
      <c r="F1637" s="243" t="s">
        <v>1780</v>
      </c>
      <c r="G1637" s="241"/>
      <c r="H1637" s="244">
        <v>0.88</v>
      </c>
      <c r="I1637" s="245"/>
      <c r="J1637" s="245"/>
      <c r="K1637" s="241"/>
      <c r="L1637" s="241"/>
      <c r="M1637" s="246"/>
      <c r="N1637" s="247"/>
      <c r="O1637" s="248"/>
      <c r="P1637" s="248"/>
      <c r="Q1637" s="248"/>
      <c r="R1637" s="248"/>
      <c r="S1637" s="248"/>
      <c r="T1637" s="248"/>
      <c r="U1637" s="248"/>
      <c r="V1637" s="248"/>
      <c r="W1637" s="248"/>
      <c r="X1637" s="249"/>
      <c r="AT1637" s="250" t="s">
        <v>213</v>
      </c>
      <c r="AU1637" s="250" t="s">
        <v>90</v>
      </c>
      <c r="AV1637" s="12" t="s">
        <v>90</v>
      </c>
      <c r="AW1637" s="12" t="s">
        <v>5</v>
      </c>
      <c r="AX1637" s="12" t="s">
        <v>88</v>
      </c>
      <c r="AY1637" s="250" t="s">
        <v>204</v>
      </c>
    </row>
    <row r="1638" spans="2:65" s="1" customFormat="1" ht="16.5" customHeight="1">
      <c r="B1638" s="39"/>
      <c r="C1638" s="216" t="s">
        <v>1781</v>
      </c>
      <c r="D1638" s="216" t="s">
        <v>206</v>
      </c>
      <c r="E1638" s="217" t="s">
        <v>1782</v>
      </c>
      <c r="F1638" s="218" t="s">
        <v>1783</v>
      </c>
      <c r="G1638" s="219" t="s">
        <v>232</v>
      </c>
      <c r="H1638" s="220">
        <v>2.02</v>
      </c>
      <c r="I1638" s="221"/>
      <c r="J1638" s="221"/>
      <c r="K1638" s="222">
        <f>ROUND(P1638*H1638,2)</f>
        <v>0</v>
      </c>
      <c r="L1638" s="218" t="s">
        <v>239</v>
      </c>
      <c r="M1638" s="44"/>
      <c r="N1638" s="223" t="s">
        <v>33</v>
      </c>
      <c r="O1638" s="224" t="s">
        <v>49</v>
      </c>
      <c r="P1638" s="225">
        <f>I1638+J1638</f>
        <v>0</v>
      </c>
      <c r="Q1638" s="225">
        <f>ROUND(I1638*H1638,2)</f>
        <v>0</v>
      </c>
      <c r="R1638" s="225">
        <f>ROUND(J1638*H1638,2)</f>
        <v>0</v>
      </c>
      <c r="S1638" s="80"/>
      <c r="T1638" s="226">
        <f>S1638*H1638</f>
        <v>0</v>
      </c>
      <c r="U1638" s="226">
        <v>0.02431</v>
      </c>
      <c r="V1638" s="226">
        <f>U1638*H1638</f>
        <v>0.049106199999999996</v>
      </c>
      <c r="W1638" s="226">
        <v>0</v>
      </c>
      <c r="X1638" s="227">
        <f>W1638*H1638</f>
        <v>0</v>
      </c>
      <c r="AR1638" s="17" t="s">
        <v>305</v>
      </c>
      <c r="AT1638" s="17" t="s">
        <v>206</v>
      </c>
      <c r="AU1638" s="17" t="s">
        <v>90</v>
      </c>
      <c r="AY1638" s="17" t="s">
        <v>204</v>
      </c>
      <c r="BE1638" s="228">
        <f>IF(O1638="základní",K1638,0)</f>
        <v>0</v>
      </c>
      <c r="BF1638" s="228">
        <f>IF(O1638="snížená",K1638,0)</f>
        <v>0</v>
      </c>
      <c r="BG1638" s="228">
        <f>IF(O1638="zákl. přenesená",K1638,0)</f>
        <v>0</v>
      </c>
      <c r="BH1638" s="228">
        <f>IF(O1638="sníž. přenesená",K1638,0)</f>
        <v>0</v>
      </c>
      <c r="BI1638" s="228">
        <f>IF(O1638="nulová",K1638,0)</f>
        <v>0</v>
      </c>
      <c r="BJ1638" s="17" t="s">
        <v>88</v>
      </c>
      <c r="BK1638" s="228">
        <f>ROUND(P1638*H1638,2)</f>
        <v>0</v>
      </c>
      <c r="BL1638" s="17" t="s">
        <v>305</v>
      </c>
      <c r="BM1638" s="17" t="s">
        <v>1784</v>
      </c>
    </row>
    <row r="1639" spans="2:51" s="11" customFormat="1" ht="12">
      <c r="B1639" s="229"/>
      <c r="C1639" s="230"/>
      <c r="D1639" s="231" t="s">
        <v>213</v>
      </c>
      <c r="E1639" s="232" t="s">
        <v>33</v>
      </c>
      <c r="F1639" s="233" t="s">
        <v>1785</v>
      </c>
      <c r="G1639" s="230"/>
      <c r="H1639" s="232" t="s">
        <v>33</v>
      </c>
      <c r="I1639" s="234"/>
      <c r="J1639" s="234"/>
      <c r="K1639" s="230"/>
      <c r="L1639" s="230"/>
      <c r="M1639" s="235"/>
      <c r="N1639" s="236"/>
      <c r="O1639" s="237"/>
      <c r="P1639" s="237"/>
      <c r="Q1639" s="237"/>
      <c r="R1639" s="237"/>
      <c r="S1639" s="237"/>
      <c r="T1639" s="237"/>
      <c r="U1639" s="237"/>
      <c r="V1639" s="237"/>
      <c r="W1639" s="237"/>
      <c r="X1639" s="238"/>
      <c r="AT1639" s="239" t="s">
        <v>213</v>
      </c>
      <c r="AU1639" s="239" t="s">
        <v>90</v>
      </c>
      <c r="AV1639" s="11" t="s">
        <v>88</v>
      </c>
      <c r="AW1639" s="11" t="s">
        <v>5</v>
      </c>
      <c r="AX1639" s="11" t="s">
        <v>80</v>
      </c>
      <c r="AY1639" s="239" t="s">
        <v>204</v>
      </c>
    </row>
    <row r="1640" spans="2:51" s="11" customFormat="1" ht="12">
      <c r="B1640" s="229"/>
      <c r="C1640" s="230"/>
      <c r="D1640" s="231" t="s">
        <v>213</v>
      </c>
      <c r="E1640" s="232" t="s">
        <v>33</v>
      </c>
      <c r="F1640" s="233" t="s">
        <v>1786</v>
      </c>
      <c r="G1640" s="230"/>
      <c r="H1640" s="232" t="s">
        <v>33</v>
      </c>
      <c r="I1640" s="234"/>
      <c r="J1640" s="234"/>
      <c r="K1640" s="230"/>
      <c r="L1640" s="230"/>
      <c r="M1640" s="235"/>
      <c r="N1640" s="236"/>
      <c r="O1640" s="237"/>
      <c r="P1640" s="237"/>
      <c r="Q1640" s="237"/>
      <c r="R1640" s="237"/>
      <c r="S1640" s="237"/>
      <c r="T1640" s="237"/>
      <c r="U1640" s="237"/>
      <c r="V1640" s="237"/>
      <c r="W1640" s="237"/>
      <c r="X1640" s="238"/>
      <c r="AT1640" s="239" t="s">
        <v>213</v>
      </c>
      <c r="AU1640" s="239" t="s">
        <v>90</v>
      </c>
      <c r="AV1640" s="11" t="s">
        <v>88</v>
      </c>
      <c r="AW1640" s="11" t="s">
        <v>5</v>
      </c>
      <c r="AX1640" s="11" t="s">
        <v>80</v>
      </c>
      <c r="AY1640" s="239" t="s">
        <v>204</v>
      </c>
    </row>
    <row r="1641" spans="2:51" s="12" customFormat="1" ht="12">
      <c r="B1641" s="240"/>
      <c r="C1641" s="241"/>
      <c r="D1641" s="231" t="s">
        <v>213</v>
      </c>
      <c r="E1641" s="242" t="s">
        <v>33</v>
      </c>
      <c r="F1641" s="243" t="s">
        <v>1787</v>
      </c>
      <c r="G1641" s="241"/>
      <c r="H1641" s="244">
        <v>2.02</v>
      </c>
      <c r="I1641" s="245"/>
      <c r="J1641" s="245"/>
      <c r="K1641" s="241"/>
      <c r="L1641" s="241"/>
      <c r="M1641" s="246"/>
      <c r="N1641" s="247"/>
      <c r="O1641" s="248"/>
      <c r="P1641" s="248"/>
      <c r="Q1641" s="248"/>
      <c r="R1641" s="248"/>
      <c r="S1641" s="248"/>
      <c r="T1641" s="248"/>
      <c r="U1641" s="248"/>
      <c r="V1641" s="248"/>
      <c r="W1641" s="248"/>
      <c r="X1641" s="249"/>
      <c r="AT1641" s="250" t="s">
        <v>213</v>
      </c>
      <c r="AU1641" s="250" t="s">
        <v>90</v>
      </c>
      <c r="AV1641" s="12" t="s">
        <v>90</v>
      </c>
      <c r="AW1641" s="12" t="s">
        <v>5</v>
      </c>
      <c r="AX1641" s="12" t="s">
        <v>80</v>
      </c>
      <c r="AY1641" s="250" t="s">
        <v>204</v>
      </c>
    </row>
    <row r="1642" spans="2:51" s="14" customFormat="1" ht="12">
      <c r="B1642" s="262"/>
      <c r="C1642" s="263"/>
      <c r="D1642" s="231" t="s">
        <v>213</v>
      </c>
      <c r="E1642" s="264" t="s">
        <v>33</v>
      </c>
      <c r="F1642" s="265" t="s">
        <v>243</v>
      </c>
      <c r="G1642" s="263"/>
      <c r="H1642" s="266">
        <v>2.02</v>
      </c>
      <c r="I1642" s="267"/>
      <c r="J1642" s="267"/>
      <c r="K1642" s="263"/>
      <c r="L1642" s="263"/>
      <c r="M1642" s="268"/>
      <c r="N1642" s="269"/>
      <c r="O1642" s="270"/>
      <c r="P1642" s="270"/>
      <c r="Q1642" s="270"/>
      <c r="R1642" s="270"/>
      <c r="S1642" s="270"/>
      <c r="T1642" s="270"/>
      <c r="U1642" s="270"/>
      <c r="V1642" s="270"/>
      <c r="W1642" s="270"/>
      <c r="X1642" s="271"/>
      <c r="AT1642" s="272" t="s">
        <v>213</v>
      </c>
      <c r="AU1642" s="272" t="s">
        <v>90</v>
      </c>
      <c r="AV1642" s="14" t="s">
        <v>224</v>
      </c>
      <c r="AW1642" s="14" t="s">
        <v>5</v>
      </c>
      <c r="AX1642" s="14" t="s">
        <v>80</v>
      </c>
      <c r="AY1642" s="272" t="s">
        <v>204</v>
      </c>
    </row>
    <row r="1643" spans="2:51" s="11" customFormat="1" ht="12">
      <c r="B1643" s="229"/>
      <c r="C1643" s="230"/>
      <c r="D1643" s="231" t="s">
        <v>213</v>
      </c>
      <c r="E1643" s="232" t="s">
        <v>33</v>
      </c>
      <c r="F1643" s="233" t="s">
        <v>1788</v>
      </c>
      <c r="G1643" s="230"/>
      <c r="H1643" s="232" t="s">
        <v>33</v>
      </c>
      <c r="I1643" s="234"/>
      <c r="J1643" s="234"/>
      <c r="K1643" s="230"/>
      <c r="L1643" s="230"/>
      <c r="M1643" s="235"/>
      <c r="N1643" s="236"/>
      <c r="O1643" s="237"/>
      <c r="P1643" s="237"/>
      <c r="Q1643" s="237"/>
      <c r="R1643" s="237"/>
      <c r="S1643" s="237"/>
      <c r="T1643" s="237"/>
      <c r="U1643" s="237"/>
      <c r="V1643" s="237"/>
      <c r="W1643" s="237"/>
      <c r="X1643" s="238"/>
      <c r="AT1643" s="239" t="s">
        <v>213</v>
      </c>
      <c r="AU1643" s="239" t="s">
        <v>90</v>
      </c>
      <c r="AV1643" s="11" t="s">
        <v>88</v>
      </c>
      <c r="AW1643" s="11" t="s">
        <v>5</v>
      </c>
      <c r="AX1643" s="11" t="s">
        <v>80</v>
      </c>
      <c r="AY1643" s="239" t="s">
        <v>204</v>
      </c>
    </row>
    <row r="1644" spans="2:51" s="11" customFormat="1" ht="12">
      <c r="B1644" s="229"/>
      <c r="C1644" s="230"/>
      <c r="D1644" s="231" t="s">
        <v>213</v>
      </c>
      <c r="E1644" s="232" t="s">
        <v>33</v>
      </c>
      <c r="F1644" s="233" t="s">
        <v>1789</v>
      </c>
      <c r="G1644" s="230"/>
      <c r="H1644" s="232" t="s">
        <v>33</v>
      </c>
      <c r="I1644" s="234"/>
      <c r="J1644" s="234"/>
      <c r="K1644" s="230"/>
      <c r="L1644" s="230"/>
      <c r="M1644" s="235"/>
      <c r="N1644" s="236"/>
      <c r="O1644" s="237"/>
      <c r="P1644" s="237"/>
      <c r="Q1644" s="237"/>
      <c r="R1644" s="237"/>
      <c r="S1644" s="237"/>
      <c r="T1644" s="237"/>
      <c r="U1644" s="237"/>
      <c r="V1644" s="237"/>
      <c r="W1644" s="237"/>
      <c r="X1644" s="238"/>
      <c r="AT1644" s="239" t="s">
        <v>213</v>
      </c>
      <c r="AU1644" s="239" t="s">
        <v>90</v>
      </c>
      <c r="AV1644" s="11" t="s">
        <v>88</v>
      </c>
      <c r="AW1644" s="11" t="s">
        <v>5</v>
      </c>
      <c r="AX1644" s="11" t="s">
        <v>80</v>
      </c>
      <c r="AY1644" s="239" t="s">
        <v>204</v>
      </c>
    </row>
    <row r="1645" spans="2:51" s="13" customFormat="1" ht="12">
      <c r="B1645" s="251"/>
      <c r="C1645" s="252"/>
      <c r="D1645" s="231" t="s">
        <v>213</v>
      </c>
      <c r="E1645" s="253" t="s">
        <v>33</v>
      </c>
      <c r="F1645" s="254" t="s">
        <v>218</v>
      </c>
      <c r="G1645" s="252"/>
      <c r="H1645" s="255">
        <v>2.02</v>
      </c>
      <c r="I1645" s="256"/>
      <c r="J1645" s="256"/>
      <c r="K1645" s="252"/>
      <c r="L1645" s="252"/>
      <c r="M1645" s="257"/>
      <c r="N1645" s="258"/>
      <c r="O1645" s="259"/>
      <c r="P1645" s="259"/>
      <c r="Q1645" s="259"/>
      <c r="R1645" s="259"/>
      <c r="S1645" s="259"/>
      <c r="T1645" s="259"/>
      <c r="U1645" s="259"/>
      <c r="V1645" s="259"/>
      <c r="W1645" s="259"/>
      <c r="X1645" s="260"/>
      <c r="AT1645" s="261" t="s">
        <v>213</v>
      </c>
      <c r="AU1645" s="261" t="s">
        <v>90</v>
      </c>
      <c r="AV1645" s="13" t="s">
        <v>211</v>
      </c>
      <c r="AW1645" s="13" t="s">
        <v>5</v>
      </c>
      <c r="AX1645" s="13" t="s">
        <v>88</v>
      </c>
      <c r="AY1645" s="261" t="s">
        <v>204</v>
      </c>
    </row>
    <row r="1646" spans="2:65" s="1" customFormat="1" ht="16.5" customHeight="1">
      <c r="B1646" s="39"/>
      <c r="C1646" s="216" t="s">
        <v>1790</v>
      </c>
      <c r="D1646" s="216" t="s">
        <v>206</v>
      </c>
      <c r="E1646" s="217" t="s">
        <v>1791</v>
      </c>
      <c r="F1646" s="218" t="s">
        <v>1792</v>
      </c>
      <c r="G1646" s="219" t="s">
        <v>209</v>
      </c>
      <c r="H1646" s="220">
        <v>72.64</v>
      </c>
      <c r="I1646" s="221"/>
      <c r="J1646" s="221"/>
      <c r="K1646" s="222">
        <f>ROUND(P1646*H1646,2)</f>
        <v>0</v>
      </c>
      <c r="L1646" s="218" t="s">
        <v>210</v>
      </c>
      <c r="M1646" s="44"/>
      <c r="N1646" s="223" t="s">
        <v>33</v>
      </c>
      <c r="O1646" s="224" t="s">
        <v>49</v>
      </c>
      <c r="P1646" s="225">
        <f>I1646+J1646</f>
        <v>0</v>
      </c>
      <c r="Q1646" s="225">
        <f>ROUND(I1646*H1646,2)</f>
        <v>0</v>
      </c>
      <c r="R1646" s="225">
        <f>ROUND(J1646*H1646,2)</f>
        <v>0</v>
      </c>
      <c r="S1646" s="80"/>
      <c r="T1646" s="226">
        <f>S1646*H1646</f>
        <v>0</v>
      </c>
      <c r="U1646" s="226">
        <v>0.00948</v>
      </c>
      <c r="V1646" s="226">
        <f>U1646*H1646</f>
        <v>0.6886272</v>
      </c>
      <c r="W1646" s="226">
        <v>0</v>
      </c>
      <c r="X1646" s="227">
        <f>W1646*H1646</f>
        <v>0</v>
      </c>
      <c r="AR1646" s="17" t="s">
        <v>305</v>
      </c>
      <c r="AT1646" s="17" t="s">
        <v>206</v>
      </c>
      <c r="AU1646" s="17" t="s">
        <v>90</v>
      </c>
      <c r="AY1646" s="17" t="s">
        <v>204</v>
      </c>
      <c r="BE1646" s="228">
        <f>IF(O1646="základní",K1646,0)</f>
        <v>0</v>
      </c>
      <c r="BF1646" s="228">
        <f>IF(O1646="snížená",K1646,0)</f>
        <v>0</v>
      </c>
      <c r="BG1646" s="228">
        <f>IF(O1646="zákl. přenesená",K1646,0)</f>
        <v>0</v>
      </c>
      <c r="BH1646" s="228">
        <f>IF(O1646="sníž. přenesená",K1646,0)</f>
        <v>0</v>
      </c>
      <c r="BI1646" s="228">
        <f>IF(O1646="nulová",K1646,0)</f>
        <v>0</v>
      </c>
      <c r="BJ1646" s="17" t="s">
        <v>88</v>
      </c>
      <c r="BK1646" s="228">
        <f>ROUND(P1646*H1646,2)</f>
        <v>0</v>
      </c>
      <c r="BL1646" s="17" t="s">
        <v>305</v>
      </c>
      <c r="BM1646" s="17" t="s">
        <v>1793</v>
      </c>
    </row>
    <row r="1647" spans="2:51" s="11" customFormat="1" ht="12">
      <c r="B1647" s="229"/>
      <c r="C1647" s="230"/>
      <c r="D1647" s="231" t="s">
        <v>213</v>
      </c>
      <c r="E1647" s="232" t="s">
        <v>33</v>
      </c>
      <c r="F1647" s="233" t="s">
        <v>1794</v>
      </c>
      <c r="G1647" s="230"/>
      <c r="H1647" s="232" t="s">
        <v>33</v>
      </c>
      <c r="I1647" s="234"/>
      <c r="J1647" s="234"/>
      <c r="K1647" s="230"/>
      <c r="L1647" s="230"/>
      <c r="M1647" s="235"/>
      <c r="N1647" s="236"/>
      <c r="O1647" s="237"/>
      <c r="P1647" s="237"/>
      <c r="Q1647" s="237"/>
      <c r="R1647" s="237"/>
      <c r="S1647" s="237"/>
      <c r="T1647" s="237"/>
      <c r="U1647" s="237"/>
      <c r="V1647" s="237"/>
      <c r="W1647" s="237"/>
      <c r="X1647" s="238"/>
      <c r="AT1647" s="239" t="s">
        <v>213</v>
      </c>
      <c r="AU1647" s="239" t="s">
        <v>90</v>
      </c>
      <c r="AV1647" s="11" t="s">
        <v>88</v>
      </c>
      <c r="AW1647" s="11" t="s">
        <v>5</v>
      </c>
      <c r="AX1647" s="11" t="s">
        <v>80</v>
      </c>
      <c r="AY1647" s="239" t="s">
        <v>204</v>
      </c>
    </row>
    <row r="1648" spans="2:51" s="11" customFormat="1" ht="12">
      <c r="B1648" s="229"/>
      <c r="C1648" s="230"/>
      <c r="D1648" s="231" t="s">
        <v>213</v>
      </c>
      <c r="E1648" s="232" t="s">
        <v>33</v>
      </c>
      <c r="F1648" s="233" t="s">
        <v>1795</v>
      </c>
      <c r="G1648" s="230"/>
      <c r="H1648" s="232" t="s">
        <v>33</v>
      </c>
      <c r="I1648" s="234"/>
      <c r="J1648" s="234"/>
      <c r="K1648" s="230"/>
      <c r="L1648" s="230"/>
      <c r="M1648" s="235"/>
      <c r="N1648" s="236"/>
      <c r="O1648" s="237"/>
      <c r="P1648" s="237"/>
      <c r="Q1648" s="237"/>
      <c r="R1648" s="237"/>
      <c r="S1648" s="237"/>
      <c r="T1648" s="237"/>
      <c r="U1648" s="237"/>
      <c r="V1648" s="237"/>
      <c r="W1648" s="237"/>
      <c r="X1648" s="238"/>
      <c r="AT1648" s="239" t="s">
        <v>213</v>
      </c>
      <c r="AU1648" s="239" t="s">
        <v>90</v>
      </c>
      <c r="AV1648" s="11" t="s">
        <v>88</v>
      </c>
      <c r="AW1648" s="11" t="s">
        <v>5</v>
      </c>
      <c r="AX1648" s="11" t="s">
        <v>80</v>
      </c>
      <c r="AY1648" s="239" t="s">
        <v>204</v>
      </c>
    </row>
    <row r="1649" spans="2:51" s="12" customFormat="1" ht="12">
      <c r="B1649" s="240"/>
      <c r="C1649" s="241"/>
      <c r="D1649" s="231" t="s">
        <v>213</v>
      </c>
      <c r="E1649" s="242" t="s">
        <v>33</v>
      </c>
      <c r="F1649" s="243" t="s">
        <v>1796</v>
      </c>
      <c r="G1649" s="241"/>
      <c r="H1649" s="244">
        <v>72.64</v>
      </c>
      <c r="I1649" s="245"/>
      <c r="J1649" s="245"/>
      <c r="K1649" s="241"/>
      <c r="L1649" s="241"/>
      <c r="M1649" s="246"/>
      <c r="N1649" s="247"/>
      <c r="O1649" s="248"/>
      <c r="P1649" s="248"/>
      <c r="Q1649" s="248"/>
      <c r="R1649" s="248"/>
      <c r="S1649" s="248"/>
      <c r="T1649" s="248"/>
      <c r="U1649" s="248"/>
      <c r="V1649" s="248"/>
      <c r="W1649" s="248"/>
      <c r="X1649" s="249"/>
      <c r="AT1649" s="250" t="s">
        <v>213</v>
      </c>
      <c r="AU1649" s="250" t="s">
        <v>90</v>
      </c>
      <c r="AV1649" s="12" t="s">
        <v>90</v>
      </c>
      <c r="AW1649" s="12" t="s">
        <v>5</v>
      </c>
      <c r="AX1649" s="12" t="s">
        <v>80</v>
      </c>
      <c r="AY1649" s="250" t="s">
        <v>204</v>
      </c>
    </row>
    <row r="1650" spans="2:51" s="13" customFormat="1" ht="12">
      <c r="B1650" s="251"/>
      <c r="C1650" s="252"/>
      <c r="D1650" s="231" t="s">
        <v>213</v>
      </c>
      <c r="E1650" s="253" t="s">
        <v>33</v>
      </c>
      <c r="F1650" s="254" t="s">
        <v>218</v>
      </c>
      <c r="G1650" s="252"/>
      <c r="H1650" s="255">
        <v>72.64</v>
      </c>
      <c r="I1650" s="256"/>
      <c r="J1650" s="256"/>
      <c r="K1650" s="252"/>
      <c r="L1650" s="252"/>
      <c r="M1650" s="257"/>
      <c r="N1650" s="258"/>
      <c r="O1650" s="259"/>
      <c r="P1650" s="259"/>
      <c r="Q1650" s="259"/>
      <c r="R1650" s="259"/>
      <c r="S1650" s="259"/>
      <c r="T1650" s="259"/>
      <c r="U1650" s="259"/>
      <c r="V1650" s="259"/>
      <c r="W1650" s="259"/>
      <c r="X1650" s="260"/>
      <c r="AT1650" s="261" t="s">
        <v>213</v>
      </c>
      <c r="AU1650" s="261" t="s">
        <v>90</v>
      </c>
      <c r="AV1650" s="13" t="s">
        <v>211</v>
      </c>
      <c r="AW1650" s="13" t="s">
        <v>5</v>
      </c>
      <c r="AX1650" s="13" t="s">
        <v>88</v>
      </c>
      <c r="AY1650" s="261" t="s">
        <v>204</v>
      </c>
    </row>
    <row r="1651" spans="2:65" s="1" customFormat="1" ht="16.5" customHeight="1">
      <c r="B1651" s="39"/>
      <c r="C1651" s="273" t="s">
        <v>1797</v>
      </c>
      <c r="D1651" s="273" t="s">
        <v>287</v>
      </c>
      <c r="E1651" s="274" t="s">
        <v>1798</v>
      </c>
      <c r="F1651" s="275" t="s">
        <v>1799</v>
      </c>
      <c r="G1651" s="276" t="s">
        <v>232</v>
      </c>
      <c r="H1651" s="277">
        <v>2.01</v>
      </c>
      <c r="I1651" s="278"/>
      <c r="J1651" s="279"/>
      <c r="K1651" s="280">
        <f>ROUND(P1651*H1651,2)</f>
        <v>0</v>
      </c>
      <c r="L1651" s="275" t="s">
        <v>239</v>
      </c>
      <c r="M1651" s="281"/>
      <c r="N1651" s="282" t="s">
        <v>33</v>
      </c>
      <c r="O1651" s="224" t="s">
        <v>49</v>
      </c>
      <c r="P1651" s="225">
        <f>I1651+J1651</f>
        <v>0</v>
      </c>
      <c r="Q1651" s="225">
        <f>ROUND(I1651*H1651,2)</f>
        <v>0</v>
      </c>
      <c r="R1651" s="225">
        <f>ROUND(J1651*H1651,2)</f>
        <v>0</v>
      </c>
      <c r="S1651" s="80"/>
      <c r="T1651" s="226">
        <f>S1651*H1651</f>
        <v>0</v>
      </c>
      <c r="U1651" s="226">
        <v>0.55</v>
      </c>
      <c r="V1651" s="226">
        <f>U1651*H1651</f>
        <v>1.1055</v>
      </c>
      <c r="W1651" s="226">
        <v>0</v>
      </c>
      <c r="X1651" s="227">
        <f>W1651*H1651</f>
        <v>0</v>
      </c>
      <c r="AR1651" s="17" t="s">
        <v>411</v>
      </c>
      <c r="AT1651" s="17" t="s">
        <v>287</v>
      </c>
      <c r="AU1651" s="17" t="s">
        <v>90</v>
      </c>
      <c r="AY1651" s="17" t="s">
        <v>204</v>
      </c>
      <c r="BE1651" s="228">
        <f>IF(O1651="základní",K1651,0)</f>
        <v>0</v>
      </c>
      <c r="BF1651" s="228">
        <f>IF(O1651="snížená",K1651,0)</f>
        <v>0</v>
      </c>
      <c r="BG1651" s="228">
        <f>IF(O1651="zákl. přenesená",K1651,0)</f>
        <v>0</v>
      </c>
      <c r="BH1651" s="228">
        <f>IF(O1651="sníž. přenesená",K1651,0)</f>
        <v>0</v>
      </c>
      <c r="BI1651" s="228">
        <f>IF(O1651="nulová",K1651,0)</f>
        <v>0</v>
      </c>
      <c r="BJ1651" s="17" t="s">
        <v>88</v>
      </c>
      <c r="BK1651" s="228">
        <f>ROUND(P1651*H1651,2)</f>
        <v>0</v>
      </c>
      <c r="BL1651" s="17" t="s">
        <v>305</v>
      </c>
      <c r="BM1651" s="17" t="s">
        <v>1800</v>
      </c>
    </row>
    <row r="1652" spans="2:51" s="11" customFormat="1" ht="12">
      <c r="B1652" s="229"/>
      <c r="C1652" s="230"/>
      <c r="D1652" s="231" t="s">
        <v>213</v>
      </c>
      <c r="E1652" s="232" t="s">
        <v>33</v>
      </c>
      <c r="F1652" s="233" t="s">
        <v>1801</v>
      </c>
      <c r="G1652" s="230"/>
      <c r="H1652" s="232" t="s">
        <v>33</v>
      </c>
      <c r="I1652" s="234"/>
      <c r="J1652" s="234"/>
      <c r="K1652" s="230"/>
      <c r="L1652" s="230"/>
      <c r="M1652" s="235"/>
      <c r="N1652" s="236"/>
      <c r="O1652" s="237"/>
      <c r="P1652" s="237"/>
      <c r="Q1652" s="237"/>
      <c r="R1652" s="237"/>
      <c r="S1652" s="237"/>
      <c r="T1652" s="237"/>
      <c r="U1652" s="237"/>
      <c r="V1652" s="237"/>
      <c r="W1652" s="237"/>
      <c r="X1652" s="238"/>
      <c r="AT1652" s="239" t="s">
        <v>213</v>
      </c>
      <c r="AU1652" s="239" t="s">
        <v>90</v>
      </c>
      <c r="AV1652" s="11" t="s">
        <v>88</v>
      </c>
      <c r="AW1652" s="11" t="s">
        <v>5</v>
      </c>
      <c r="AX1652" s="11" t="s">
        <v>80</v>
      </c>
      <c r="AY1652" s="239" t="s">
        <v>204</v>
      </c>
    </row>
    <row r="1653" spans="2:51" s="11" customFormat="1" ht="12">
      <c r="B1653" s="229"/>
      <c r="C1653" s="230"/>
      <c r="D1653" s="231" t="s">
        <v>213</v>
      </c>
      <c r="E1653" s="232" t="s">
        <v>33</v>
      </c>
      <c r="F1653" s="233" t="s">
        <v>1307</v>
      </c>
      <c r="G1653" s="230"/>
      <c r="H1653" s="232" t="s">
        <v>33</v>
      </c>
      <c r="I1653" s="234"/>
      <c r="J1653" s="234"/>
      <c r="K1653" s="230"/>
      <c r="L1653" s="230"/>
      <c r="M1653" s="235"/>
      <c r="N1653" s="236"/>
      <c r="O1653" s="237"/>
      <c r="P1653" s="237"/>
      <c r="Q1653" s="237"/>
      <c r="R1653" s="237"/>
      <c r="S1653" s="237"/>
      <c r="T1653" s="237"/>
      <c r="U1653" s="237"/>
      <c r="V1653" s="237"/>
      <c r="W1653" s="237"/>
      <c r="X1653" s="238"/>
      <c r="AT1653" s="239" t="s">
        <v>213</v>
      </c>
      <c r="AU1653" s="239" t="s">
        <v>90</v>
      </c>
      <c r="AV1653" s="11" t="s">
        <v>88</v>
      </c>
      <c r="AW1653" s="11" t="s">
        <v>5</v>
      </c>
      <c r="AX1653" s="11" t="s">
        <v>80</v>
      </c>
      <c r="AY1653" s="239" t="s">
        <v>204</v>
      </c>
    </row>
    <row r="1654" spans="2:51" s="11" customFormat="1" ht="12">
      <c r="B1654" s="229"/>
      <c r="C1654" s="230"/>
      <c r="D1654" s="231" t="s">
        <v>213</v>
      </c>
      <c r="E1654" s="232" t="s">
        <v>33</v>
      </c>
      <c r="F1654" s="233" t="s">
        <v>1802</v>
      </c>
      <c r="G1654" s="230"/>
      <c r="H1654" s="232" t="s">
        <v>33</v>
      </c>
      <c r="I1654" s="234"/>
      <c r="J1654" s="234"/>
      <c r="K1654" s="230"/>
      <c r="L1654" s="230"/>
      <c r="M1654" s="235"/>
      <c r="N1654" s="236"/>
      <c r="O1654" s="237"/>
      <c r="P1654" s="237"/>
      <c r="Q1654" s="237"/>
      <c r="R1654" s="237"/>
      <c r="S1654" s="237"/>
      <c r="T1654" s="237"/>
      <c r="U1654" s="237"/>
      <c r="V1654" s="237"/>
      <c r="W1654" s="237"/>
      <c r="X1654" s="238"/>
      <c r="AT1654" s="239" t="s">
        <v>213</v>
      </c>
      <c r="AU1654" s="239" t="s">
        <v>90</v>
      </c>
      <c r="AV1654" s="11" t="s">
        <v>88</v>
      </c>
      <c r="AW1654" s="11" t="s">
        <v>5</v>
      </c>
      <c r="AX1654" s="11" t="s">
        <v>80</v>
      </c>
      <c r="AY1654" s="239" t="s">
        <v>204</v>
      </c>
    </row>
    <row r="1655" spans="2:51" s="12" customFormat="1" ht="12">
      <c r="B1655" s="240"/>
      <c r="C1655" s="241"/>
      <c r="D1655" s="231" t="s">
        <v>213</v>
      </c>
      <c r="E1655" s="242" t="s">
        <v>33</v>
      </c>
      <c r="F1655" s="243" t="s">
        <v>1803</v>
      </c>
      <c r="G1655" s="241"/>
      <c r="H1655" s="244">
        <v>2.01</v>
      </c>
      <c r="I1655" s="245"/>
      <c r="J1655" s="245"/>
      <c r="K1655" s="241"/>
      <c r="L1655" s="241"/>
      <c r="M1655" s="246"/>
      <c r="N1655" s="247"/>
      <c r="O1655" s="248"/>
      <c r="P1655" s="248"/>
      <c r="Q1655" s="248"/>
      <c r="R1655" s="248"/>
      <c r="S1655" s="248"/>
      <c r="T1655" s="248"/>
      <c r="U1655" s="248"/>
      <c r="V1655" s="248"/>
      <c r="W1655" s="248"/>
      <c r="X1655" s="249"/>
      <c r="AT1655" s="250" t="s">
        <v>213</v>
      </c>
      <c r="AU1655" s="250" t="s">
        <v>90</v>
      </c>
      <c r="AV1655" s="12" t="s">
        <v>90</v>
      </c>
      <c r="AW1655" s="12" t="s">
        <v>5</v>
      </c>
      <c r="AX1655" s="12" t="s">
        <v>80</v>
      </c>
      <c r="AY1655" s="250" t="s">
        <v>204</v>
      </c>
    </row>
    <row r="1656" spans="2:51" s="14" customFormat="1" ht="12">
      <c r="B1656" s="262"/>
      <c r="C1656" s="263"/>
      <c r="D1656" s="231" t="s">
        <v>213</v>
      </c>
      <c r="E1656" s="264" t="s">
        <v>33</v>
      </c>
      <c r="F1656" s="265" t="s">
        <v>243</v>
      </c>
      <c r="G1656" s="263"/>
      <c r="H1656" s="266">
        <v>2.01</v>
      </c>
      <c r="I1656" s="267"/>
      <c r="J1656" s="267"/>
      <c r="K1656" s="263"/>
      <c r="L1656" s="263"/>
      <c r="M1656" s="268"/>
      <c r="N1656" s="269"/>
      <c r="O1656" s="270"/>
      <c r="P1656" s="270"/>
      <c r="Q1656" s="270"/>
      <c r="R1656" s="270"/>
      <c r="S1656" s="270"/>
      <c r="T1656" s="270"/>
      <c r="U1656" s="270"/>
      <c r="V1656" s="270"/>
      <c r="W1656" s="270"/>
      <c r="X1656" s="271"/>
      <c r="AT1656" s="272" t="s">
        <v>213</v>
      </c>
      <c r="AU1656" s="272" t="s">
        <v>90</v>
      </c>
      <c r="AV1656" s="14" t="s">
        <v>224</v>
      </c>
      <c r="AW1656" s="14" t="s">
        <v>5</v>
      </c>
      <c r="AX1656" s="14" t="s">
        <v>80</v>
      </c>
      <c r="AY1656" s="272" t="s">
        <v>204</v>
      </c>
    </row>
    <row r="1657" spans="2:51" s="13" customFormat="1" ht="12">
      <c r="B1657" s="251"/>
      <c r="C1657" s="252"/>
      <c r="D1657" s="231" t="s">
        <v>213</v>
      </c>
      <c r="E1657" s="253" t="s">
        <v>33</v>
      </c>
      <c r="F1657" s="254" t="s">
        <v>218</v>
      </c>
      <c r="G1657" s="252"/>
      <c r="H1657" s="255">
        <v>2.01</v>
      </c>
      <c r="I1657" s="256"/>
      <c r="J1657" s="256"/>
      <c r="K1657" s="252"/>
      <c r="L1657" s="252"/>
      <c r="M1657" s="257"/>
      <c r="N1657" s="258"/>
      <c r="O1657" s="259"/>
      <c r="P1657" s="259"/>
      <c r="Q1657" s="259"/>
      <c r="R1657" s="259"/>
      <c r="S1657" s="259"/>
      <c r="T1657" s="259"/>
      <c r="U1657" s="259"/>
      <c r="V1657" s="259"/>
      <c r="W1657" s="259"/>
      <c r="X1657" s="260"/>
      <c r="AT1657" s="261" t="s">
        <v>213</v>
      </c>
      <c r="AU1657" s="261" t="s">
        <v>90</v>
      </c>
      <c r="AV1657" s="13" t="s">
        <v>211</v>
      </c>
      <c r="AW1657" s="13" t="s">
        <v>5</v>
      </c>
      <c r="AX1657" s="13" t="s">
        <v>88</v>
      </c>
      <c r="AY1657" s="261" t="s">
        <v>204</v>
      </c>
    </row>
    <row r="1658" spans="2:65" s="1" customFormat="1" ht="16.5" customHeight="1">
      <c r="B1658" s="39"/>
      <c r="C1658" s="216" t="s">
        <v>1804</v>
      </c>
      <c r="D1658" s="216" t="s">
        <v>206</v>
      </c>
      <c r="E1658" s="217" t="s">
        <v>1805</v>
      </c>
      <c r="F1658" s="218" t="s">
        <v>1806</v>
      </c>
      <c r="G1658" s="219" t="s">
        <v>209</v>
      </c>
      <c r="H1658" s="220">
        <v>1728.4</v>
      </c>
      <c r="I1658" s="221"/>
      <c r="J1658" s="221"/>
      <c r="K1658" s="222">
        <f>ROUND(P1658*H1658,2)</f>
        <v>0</v>
      </c>
      <c r="L1658" s="218" t="s">
        <v>210</v>
      </c>
      <c r="M1658" s="44"/>
      <c r="N1658" s="223" t="s">
        <v>33</v>
      </c>
      <c r="O1658" s="224" t="s">
        <v>49</v>
      </c>
      <c r="P1658" s="225">
        <f>I1658+J1658</f>
        <v>0</v>
      </c>
      <c r="Q1658" s="225">
        <f>ROUND(I1658*H1658,2)</f>
        <v>0</v>
      </c>
      <c r="R1658" s="225">
        <f>ROUND(J1658*H1658,2)</f>
        <v>0</v>
      </c>
      <c r="S1658" s="80"/>
      <c r="T1658" s="226">
        <f>S1658*H1658</f>
        <v>0</v>
      </c>
      <c r="U1658" s="226">
        <v>0.0139</v>
      </c>
      <c r="V1658" s="226">
        <f>U1658*H1658</f>
        <v>24.02476</v>
      </c>
      <c r="W1658" s="226">
        <v>0</v>
      </c>
      <c r="X1658" s="227">
        <f>W1658*H1658</f>
        <v>0</v>
      </c>
      <c r="AR1658" s="17" t="s">
        <v>305</v>
      </c>
      <c r="AT1658" s="17" t="s">
        <v>206</v>
      </c>
      <c r="AU1658" s="17" t="s">
        <v>90</v>
      </c>
      <c r="AY1658" s="17" t="s">
        <v>204</v>
      </c>
      <c r="BE1658" s="228">
        <f>IF(O1658="základní",K1658,0)</f>
        <v>0</v>
      </c>
      <c r="BF1658" s="228">
        <f>IF(O1658="snížená",K1658,0)</f>
        <v>0</v>
      </c>
      <c r="BG1658" s="228">
        <f>IF(O1658="zákl. přenesená",K1658,0)</f>
        <v>0</v>
      </c>
      <c r="BH1658" s="228">
        <f>IF(O1658="sníž. přenesená",K1658,0)</f>
        <v>0</v>
      </c>
      <c r="BI1658" s="228">
        <f>IF(O1658="nulová",K1658,0)</f>
        <v>0</v>
      </c>
      <c r="BJ1658" s="17" t="s">
        <v>88</v>
      </c>
      <c r="BK1658" s="228">
        <f>ROUND(P1658*H1658,2)</f>
        <v>0</v>
      </c>
      <c r="BL1658" s="17" t="s">
        <v>305</v>
      </c>
      <c r="BM1658" s="17" t="s">
        <v>1807</v>
      </c>
    </row>
    <row r="1659" spans="2:51" s="12" customFormat="1" ht="12">
      <c r="B1659" s="240"/>
      <c r="C1659" s="241"/>
      <c r="D1659" s="231" t="s">
        <v>213</v>
      </c>
      <c r="E1659" s="242" t="s">
        <v>33</v>
      </c>
      <c r="F1659" s="243" t="s">
        <v>1808</v>
      </c>
      <c r="G1659" s="241"/>
      <c r="H1659" s="244">
        <v>1446.4</v>
      </c>
      <c r="I1659" s="245"/>
      <c r="J1659" s="245"/>
      <c r="K1659" s="241"/>
      <c r="L1659" s="241"/>
      <c r="M1659" s="246"/>
      <c r="N1659" s="247"/>
      <c r="O1659" s="248"/>
      <c r="P1659" s="248"/>
      <c r="Q1659" s="248"/>
      <c r="R1659" s="248"/>
      <c r="S1659" s="248"/>
      <c r="T1659" s="248"/>
      <c r="U1659" s="248"/>
      <c r="V1659" s="248"/>
      <c r="W1659" s="248"/>
      <c r="X1659" s="249"/>
      <c r="AT1659" s="250" t="s">
        <v>213</v>
      </c>
      <c r="AU1659" s="250" t="s">
        <v>90</v>
      </c>
      <c r="AV1659" s="12" t="s">
        <v>90</v>
      </c>
      <c r="AW1659" s="12" t="s">
        <v>5</v>
      </c>
      <c r="AX1659" s="12" t="s">
        <v>80</v>
      </c>
      <c r="AY1659" s="250" t="s">
        <v>204</v>
      </c>
    </row>
    <row r="1660" spans="2:51" s="12" customFormat="1" ht="12">
      <c r="B1660" s="240"/>
      <c r="C1660" s="241"/>
      <c r="D1660" s="231" t="s">
        <v>213</v>
      </c>
      <c r="E1660" s="242" t="s">
        <v>33</v>
      </c>
      <c r="F1660" s="243" t="s">
        <v>1809</v>
      </c>
      <c r="G1660" s="241"/>
      <c r="H1660" s="244">
        <v>282</v>
      </c>
      <c r="I1660" s="245"/>
      <c r="J1660" s="245"/>
      <c r="K1660" s="241"/>
      <c r="L1660" s="241"/>
      <c r="M1660" s="246"/>
      <c r="N1660" s="247"/>
      <c r="O1660" s="248"/>
      <c r="P1660" s="248"/>
      <c r="Q1660" s="248"/>
      <c r="R1660" s="248"/>
      <c r="S1660" s="248"/>
      <c r="T1660" s="248"/>
      <c r="U1660" s="248"/>
      <c r="V1660" s="248"/>
      <c r="W1660" s="248"/>
      <c r="X1660" s="249"/>
      <c r="AT1660" s="250" t="s">
        <v>213</v>
      </c>
      <c r="AU1660" s="250" t="s">
        <v>90</v>
      </c>
      <c r="AV1660" s="12" t="s">
        <v>90</v>
      </c>
      <c r="AW1660" s="12" t="s">
        <v>5</v>
      </c>
      <c r="AX1660" s="12" t="s">
        <v>80</v>
      </c>
      <c r="AY1660" s="250" t="s">
        <v>204</v>
      </c>
    </row>
    <row r="1661" spans="2:51" s="13" customFormat="1" ht="12">
      <c r="B1661" s="251"/>
      <c r="C1661" s="252"/>
      <c r="D1661" s="231" t="s">
        <v>213</v>
      </c>
      <c r="E1661" s="253" t="s">
        <v>33</v>
      </c>
      <c r="F1661" s="254" t="s">
        <v>218</v>
      </c>
      <c r="G1661" s="252"/>
      <c r="H1661" s="255">
        <v>1728.4</v>
      </c>
      <c r="I1661" s="256"/>
      <c r="J1661" s="256"/>
      <c r="K1661" s="252"/>
      <c r="L1661" s="252"/>
      <c r="M1661" s="257"/>
      <c r="N1661" s="258"/>
      <c r="O1661" s="259"/>
      <c r="P1661" s="259"/>
      <c r="Q1661" s="259"/>
      <c r="R1661" s="259"/>
      <c r="S1661" s="259"/>
      <c r="T1661" s="259"/>
      <c r="U1661" s="259"/>
      <c r="V1661" s="259"/>
      <c r="W1661" s="259"/>
      <c r="X1661" s="260"/>
      <c r="AT1661" s="261" t="s">
        <v>213</v>
      </c>
      <c r="AU1661" s="261" t="s">
        <v>90</v>
      </c>
      <c r="AV1661" s="13" t="s">
        <v>211</v>
      </c>
      <c r="AW1661" s="13" t="s">
        <v>5</v>
      </c>
      <c r="AX1661" s="13" t="s">
        <v>88</v>
      </c>
      <c r="AY1661" s="261" t="s">
        <v>204</v>
      </c>
    </row>
    <row r="1662" spans="2:65" s="1" customFormat="1" ht="16.5" customHeight="1">
      <c r="B1662" s="39"/>
      <c r="C1662" s="216" t="s">
        <v>1810</v>
      </c>
      <c r="D1662" s="216" t="s">
        <v>206</v>
      </c>
      <c r="E1662" s="217" t="s">
        <v>1811</v>
      </c>
      <c r="F1662" s="218" t="s">
        <v>1812</v>
      </c>
      <c r="G1662" s="219" t="s">
        <v>296</v>
      </c>
      <c r="H1662" s="220">
        <v>274.4</v>
      </c>
      <c r="I1662" s="221"/>
      <c r="J1662" s="221"/>
      <c r="K1662" s="222">
        <f>ROUND(P1662*H1662,2)</f>
        <v>0</v>
      </c>
      <c r="L1662" s="218" t="s">
        <v>239</v>
      </c>
      <c r="M1662" s="44"/>
      <c r="N1662" s="223" t="s">
        <v>33</v>
      </c>
      <c r="O1662" s="224" t="s">
        <v>49</v>
      </c>
      <c r="P1662" s="225">
        <f>I1662+J1662</f>
        <v>0</v>
      </c>
      <c r="Q1662" s="225">
        <f>ROUND(I1662*H1662,2)</f>
        <v>0</v>
      </c>
      <c r="R1662" s="225">
        <f>ROUND(J1662*H1662,2)</f>
        <v>0</v>
      </c>
      <c r="S1662" s="80"/>
      <c r="T1662" s="226">
        <f>S1662*H1662</f>
        <v>0</v>
      </c>
      <c r="U1662" s="226">
        <v>0</v>
      </c>
      <c r="V1662" s="226">
        <f>U1662*H1662</f>
        <v>0</v>
      </c>
      <c r="W1662" s="226">
        <v>0</v>
      </c>
      <c r="X1662" s="227">
        <f>W1662*H1662</f>
        <v>0</v>
      </c>
      <c r="AR1662" s="17" t="s">
        <v>305</v>
      </c>
      <c r="AT1662" s="17" t="s">
        <v>206</v>
      </c>
      <c r="AU1662" s="17" t="s">
        <v>90</v>
      </c>
      <c r="AY1662" s="17" t="s">
        <v>204</v>
      </c>
      <c r="BE1662" s="228">
        <f>IF(O1662="základní",K1662,0)</f>
        <v>0</v>
      </c>
      <c r="BF1662" s="228">
        <f>IF(O1662="snížená",K1662,0)</f>
        <v>0</v>
      </c>
      <c r="BG1662" s="228">
        <f>IF(O1662="zákl. přenesená",K1662,0)</f>
        <v>0</v>
      </c>
      <c r="BH1662" s="228">
        <f>IF(O1662="sníž. přenesená",K1662,0)</f>
        <v>0</v>
      </c>
      <c r="BI1662" s="228">
        <f>IF(O1662="nulová",K1662,0)</f>
        <v>0</v>
      </c>
      <c r="BJ1662" s="17" t="s">
        <v>88</v>
      </c>
      <c r="BK1662" s="228">
        <f>ROUND(P1662*H1662,2)</f>
        <v>0</v>
      </c>
      <c r="BL1662" s="17" t="s">
        <v>305</v>
      </c>
      <c r="BM1662" s="17" t="s">
        <v>1813</v>
      </c>
    </row>
    <row r="1663" spans="2:51" s="11" customFormat="1" ht="12">
      <c r="B1663" s="229"/>
      <c r="C1663" s="230"/>
      <c r="D1663" s="231" t="s">
        <v>213</v>
      </c>
      <c r="E1663" s="232" t="s">
        <v>33</v>
      </c>
      <c r="F1663" s="233" t="s">
        <v>1814</v>
      </c>
      <c r="G1663" s="230"/>
      <c r="H1663" s="232" t="s">
        <v>33</v>
      </c>
      <c r="I1663" s="234"/>
      <c r="J1663" s="234"/>
      <c r="K1663" s="230"/>
      <c r="L1663" s="230"/>
      <c r="M1663" s="235"/>
      <c r="N1663" s="236"/>
      <c r="O1663" s="237"/>
      <c r="P1663" s="237"/>
      <c r="Q1663" s="237"/>
      <c r="R1663" s="237"/>
      <c r="S1663" s="237"/>
      <c r="T1663" s="237"/>
      <c r="U1663" s="237"/>
      <c r="V1663" s="237"/>
      <c r="W1663" s="237"/>
      <c r="X1663" s="238"/>
      <c r="AT1663" s="239" t="s">
        <v>213</v>
      </c>
      <c r="AU1663" s="239" t="s">
        <v>90</v>
      </c>
      <c r="AV1663" s="11" t="s">
        <v>88</v>
      </c>
      <c r="AW1663" s="11" t="s">
        <v>5</v>
      </c>
      <c r="AX1663" s="11" t="s">
        <v>80</v>
      </c>
      <c r="AY1663" s="239" t="s">
        <v>204</v>
      </c>
    </row>
    <row r="1664" spans="2:51" s="12" customFormat="1" ht="12">
      <c r="B1664" s="240"/>
      <c r="C1664" s="241"/>
      <c r="D1664" s="231" t="s">
        <v>213</v>
      </c>
      <c r="E1664" s="242" t="s">
        <v>33</v>
      </c>
      <c r="F1664" s="243" t="s">
        <v>1815</v>
      </c>
      <c r="G1664" s="241"/>
      <c r="H1664" s="244">
        <v>274.4</v>
      </c>
      <c r="I1664" s="245"/>
      <c r="J1664" s="245"/>
      <c r="K1664" s="241"/>
      <c r="L1664" s="241"/>
      <c r="M1664" s="246"/>
      <c r="N1664" s="247"/>
      <c r="O1664" s="248"/>
      <c r="P1664" s="248"/>
      <c r="Q1664" s="248"/>
      <c r="R1664" s="248"/>
      <c r="S1664" s="248"/>
      <c r="T1664" s="248"/>
      <c r="U1664" s="248"/>
      <c r="V1664" s="248"/>
      <c r="W1664" s="248"/>
      <c r="X1664" s="249"/>
      <c r="AT1664" s="250" t="s">
        <v>213</v>
      </c>
      <c r="AU1664" s="250" t="s">
        <v>90</v>
      </c>
      <c r="AV1664" s="12" t="s">
        <v>90</v>
      </c>
      <c r="AW1664" s="12" t="s">
        <v>5</v>
      </c>
      <c r="AX1664" s="12" t="s">
        <v>80</v>
      </c>
      <c r="AY1664" s="250" t="s">
        <v>204</v>
      </c>
    </row>
    <row r="1665" spans="2:51" s="14" customFormat="1" ht="12">
      <c r="B1665" s="262"/>
      <c r="C1665" s="263"/>
      <c r="D1665" s="231" t="s">
        <v>213</v>
      </c>
      <c r="E1665" s="264" t="s">
        <v>33</v>
      </c>
      <c r="F1665" s="265" t="s">
        <v>243</v>
      </c>
      <c r="G1665" s="263"/>
      <c r="H1665" s="266">
        <v>274.4</v>
      </c>
      <c r="I1665" s="267"/>
      <c r="J1665" s="267"/>
      <c r="K1665" s="263"/>
      <c r="L1665" s="263"/>
      <c r="M1665" s="268"/>
      <c r="N1665" s="269"/>
      <c r="O1665" s="270"/>
      <c r="P1665" s="270"/>
      <c r="Q1665" s="270"/>
      <c r="R1665" s="270"/>
      <c r="S1665" s="270"/>
      <c r="T1665" s="270"/>
      <c r="U1665" s="270"/>
      <c r="V1665" s="270"/>
      <c r="W1665" s="270"/>
      <c r="X1665" s="271"/>
      <c r="AT1665" s="272" t="s">
        <v>213</v>
      </c>
      <c r="AU1665" s="272" t="s">
        <v>90</v>
      </c>
      <c r="AV1665" s="14" t="s">
        <v>224</v>
      </c>
      <c r="AW1665" s="14" t="s">
        <v>5</v>
      </c>
      <c r="AX1665" s="14" t="s">
        <v>80</v>
      </c>
      <c r="AY1665" s="272" t="s">
        <v>204</v>
      </c>
    </row>
    <row r="1666" spans="2:51" s="13" customFormat="1" ht="12">
      <c r="B1666" s="251"/>
      <c r="C1666" s="252"/>
      <c r="D1666" s="231" t="s">
        <v>213</v>
      </c>
      <c r="E1666" s="253" t="s">
        <v>33</v>
      </c>
      <c r="F1666" s="254" t="s">
        <v>218</v>
      </c>
      <c r="G1666" s="252"/>
      <c r="H1666" s="255">
        <v>274.4</v>
      </c>
      <c r="I1666" s="256"/>
      <c r="J1666" s="256"/>
      <c r="K1666" s="252"/>
      <c r="L1666" s="252"/>
      <c r="M1666" s="257"/>
      <c r="N1666" s="258"/>
      <c r="O1666" s="259"/>
      <c r="P1666" s="259"/>
      <c r="Q1666" s="259"/>
      <c r="R1666" s="259"/>
      <c r="S1666" s="259"/>
      <c r="T1666" s="259"/>
      <c r="U1666" s="259"/>
      <c r="V1666" s="259"/>
      <c r="W1666" s="259"/>
      <c r="X1666" s="260"/>
      <c r="AT1666" s="261" t="s">
        <v>213</v>
      </c>
      <c r="AU1666" s="261" t="s">
        <v>90</v>
      </c>
      <c r="AV1666" s="13" t="s">
        <v>211</v>
      </c>
      <c r="AW1666" s="13" t="s">
        <v>5</v>
      </c>
      <c r="AX1666" s="13" t="s">
        <v>88</v>
      </c>
      <c r="AY1666" s="261" t="s">
        <v>204</v>
      </c>
    </row>
    <row r="1667" spans="2:65" s="1" customFormat="1" ht="16.5" customHeight="1">
      <c r="B1667" s="39"/>
      <c r="C1667" s="216" t="s">
        <v>1816</v>
      </c>
      <c r="D1667" s="216" t="s">
        <v>206</v>
      </c>
      <c r="E1667" s="217" t="s">
        <v>1817</v>
      </c>
      <c r="F1667" s="218" t="s">
        <v>1818</v>
      </c>
      <c r="G1667" s="219" t="s">
        <v>209</v>
      </c>
      <c r="H1667" s="220">
        <v>1553.3</v>
      </c>
      <c r="I1667" s="221"/>
      <c r="J1667" s="221"/>
      <c r="K1667" s="222">
        <f>ROUND(P1667*H1667,2)</f>
        <v>0</v>
      </c>
      <c r="L1667" s="218" t="s">
        <v>210</v>
      </c>
      <c r="M1667" s="44"/>
      <c r="N1667" s="223" t="s">
        <v>33</v>
      </c>
      <c r="O1667" s="224" t="s">
        <v>49</v>
      </c>
      <c r="P1667" s="225">
        <f>I1667+J1667</f>
        <v>0</v>
      </c>
      <c r="Q1667" s="225">
        <f>ROUND(I1667*H1667,2)</f>
        <v>0</v>
      </c>
      <c r="R1667" s="225">
        <f>ROUND(J1667*H1667,2)</f>
        <v>0</v>
      </c>
      <c r="S1667" s="80"/>
      <c r="T1667" s="226">
        <f>S1667*H1667</f>
        <v>0</v>
      </c>
      <c r="U1667" s="226">
        <v>0</v>
      </c>
      <c r="V1667" s="226">
        <f>U1667*H1667</f>
        <v>0</v>
      </c>
      <c r="W1667" s="226">
        <v>0.014</v>
      </c>
      <c r="X1667" s="227">
        <f>W1667*H1667</f>
        <v>21.746199999999998</v>
      </c>
      <c r="AR1667" s="17" t="s">
        <v>305</v>
      </c>
      <c r="AT1667" s="17" t="s">
        <v>206</v>
      </c>
      <c r="AU1667" s="17" t="s">
        <v>90</v>
      </c>
      <c r="AY1667" s="17" t="s">
        <v>204</v>
      </c>
      <c r="BE1667" s="228">
        <f>IF(O1667="základní",K1667,0)</f>
        <v>0</v>
      </c>
      <c r="BF1667" s="228">
        <f>IF(O1667="snížená",K1667,0)</f>
        <v>0</v>
      </c>
      <c r="BG1667" s="228">
        <f>IF(O1667="zákl. přenesená",K1667,0)</f>
        <v>0</v>
      </c>
      <c r="BH1667" s="228">
        <f>IF(O1667="sníž. přenesená",K1667,0)</f>
        <v>0</v>
      </c>
      <c r="BI1667" s="228">
        <f>IF(O1667="nulová",K1667,0)</f>
        <v>0</v>
      </c>
      <c r="BJ1667" s="17" t="s">
        <v>88</v>
      </c>
      <c r="BK1667" s="228">
        <f>ROUND(P1667*H1667,2)</f>
        <v>0</v>
      </c>
      <c r="BL1667" s="17" t="s">
        <v>305</v>
      </c>
      <c r="BM1667" s="17" t="s">
        <v>1819</v>
      </c>
    </row>
    <row r="1668" spans="2:51" s="11" customFormat="1" ht="12">
      <c r="B1668" s="229"/>
      <c r="C1668" s="230"/>
      <c r="D1668" s="231" t="s">
        <v>213</v>
      </c>
      <c r="E1668" s="232" t="s">
        <v>33</v>
      </c>
      <c r="F1668" s="233" t="s">
        <v>1820</v>
      </c>
      <c r="G1668" s="230"/>
      <c r="H1668" s="232" t="s">
        <v>33</v>
      </c>
      <c r="I1668" s="234"/>
      <c r="J1668" s="234"/>
      <c r="K1668" s="230"/>
      <c r="L1668" s="230"/>
      <c r="M1668" s="235"/>
      <c r="N1668" s="236"/>
      <c r="O1668" s="237"/>
      <c r="P1668" s="237"/>
      <c r="Q1668" s="237"/>
      <c r="R1668" s="237"/>
      <c r="S1668" s="237"/>
      <c r="T1668" s="237"/>
      <c r="U1668" s="237"/>
      <c r="V1668" s="237"/>
      <c r="W1668" s="237"/>
      <c r="X1668" s="238"/>
      <c r="AT1668" s="239" t="s">
        <v>213</v>
      </c>
      <c r="AU1668" s="239" t="s">
        <v>90</v>
      </c>
      <c r="AV1668" s="11" t="s">
        <v>88</v>
      </c>
      <c r="AW1668" s="11" t="s">
        <v>5</v>
      </c>
      <c r="AX1668" s="11" t="s">
        <v>80</v>
      </c>
      <c r="AY1668" s="239" t="s">
        <v>204</v>
      </c>
    </row>
    <row r="1669" spans="2:51" s="12" customFormat="1" ht="12">
      <c r="B1669" s="240"/>
      <c r="C1669" s="241"/>
      <c r="D1669" s="231" t="s">
        <v>213</v>
      </c>
      <c r="E1669" s="242" t="s">
        <v>33</v>
      </c>
      <c r="F1669" s="243" t="s">
        <v>1821</v>
      </c>
      <c r="G1669" s="241"/>
      <c r="H1669" s="244">
        <v>1553.3</v>
      </c>
      <c r="I1669" s="245"/>
      <c r="J1669" s="245"/>
      <c r="K1669" s="241"/>
      <c r="L1669" s="241"/>
      <c r="M1669" s="246"/>
      <c r="N1669" s="247"/>
      <c r="O1669" s="248"/>
      <c r="P1669" s="248"/>
      <c r="Q1669" s="248"/>
      <c r="R1669" s="248"/>
      <c r="S1669" s="248"/>
      <c r="T1669" s="248"/>
      <c r="U1669" s="248"/>
      <c r="V1669" s="248"/>
      <c r="W1669" s="248"/>
      <c r="X1669" s="249"/>
      <c r="AT1669" s="250" t="s">
        <v>213</v>
      </c>
      <c r="AU1669" s="250" t="s">
        <v>90</v>
      </c>
      <c r="AV1669" s="12" t="s">
        <v>90</v>
      </c>
      <c r="AW1669" s="12" t="s">
        <v>5</v>
      </c>
      <c r="AX1669" s="12" t="s">
        <v>80</v>
      </c>
      <c r="AY1669" s="250" t="s">
        <v>204</v>
      </c>
    </row>
    <row r="1670" spans="2:51" s="14" customFormat="1" ht="12">
      <c r="B1670" s="262"/>
      <c r="C1670" s="263"/>
      <c r="D1670" s="231" t="s">
        <v>213</v>
      </c>
      <c r="E1670" s="264" t="s">
        <v>33</v>
      </c>
      <c r="F1670" s="265" t="s">
        <v>243</v>
      </c>
      <c r="G1670" s="263"/>
      <c r="H1670" s="266">
        <v>1553.3</v>
      </c>
      <c r="I1670" s="267"/>
      <c r="J1670" s="267"/>
      <c r="K1670" s="263"/>
      <c r="L1670" s="263"/>
      <c r="M1670" s="268"/>
      <c r="N1670" s="269"/>
      <c r="O1670" s="270"/>
      <c r="P1670" s="270"/>
      <c r="Q1670" s="270"/>
      <c r="R1670" s="270"/>
      <c r="S1670" s="270"/>
      <c r="T1670" s="270"/>
      <c r="U1670" s="270"/>
      <c r="V1670" s="270"/>
      <c r="W1670" s="270"/>
      <c r="X1670" s="271"/>
      <c r="AT1670" s="272" t="s">
        <v>213</v>
      </c>
      <c r="AU1670" s="272" t="s">
        <v>90</v>
      </c>
      <c r="AV1670" s="14" t="s">
        <v>224</v>
      </c>
      <c r="AW1670" s="14" t="s">
        <v>5</v>
      </c>
      <c r="AX1670" s="14" t="s">
        <v>88</v>
      </c>
      <c r="AY1670" s="272" t="s">
        <v>204</v>
      </c>
    </row>
    <row r="1671" spans="2:65" s="1" customFormat="1" ht="16.5" customHeight="1">
      <c r="B1671" s="39"/>
      <c r="C1671" s="216" t="s">
        <v>1822</v>
      </c>
      <c r="D1671" s="216" t="s">
        <v>206</v>
      </c>
      <c r="E1671" s="217" t="s">
        <v>1823</v>
      </c>
      <c r="F1671" s="218" t="s">
        <v>1824</v>
      </c>
      <c r="G1671" s="219" t="s">
        <v>296</v>
      </c>
      <c r="H1671" s="220">
        <v>331.88</v>
      </c>
      <c r="I1671" s="221"/>
      <c r="J1671" s="221"/>
      <c r="K1671" s="222">
        <f>ROUND(P1671*H1671,2)</f>
        <v>0</v>
      </c>
      <c r="L1671" s="218" t="s">
        <v>210</v>
      </c>
      <c r="M1671" s="44"/>
      <c r="N1671" s="223" t="s">
        <v>33</v>
      </c>
      <c r="O1671" s="224" t="s">
        <v>49</v>
      </c>
      <c r="P1671" s="225">
        <f>I1671+J1671</f>
        <v>0</v>
      </c>
      <c r="Q1671" s="225">
        <f>ROUND(I1671*H1671,2)</f>
        <v>0</v>
      </c>
      <c r="R1671" s="225">
        <f>ROUND(J1671*H1671,2)</f>
        <v>0</v>
      </c>
      <c r="S1671" s="80"/>
      <c r="T1671" s="226">
        <f>S1671*H1671</f>
        <v>0</v>
      </c>
      <c r="U1671" s="226">
        <v>0</v>
      </c>
      <c r="V1671" s="226">
        <f>U1671*H1671</f>
        <v>0</v>
      </c>
      <c r="W1671" s="226">
        <v>0.017</v>
      </c>
      <c r="X1671" s="227">
        <f>W1671*H1671</f>
        <v>5.64196</v>
      </c>
      <c r="AR1671" s="17" t="s">
        <v>305</v>
      </c>
      <c r="AT1671" s="17" t="s">
        <v>206</v>
      </c>
      <c r="AU1671" s="17" t="s">
        <v>90</v>
      </c>
      <c r="AY1671" s="17" t="s">
        <v>204</v>
      </c>
      <c r="BE1671" s="228">
        <f>IF(O1671="základní",K1671,0)</f>
        <v>0</v>
      </c>
      <c r="BF1671" s="228">
        <f>IF(O1671="snížená",K1671,0)</f>
        <v>0</v>
      </c>
      <c r="BG1671" s="228">
        <f>IF(O1671="zákl. přenesená",K1671,0)</f>
        <v>0</v>
      </c>
      <c r="BH1671" s="228">
        <f>IF(O1671="sníž. přenesená",K1671,0)</f>
        <v>0</v>
      </c>
      <c r="BI1671" s="228">
        <f>IF(O1671="nulová",K1671,0)</f>
        <v>0</v>
      </c>
      <c r="BJ1671" s="17" t="s">
        <v>88</v>
      </c>
      <c r="BK1671" s="228">
        <f>ROUND(P1671*H1671,2)</f>
        <v>0</v>
      </c>
      <c r="BL1671" s="17" t="s">
        <v>305</v>
      </c>
      <c r="BM1671" s="17" t="s">
        <v>1825</v>
      </c>
    </row>
    <row r="1672" spans="2:51" s="11" customFormat="1" ht="12">
      <c r="B1672" s="229"/>
      <c r="C1672" s="230"/>
      <c r="D1672" s="231" t="s">
        <v>213</v>
      </c>
      <c r="E1672" s="232" t="s">
        <v>33</v>
      </c>
      <c r="F1672" s="233" t="s">
        <v>1826</v>
      </c>
      <c r="G1672" s="230"/>
      <c r="H1672" s="232" t="s">
        <v>33</v>
      </c>
      <c r="I1672" s="234"/>
      <c r="J1672" s="234"/>
      <c r="K1672" s="230"/>
      <c r="L1672" s="230"/>
      <c r="M1672" s="235"/>
      <c r="N1672" s="236"/>
      <c r="O1672" s="237"/>
      <c r="P1672" s="237"/>
      <c r="Q1672" s="237"/>
      <c r="R1672" s="237"/>
      <c r="S1672" s="237"/>
      <c r="T1672" s="237"/>
      <c r="U1672" s="237"/>
      <c r="V1672" s="237"/>
      <c r="W1672" s="237"/>
      <c r="X1672" s="238"/>
      <c r="AT1672" s="239" t="s">
        <v>213</v>
      </c>
      <c r="AU1672" s="239" t="s">
        <v>90</v>
      </c>
      <c r="AV1672" s="11" t="s">
        <v>88</v>
      </c>
      <c r="AW1672" s="11" t="s">
        <v>5</v>
      </c>
      <c r="AX1672" s="11" t="s">
        <v>80</v>
      </c>
      <c r="AY1672" s="239" t="s">
        <v>204</v>
      </c>
    </row>
    <row r="1673" spans="2:51" s="12" customFormat="1" ht="12">
      <c r="B1673" s="240"/>
      <c r="C1673" s="241"/>
      <c r="D1673" s="231" t="s">
        <v>213</v>
      </c>
      <c r="E1673" s="242" t="s">
        <v>33</v>
      </c>
      <c r="F1673" s="243" t="s">
        <v>1827</v>
      </c>
      <c r="G1673" s="241"/>
      <c r="H1673" s="244">
        <v>59.04</v>
      </c>
      <c r="I1673" s="245"/>
      <c r="J1673" s="245"/>
      <c r="K1673" s="241"/>
      <c r="L1673" s="241"/>
      <c r="M1673" s="246"/>
      <c r="N1673" s="247"/>
      <c r="O1673" s="248"/>
      <c r="P1673" s="248"/>
      <c r="Q1673" s="248"/>
      <c r="R1673" s="248"/>
      <c r="S1673" s="248"/>
      <c r="T1673" s="248"/>
      <c r="U1673" s="248"/>
      <c r="V1673" s="248"/>
      <c r="W1673" s="248"/>
      <c r="X1673" s="249"/>
      <c r="AT1673" s="250" t="s">
        <v>213</v>
      </c>
      <c r="AU1673" s="250" t="s">
        <v>90</v>
      </c>
      <c r="AV1673" s="12" t="s">
        <v>90</v>
      </c>
      <c r="AW1673" s="12" t="s">
        <v>5</v>
      </c>
      <c r="AX1673" s="12" t="s">
        <v>80</v>
      </c>
      <c r="AY1673" s="250" t="s">
        <v>204</v>
      </c>
    </row>
    <row r="1674" spans="2:51" s="11" customFormat="1" ht="12">
      <c r="B1674" s="229"/>
      <c r="C1674" s="230"/>
      <c r="D1674" s="231" t="s">
        <v>213</v>
      </c>
      <c r="E1674" s="232" t="s">
        <v>33</v>
      </c>
      <c r="F1674" s="233" t="s">
        <v>1127</v>
      </c>
      <c r="G1674" s="230"/>
      <c r="H1674" s="232" t="s">
        <v>33</v>
      </c>
      <c r="I1674" s="234"/>
      <c r="J1674" s="234"/>
      <c r="K1674" s="230"/>
      <c r="L1674" s="230"/>
      <c r="M1674" s="235"/>
      <c r="N1674" s="236"/>
      <c r="O1674" s="237"/>
      <c r="P1674" s="237"/>
      <c r="Q1674" s="237"/>
      <c r="R1674" s="237"/>
      <c r="S1674" s="237"/>
      <c r="T1674" s="237"/>
      <c r="U1674" s="237"/>
      <c r="V1674" s="237"/>
      <c r="W1674" s="237"/>
      <c r="X1674" s="238"/>
      <c r="AT1674" s="239" t="s">
        <v>213</v>
      </c>
      <c r="AU1674" s="239" t="s">
        <v>90</v>
      </c>
      <c r="AV1674" s="11" t="s">
        <v>88</v>
      </c>
      <c r="AW1674" s="11" t="s">
        <v>5</v>
      </c>
      <c r="AX1674" s="11" t="s">
        <v>80</v>
      </c>
      <c r="AY1674" s="239" t="s">
        <v>204</v>
      </c>
    </row>
    <row r="1675" spans="2:51" s="12" customFormat="1" ht="12">
      <c r="B1675" s="240"/>
      <c r="C1675" s="241"/>
      <c r="D1675" s="231" t="s">
        <v>213</v>
      </c>
      <c r="E1675" s="242" t="s">
        <v>33</v>
      </c>
      <c r="F1675" s="243" t="s">
        <v>1828</v>
      </c>
      <c r="G1675" s="241"/>
      <c r="H1675" s="244">
        <v>45.35</v>
      </c>
      <c r="I1675" s="245"/>
      <c r="J1675" s="245"/>
      <c r="K1675" s="241"/>
      <c r="L1675" s="241"/>
      <c r="M1675" s="246"/>
      <c r="N1675" s="247"/>
      <c r="O1675" s="248"/>
      <c r="P1675" s="248"/>
      <c r="Q1675" s="248"/>
      <c r="R1675" s="248"/>
      <c r="S1675" s="248"/>
      <c r="T1675" s="248"/>
      <c r="U1675" s="248"/>
      <c r="V1675" s="248"/>
      <c r="W1675" s="248"/>
      <c r="X1675" s="249"/>
      <c r="AT1675" s="250" t="s">
        <v>213</v>
      </c>
      <c r="AU1675" s="250" t="s">
        <v>90</v>
      </c>
      <c r="AV1675" s="12" t="s">
        <v>90</v>
      </c>
      <c r="AW1675" s="12" t="s">
        <v>5</v>
      </c>
      <c r="AX1675" s="12" t="s">
        <v>80</v>
      </c>
      <c r="AY1675" s="250" t="s">
        <v>204</v>
      </c>
    </row>
    <row r="1676" spans="2:51" s="11" customFormat="1" ht="12">
      <c r="B1676" s="229"/>
      <c r="C1676" s="230"/>
      <c r="D1676" s="231" t="s">
        <v>213</v>
      </c>
      <c r="E1676" s="232" t="s">
        <v>33</v>
      </c>
      <c r="F1676" s="233" t="s">
        <v>1829</v>
      </c>
      <c r="G1676" s="230"/>
      <c r="H1676" s="232" t="s">
        <v>33</v>
      </c>
      <c r="I1676" s="234"/>
      <c r="J1676" s="234"/>
      <c r="K1676" s="230"/>
      <c r="L1676" s="230"/>
      <c r="M1676" s="235"/>
      <c r="N1676" s="236"/>
      <c r="O1676" s="237"/>
      <c r="P1676" s="237"/>
      <c r="Q1676" s="237"/>
      <c r="R1676" s="237"/>
      <c r="S1676" s="237"/>
      <c r="T1676" s="237"/>
      <c r="U1676" s="237"/>
      <c r="V1676" s="237"/>
      <c r="W1676" s="237"/>
      <c r="X1676" s="238"/>
      <c r="AT1676" s="239" t="s">
        <v>213</v>
      </c>
      <c r="AU1676" s="239" t="s">
        <v>90</v>
      </c>
      <c r="AV1676" s="11" t="s">
        <v>88</v>
      </c>
      <c r="AW1676" s="11" t="s">
        <v>5</v>
      </c>
      <c r="AX1676" s="11" t="s">
        <v>80</v>
      </c>
      <c r="AY1676" s="239" t="s">
        <v>204</v>
      </c>
    </row>
    <row r="1677" spans="2:51" s="12" customFormat="1" ht="12">
      <c r="B1677" s="240"/>
      <c r="C1677" s="241"/>
      <c r="D1677" s="231" t="s">
        <v>213</v>
      </c>
      <c r="E1677" s="242" t="s">
        <v>33</v>
      </c>
      <c r="F1677" s="243" t="s">
        <v>1830</v>
      </c>
      <c r="G1677" s="241"/>
      <c r="H1677" s="244">
        <v>22.69</v>
      </c>
      <c r="I1677" s="245"/>
      <c r="J1677" s="245"/>
      <c r="K1677" s="241"/>
      <c r="L1677" s="241"/>
      <c r="M1677" s="246"/>
      <c r="N1677" s="247"/>
      <c r="O1677" s="248"/>
      <c r="P1677" s="248"/>
      <c r="Q1677" s="248"/>
      <c r="R1677" s="248"/>
      <c r="S1677" s="248"/>
      <c r="T1677" s="248"/>
      <c r="U1677" s="248"/>
      <c r="V1677" s="248"/>
      <c r="W1677" s="248"/>
      <c r="X1677" s="249"/>
      <c r="AT1677" s="250" t="s">
        <v>213</v>
      </c>
      <c r="AU1677" s="250" t="s">
        <v>90</v>
      </c>
      <c r="AV1677" s="12" t="s">
        <v>90</v>
      </c>
      <c r="AW1677" s="12" t="s">
        <v>5</v>
      </c>
      <c r="AX1677" s="12" t="s">
        <v>80</v>
      </c>
      <c r="AY1677" s="250" t="s">
        <v>204</v>
      </c>
    </row>
    <row r="1678" spans="2:51" s="11" customFormat="1" ht="12">
      <c r="B1678" s="229"/>
      <c r="C1678" s="230"/>
      <c r="D1678" s="231" t="s">
        <v>213</v>
      </c>
      <c r="E1678" s="232" t="s">
        <v>33</v>
      </c>
      <c r="F1678" s="233" t="s">
        <v>1831</v>
      </c>
      <c r="G1678" s="230"/>
      <c r="H1678" s="232" t="s">
        <v>33</v>
      </c>
      <c r="I1678" s="234"/>
      <c r="J1678" s="234"/>
      <c r="K1678" s="230"/>
      <c r="L1678" s="230"/>
      <c r="M1678" s="235"/>
      <c r="N1678" s="236"/>
      <c r="O1678" s="237"/>
      <c r="P1678" s="237"/>
      <c r="Q1678" s="237"/>
      <c r="R1678" s="237"/>
      <c r="S1678" s="237"/>
      <c r="T1678" s="237"/>
      <c r="U1678" s="237"/>
      <c r="V1678" s="237"/>
      <c r="W1678" s="237"/>
      <c r="X1678" s="238"/>
      <c r="AT1678" s="239" t="s">
        <v>213</v>
      </c>
      <c r="AU1678" s="239" t="s">
        <v>90</v>
      </c>
      <c r="AV1678" s="11" t="s">
        <v>88</v>
      </c>
      <c r="AW1678" s="11" t="s">
        <v>5</v>
      </c>
      <c r="AX1678" s="11" t="s">
        <v>80</v>
      </c>
      <c r="AY1678" s="239" t="s">
        <v>204</v>
      </c>
    </row>
    <row r="1679" spans="2:51" s="12" customFormat="1" ht="12">
      <c r="B1679" s="240"/>
      <c r="C1679" s="241"/>
      <c r="D1679" s="231" t="s">
        <v>213</v>
      </c>
      <c r="E1679" s="242" t="s">
        <v>33</v>
      </c>
      <c r="F1679" s="243" t="s">
        <v>1830</v>
      </c>
      <c r="G1679" s="241"/>
      <c r="H1679" s="244">
        <v>22.69</v>
      </c>
      <c r="I1679" s="245"/>
      <c r="J1679" s="245"/>
      <c r="K1679" s="241"/>
      <c r="L1679" s="241"/>
      <c r="M1679" s="246"/>
      <c r="N1679" s="247"/>
      <c r="O1679" s="248"/>
      <c r="P1679" s="248"/>
      <c r="Q1679" s="248"/>
      <c r="R1679" s="248"/>
      <c r="S1679" s="248"/>
      <c r="T1679" s="248"/>
      <c r="U1679" s="248"/>
      <c r="V1679" s="248"/>
      <c r="W1679" s="248"/>
      <c r="X1679" s="249"/>
      <c r="AT1679" s="250" t="s">
        <v>213</v>
      </c>
      <c r="AU1679" s="250" t="s">
        <v>90</v>
      </c>
      <c r="AV1679" s="12" t="s">
        <v>90</v>
      </c>
      <c r="AW1679" s="12" t="s">
        <v>5</v>
      </c>
      <c r="AX1679" s="12" t="s">
        <v>80</v>
      </c>
      <c r="AY1679" s="250" t="s">
        <v>204</v>
      </c>
    </row>
    <row r="1680" spans="2:51" s="11" customFormat="1" ht="12">
      <c r="B1680" s="229"/>
      <c r="C1680" s="230"/>
      <c r="D1680" s="231" t="s">
        <v>213</v>
      </c>
      <c r="E1680" s="232" t="s">
        <v>33</v>
      </c>
      <c r="F1680" s="233" t="s">
        <v>700</v>
      </c>
      <c r="G1680" s="230"/>
      <c r="H1680" s="232" t="s">
        <v>33</v>
      </c>
      <c r="I1680" s="234"/>
      <c r="J1680" s="234"/>
      <c r="K1680" s="230"/>
      <c r="L1680" s="230"/>
      <c r="M1680" s="235"/>
      <c r="N1680" s="236"/>
      <c r="O1680" s="237"/>
      <c r="P1680" s="237"/>
      <c r="Q1680" s="237"/>
      <c r="R1680" s="237"/>
      <c r="S1680" s="237"/>
      <c r="T1680" s="237"/>
      <c r="U1680" s="237"/>
      <c r="V1680" s="237"/>
      <c r="W1680" s="237"/>
      <c r="X1680" s="238"/>
      <c r="AT1680" s="239" t="s">
        <v>213</v>
      </c>
      <c r="AU1680" s="239" t="s">
        <v>90</v>
      </c>
      <c r="AV1680" s="11" t="s">
        <v>88</v>
      </c>
      <c r="AW1680" s="11" t="s">
        <v>5</v>
      </c>
      <c r="AX1680" s="11" t="s">
        <v>80</v>
      </c>
      <c r="AY1680" s="239" t="s">
        <v>204</v>
      </c>
    </row>
    <row r="1681" spans="2:51" s="12" customFormat="1" ht="12">
      <c r="B1681" s="240"/>
      <c r="C1681" s="241"/>
      <c r="D1681" s="231" t="s">
        <v>213</v>
      </c>
      <c r="E1681" s="242" t="s">
        <v>33</v>
      </c>
      <c r="F1681" s="243" t="s">
        <v>1832</v>
      </c>
      <c r="G1681" s="241"/>
      <c r="H1681" s="244">
        <v>133.99</v>
      </c>
      <c r="I1681" s="245"/>
      <c r="J1681" s="245"/>
      <c r="K1681" s="241"/>
      <c r="L1681" s="241"/>
      <c r="M1681" s="246"/>
      <c r="N1681" s="247"/>
      <c r="O1681" s="248"/>
      <c r="P1681" s="248"/>
      <c r="Q1681" s="248"/>
      <c r="R1681" s="248"/>
      <c r="S1681" s="248"/>
      <c r="T1681" s="248"/>
      <c r="U1681" s="248"/>
      <c r="V1681" s="248"/>
      <c r="W1681" s="248"/>
      <c r="X1681" s="249"/>
      <c r="AT1681" s="250" t="s">
        <v>213</v>
      </c>
      <c r="AU1681" s="250" t="s">
        <v>90</v>
      </c>
      <c r="AV1681" s="12" t="s">
        <v>90</v>
      </c>
      <c r="AW1681" s="12" t="s">
        <v>5</v>
      </c>
      <c r="AX1681" s="12" t="s">
        <v>80</v>
      </c>
      <c r="AY1681" s="250" t="s">
        <v>204</v>
      </c>
    </row>
    <row r="1682" spans="2:51" s="12" customFormat="1" ht="12">
      <c r="B1682" s="240"/>
      <c r="C1682" s="241"/>
      <c r="D1682" s="231" t="s">
        <v>213</v>
      </c>
      <c r="E1682" s="242" t="s">
        <v>33</v>
      </c>
      <c r="F1682" s="243" t="s">
        <v>1833</v>
      </c>
      <c r="G1682" s="241"/>
      <c r="H1682" s="244">
        <v>3.12</v>
      </c>
      <c r="I1682" s="245"/>
      <c r="J1682" s="245"/>
      <c r="K1682" s="241"/>
      <c r="L1682" s="241"/>
      <c r="M1682" s="246"/>
      <c r="N1682" s="247"/>
      <c r="O1682" s="248"/>
      <c r="P1682" s="248"/>
      <c r="Q1682" s="248"/>
      <c r="R1682" s="248"/>
      <c r="S1682" s="248"/>
      <c r="T1682" s="248"/>
      <c r="U1682" s="248"/>
      <c r="V1682" s="248"/>
      <c r="W1682" s="248"/>
      <c r="X1682" s="249"/>
      <c r="AT1682" s="250" t="s">
        <v>213</v>
      </c>
      <c r="AU1682" s="250" t="s">
        <v>90</v>
      </c>
      <c r="AV1682" s="12" t="s">
        <v>90</v>
      </c>
      <c r="AW1682" s="12" t="s">
        <v>5</v>
      </c>
      <c r="AX1682" s="12" t="s">
        <v>80</v>
      </c>
      <c r="AY1682" s="250" t="s">
        <v>204</v>
      </c>
    </row>
    <row r="1683" spans="2:51" s="14" customFormat="1" ht="12">
      <c r="B1683" s="262"/>
      <c r="C1683" s="263"/>
      <c r="D1683" s="231" t="s">
        <v>213</v>
      </c>
      <c r="E1683" s="264" t="s">
        <v>33</v>
      </c>
      <c r="F1683" s="265" t="s">
        <v>243</v>
      </c>
      <c r="G1683" s="263"/>
      <c r="H1683" s="266">
        <v>286.88</v>
      </c>
      <c r="I1683" s="267"/>
      <c r="J1683" s="267"/>
      <c r="K1683" s="263"/>
      <c r="L1683" s="263"/>
      <c r="M1683" s="268"/>
      <c r="N1683" s="269"/>
      <c r="O1683" s="270"/>
      <c r="P1683" s="270"/>
      <c r="Q1683" s="270"/>
      <c r="R1683" s="270"/>
      <c r="S1683" s="270"/>
      <c r="T1683" s="270"/>
      <c r="U1683" s="270"/>
      <c r="V1683" s="270"/>
      <c r="W1683" s="270"/>
      <c r="X1683" s="271"/>
      <c r="AT1683" s="272" t="s">
        <v>213</v>
      </c>
      <c r="AU1683" s="272" t="s">
        <v>90</v>
      </c>
      <c r="AV1683" s="14" t="s">
        <v>224</v>
      </c>
      <c r="AW1683" s="14" t="s">
        <v>5</v>
      </c>
      <c r="AX1683" s="14" t="s">
        <v>80</v>
      </c>
      <c r="AY1683" s="272" t="s">
        <v>204</v>
      </c>
    </row>
    <row r="1684" spans="2:51" s="11" customFormat="1" ht="12">
      <c r="B1684" s="229"/>
      <c r="C1684" s="230"/>
      <c r="D1684" s="231" t="s">
        <v>213</v>
      </c>
      <c r="E1684" s="232" t="s">
        <v>33</v>
      </c>
      <c r="F1684" s="233" t="s">
        <v>1834</v>
      </c>
      <c r="G1684" s="230"/>
      <c r="H1684" s="232" t="s">
        <v>33</v>
      </c>
      <c r="I1684" s="234"/>
      <c r="J1684" s="234"/>
      <c r="K1684" s="230"/>
      <c r="L1684" s="230"/>
      <c r="M1684" s="235"/>
      <c r="N1684" s="236"/>
      <c r="O1684" s="237"/>
      <c r="P1684" s="237"/>
      <c r="Q1684" s="237"/>
      <c r="R1684" s="237"/>
      <c r="S1684" s="237"/>
      <c r="T1684" s="237"/>
      <c r="U1684" s="237"/>
      <c r="V1684" s="237"/>
      <c r="W1684" s="237"/>
      <c r="X1684" s="238"/>
      <c r="AT1684" s="239" t="s">
        <v>213</v>
      </c>
      <c r="AU1684" s="239" t="s">
        <v>90</v>
      </c>
      <c r="AV1684" s="11" t="s">
        <v>88</v>
      </c>
      <c r="AW1684" s="11" t="s">
        <v>5</v>
      </c>
      <c r="AX1684" s="11" t="s">
        <v>80</v>
      </c>
      <c r="AY1684" s="239" t="s">
        <v>204</v>
      </c>
    </row>
    <row r="1685" spans="2:51" s="12" customFormat="1" ht="12">
      <c r="B1685" s="240"/>
      <c r="C1685" s="241"/>
      <c r="D1685" s="231" t="s">
        <v>213</v>
      </c>
      <c r="E1685" s="242" t="s">
        <v>33</v>
      </c>
      <c r="F1685" s="243" t="s">
        <v>621</v>
      </c>
      <c r="G1685" s="241"/>
      <c r="H1685" s="244">
        <v>45</v>
      </c>
      <c r="I1685" s="245"/>
      <c r="J1685" s="245"/>
      <c r="K1685" s="241"/>
      <c r="L1685" s="241"/>
      <c r="M1685" s="246"/>
      <c r="N1685" s="247"/>
      <c r="O1685" s="248"/>
      <c r="P1685" s="248"/>
      <c r="Q1685" s="248"/>
      <c r="R1685" s="248"/>
      <c r="S1685" s="248"/>
      <c r="T1685" s="248"/>
      <c r="U1685" s="248"/>
      <c r="V1685" s="248"/>
      <c r="W1685" s="248"/>
      <c r="X1685" s="249"/>
      <c r="AT1685" s="250" t="s">
        <v>213</v>
      </c>
      <c r="AU1685" s="250" t="s">
        <v>90</v>
      </c>
      <c r="AV1685" s="12" t="s">
        <v>90</v>
      </c>
      <c r="AW1685" s="12" t="s">
        <v>5</v>
      </c>
      <c r="AX1685" s="12" t="s">
        <v>80</v>
      </c>
      <c r="AY1685" s="250" t="s">
        <v>204</v>
      </c>
    </row>
    <row r="1686" spans="2:51" s="14" customFormat="1" ht="12">
      <c r="B1686" s="262"/>
      <c r="C1686" s="263"/>
      <c r="D1686" s="231" t="s">
        <v>213</v>
      </c>
      <c r="E1686" s="264" t="s">
        <v>33</v>
      </c>
      <c r="F1686" s="265" t="s">
        <v>243</v>
      </c>
      <c r="G1686" s="263"/>
      <c r="H1686" s="266">
        <v>45</v>
      </c>
      <c r="I1686" s="267"/>
      <c r="J1686" s="267"/>
      <c r="K1686" s="263"/>
      <c r="L1686" s="263"/>
      <c r="M1686" s="268"/>
      <c r="N1686" s="269"/>
      <c r="O1686" s="270"/>
      <c r="P1686" s="270"/>
      <c r="Q1686" s="270"/>
      <c r="R1686" s="270"/>
      <c r="S1686" s="270"/>
      <c r="T1686" s="270"/>
      <c r="U1686" s="270"/>
      <c r="V1686" s="270"/>
      <c r="W1686" s="270"/>
      <c r="X1686" s="271"/>
      <c r="AT1686" s="272" t="s">
        <v>213</v>
      </c>
      <c r="AU1686" s="272" t="s">
        <v>90</v>
      </c>
      <c r="AV1686" s="14" t="s">
        <v>224</v>
      </c>
      <c r="AW1686" s="14" t="s">
        <v>5</v>
      </c>
      <c r="AX1686" s="14" t="s">
        <v>80</v>
      </c>
      <c r="AY1686" s="272" t="s">
        <v>204</v>
      </c>
    </row>
    <row r="1687" spans="2:51" s="13" customFormat="1" ht="12">
      <c r="B1687" s="251"/>
      <c r="C1687" s="252"/>
      <c r="D1687" s="231" t="s">
        <v>213</v>
      </c>
      <c r="E1687" s="253" t="s">
        <v>33</v>
      </c>
      <c r="F1687" s="254" t="s">
        <v>218</v>
      </c>
      <c r="G1687" s="252"/>
      <c r="H1687" s="255">
        <v>331.88</v>
      </c>
      <c r="I1687" s="256"/>
      <c r="J1687" s="256"/>
      <c r="K1687" s="252"/>
      <c r="L1687" s="252"/>
      <c r="M1687" s="257"/>
      <c r="N1687" s="258"/>
      <c r="O1687" s="259"/>
      <c r="P1687" s="259"/>
      <c r="Q1687" s="259"/>
      <c r="R1687" s="259"/>
      <c r="S1687" s="259"/>
      <c r="T1687" s="259"/>
      <c r="U1687" s="259"/>
      <c r="V1687" s="259"/>
      <c r="W1687" s="259"/>
      <c r="X1687" s="260"/>
      <c r="AT1687" s="261" t="s">
        <v>213</v>
      </c>
      <c r="AU1687" s="261" t="s">
        <v>90</v>
      </c>
      <c r="AV1687" s="13" t="s">
        <v>211</v>
      </c>
      <c r="AW1687" s="13" t="s">
        <v>5</v>
      </c>
      <c r="AX1687" s="13" t="s">
        <v>88</v>
      </c>
      <c r="AY1687" s="261" t="s">
        <v>204</v>
      </c>
    </row>
    <row r="1688" spans="2:65" s="1" customFormat="1" ht="16.5" customHeight="1">
      <c r="B1688" s="39"/>
      <c r="C1688" s="216" t="s">
        <v>1835</v>
      </c>
      <c r="D1688" s="216" t="s">
        <v>206</v>
      </c>
      <c r="E1688" s="217" t="s">
        <v>1836</v>
      </c>
      <c r="F1688" s="218" t="s">
        <v>1837</v>
      </c>
      <c r="G1688" s="219" t="s">
        <v>209</v>
      </c>
      <c r="H1688" s="220">
        <v>1264.81</v>
      </c>
      <c r="I1688" s="221"/>
      <c r="J1688" s="221"/>
      <c r="K1688" s="222">
        <f>ROUND(P1688*H1688,2)</f>
        <v>0</v>
      </c>
      <c r="L1688" s="218" t="s">
        <v>210</v>
      </c>
      <c r="M1688" s="44"/>
      <c r="N1688" s="223" t="s">
        <v>33</v>
      </c>
      <c r="O1688" s="224" t="s">
        <v>49</v>
      </c>
      <c r="P1688" s="225">
        <f>I1688+J1688</f>
        <v>0</v>
      </c>
      <c r="Q1688" s="225">
        <f>ROUND(I1688*H1688,2)</f>
        <v>0</v>
      </c>
      <c r="R1688" s="225">
        <f>ROUND(J1688*H1688,2)</f>
        <v>0</v>
      </c>
      <c r="S1688" s="80"/>
      <c r="T1688" s="226">
        <f>S1688*H1688</f>
        <v>0</v>
      </c>
      <c r="U1688" s="226">
        <v>0</v>
      </c>
      <c r="V1688" s="226">
        <f>U1688*H1688</f>
        <v>0</v>
      </c>
      <c r="W1688" s="226">
        <v>0.014</v>
      </c>
      <c r="X1688" s="227">
        <f>W1688*H1688</f>
        <v>17.70734</v>
      </c>
      <c r="AR1688" s="17" t="s">
        <v>305</v>
      </c>
      <c r="AT1688" s="17" t="s">
        <v>206</v>
      </c>
      <c r="AU1688" s="17" t="s">
        <v>90</v>
      </c>
      <c r="AY1688" s="17" t="s">
        <v>204</v>
      </c>
      <c r="BE1688" s="228">
        <f>IF(O1688="základní",K1688,0)</f>
        <v>0</v>
      </c>
      <c r="BF1688" s="228">
        <f>IF(O1688="snížená",K1688,0)</f>
        <v>0</v>
      </c>
      <c r="BG1688" s="228">
        <f>IF(O1688="zákl. přenesená",K1688,0)</f>
        <v>0</v>
      </c>
      <c r="BH1688" s="228">
        <f>IF(O1688="sníž. přenesená",K1688,0)</f>
        <v>0</v>
      </c>
      <c r="BI1688" s="228">
        <f>IF(O1688="nulová",K1688,0)</f>
        <v>0</v>
      </c>
      <c r="BJ1688" s="17" t="s">
        <v>88</v>
      </c>
      <c r="BK1688" s="228">
        <f>ROUND(P1688*H1688,2)</f>
        <v>0</v>
      </c>
      <c r="BL1688" s="17" t="s">
        <v>305</v>
      </c>
      <c r="BM1688" s="17" t="s">
        <v>1838</v>
      </c>
    </row>
    <row r="1689" spans="2:51" s="11" customFormat="1" ht="12">
      <c r="B1689" s="229"/>
      <c r="C1689" s="230"/>
      <c r="D1689" s="231" t="s">
        <v>213</v>
      </c>
      <c r="E1689" s="232" t="s">
        <v>33</v>
      </c>
      <c r="F1689" s="233" t="s">
        <v>1839</v>
      </c>
      <c r="G1689" s="230"/>
      <c r="H1689" s="232" t="s">
        <v>33</v>
      </c>
      <c r="I1689" s="234"/>
      <c r="J1689" s="234"/>
      <c r="K1689" s="230"/>
      <c r="L1689" s="230"/>
      <c r="M1689" s="235"/>
      <c r="N1689" s="236"/>
      <c r="O1689" s="237"/>
      <c r="P1689" s="237"/>
      <c r="Q1689" s="237"/>
      <c r="R1689" s="237"/>
      <c r="S1689" s="237"/>
      <c r="T1689" s="237"/>
      <c r="U1689" s="237"/>
      <c r="V1689" s="237"/>
      <c r="W1689" s="237"/>
      <c r="X1689" s="238"/>
      <c r="AT1689" s="239" t="s">
        <v>213</v>
      </c>
      <c r="AU1689" s="239" t="s">
        <v>90</v>
      </c>
      <c r="AV1689" s="11" t="s">
        <v>88</v>
      </c>
      <c r="AW1689" s="11" t="s">
        <v>5</v>
      </c>
      <c r="AX1689" s="11" t="s">
        <v>80</v>
      </c>
      <c r="AY1689" s="239" t="s">
        <v>204</v>
      </c>
    </row>
    <row r="1690" spans="2:51" s="12" customFormat="1" ht="12">
      <c r="B1690" s="240"/>
      <c r="C1690" s="241"/>
      <c r="D1690" s="231" t="s">
        <v>213</v>
      </c>
      <c r="E1690" s="242" t="s">
        <v>33</v>
      </c>
      <c r="F1690" s="243" t="s">
        <v>1840</v>
      </c>
      <c r="G1690" s="241"/>
      <c r="H1690" s="244">
        <v>43.61</v>
      </c>
      <c r="I1690" s="245"/>
      <c r="J1690" s="245"/>
      <c r="K1690" s="241"/>
      <c r="L1690" s="241"/>
      <c r="M1690" s="246"/>
      <c r="N1690" s="247"/>
      <c r="O1690" s="248"/>
      <c r="P1690" s="248"/>
      <c r="Q1690" s="248"/>
      <c r="R1690" s="248"/>
      <c r="S1690" s="248"/>
      <c r="T1690" s="248"/>
      <c r="U1690" s="248"/>
      <c r="V1690" s="248"/>
      <c r="W1690" s="248"/>
      <c r="X1690" s="249"/>
      <c r="AT1690" s="250" t="s">
        <v>213</v>
      </c>
      <c r="AU1690" s="250" t="s">
        <v>90</v>
      </c>
      <c r="AV1690" s="12" t="s">
        <v>90</v>
      </c>
      <c r="AW1690" s="12" t="s">
        <v>5</v>
      </c>
      <c r="AX1690" s="12" t="s">
        <v>80</v>
      </c>
      <c r="AY1690" s="250" t="s">
        <v>204</v>
      </c>
    </row>
    <row r="1691" spans="2:51" s="11" customFormat="1" ht="12">
      <c r="B1691" s="229"/>
      <c r="C1691" s="230"/>
      <c r="D1691" s="231" t="s">
        <v>213</v>
      </c>
      <c r="E1691" s="232" t="s">
        <v>33</v>
      </c>
      <c r="F1691" s="233" t="s">
        <v>396</v>
      </c>
      <c r="G1691" s="230"/>
      <c r="H1691" s="232" t="s">
        <v>33</v>
      </c>
      <c r="I1691" s="234"/>
      <c r="J1691" s="234"/>
      <c r="K1691" s="230"/>
      <c r="L1691" s="230"/>
      <c r="M1691" s="235"/>
      <c r="N1691" s="236"/>
      <c r="O1691" s="237"/>
      <c r="P1691" s="237"/>
      <c r="Q1691" s="237"/>
      <c r="R1691" s="237"/>
      <c r="S1691" s="237"/>
      <c r="T1691" s="237"/>
      <c r="U1691" s="237"/>
      <c r="V1691" s="237"/>
      <c r="W1691" s="237"/>
      <c r="X1691" s="238"/>
      <c r="AT1691" s="239" t="s">
        <v>213</v>
      </c>
      <c r="AU1691" s="239" t="s">
        <v>90</v>
      </c>
      <c r="AV1691" s="11" t="s">
        <v>88</v>
      </c>
      <c r="AW1691" s="11" t="s">
        <v>5</v>
      </c>
      <c r="AX1691" s="11" t="s">
        <v>80</v>
      </c>
      <c r="AY1691" s="239" t="s">
        <v>204</v>
      </c>
    </row>
    <row r="1692" spans="2:51" s="12" customFormat="1" ht="12">
      <c r="B1692" s="240"/>
      <c r="C1692" s="241"/>
      <c r="D1692" s="231" t="s">
        <v>213</v>
      </c>
      <c r="E1692" s="242" t="s">
        <v>33</v>
      </c>
      <c r="F1692" s="243" t="s">
        <v>1841</v>
      </c>
      <c r="G1692" s="241"/>
      <c r="H1692" s="244">
        <v>198</v>
      </c>
      <c r="I1692" s="245"/>
      <c r="J1692" s="245"/>
      <c r="K1692" s="241"/>
      <c r="L1692" s="241"/>
      <c r="M1692" s="246"/>
      <c r="N1692" s="247"/>
      <c r="O1692" s="248"/>
      <c r="P1692" s="248"/>
      <c r="Q1692" s="248"/>
      <c r="R1692" s="248"/>
      <c r="S1692" s="248"/>
      <c r="T1692" s="248"/>
      <c r="U1692" s="248"/>
      <c r="V1692" s="248"/>
      <c r="W1692" s="248"/>
      <c r="X1692" s="249"/>
      <c r="AT1692" s="250" t="s">
        <v>213</v>
      </c>
      <c r="AU1692" s="250" t="s">
        <v>90</v>
      </c>
      <c r="AV1692" s="12" t="s">
        <v>90</v>
      </c>
      <c r="AW1692" s="12" t="s">
        <v>5</v>
      </c>
      <c r="AX1692" s="12" t="s">
        <v>80</v>
      </c>
      <c r="AY1692" s="250" t="s">
        <v>204</v>
      </c>
    </row>
    <row r="1693" spans="2:51" s="14" customFormat="1" ht="12">
      <c r="B1693" s="262"/>
      <c r="C1693" s="263"/>
      <c r="D1693" s="231" t="s">
        <v>213</v>
      </c>
      <c r="E1693" s="264" t="s">
        <v>33</v>
      </c>
      <c r="F1693" s="265" t="s">
        <v>243</v>
      </c>
      <c r="G1693" s="263"/>
      <c r="H1693" s="266">
        <v>241.61</v>
      </c>
      <c r="I1693" s="267"/>
      <c r="J1693" s="267"/>
      <c r="K1693" s="263"/>
      <c r="L1693" s="263"/>
      <c r="M1693" s="268"/>
      <c r="N1693" s="269"/>
      <c r="O1693" s="270"/>
      <c r="P1693" s="270"/>
      <c r="Q1693" s="270"/>
      <c r="R1693" s="270"/>
      <c r="S1693" s="270"/>
      <c r="T1693" s="270"/>
      <c r="U1693" s="270"/>
      <c r="V1693" s="270"/>
      <c r="W1693" s="270"/>
      <c r="X1693" s="271"/>
      <c r="AT1693" s="272" t="s">
        <v>213</v>
      </c>
      <c r="AU1693" s="272" t="s">
        <v>90</v>
      </c>
      <c r="AV1693" s="14" t="s">
        <v>224</v>
      </c>
      <c r="AW1693" s="14" t="s">
        <v>5</v>
      </c>
      <c r="AX1693" s="14" t="s">
        <v>80</v>
      </c>
      <c r="AY1693" s="272" t="s">
        <v>204</v>
      </c>
    </row>
    <row r="1694" spans="2:51" s="11" customFormat="1" ht="12">
      <c r="B1694" s="229"/>
      <c r="C1694" s="230"/>
      <c r="D1694" s="231" t="s">
        <v>213</v>
      </c>
      <c r="E1694" s="232" t="s">
        <v>33</v>
      </c>
      <c r="F1694" s="233" t="s">
        <v>696</v>
      </c>
      <c r="G1694" s="230"/>
      <c r="H1694" s="232" t="s">
        <v>33</v>
      </c>
      <c r="I1694" s="234"/>
      <c r="J1694" s="234"/>
      <c r="K1694" s="230"/>
      <c r="L1694" s="230"/>
      <c r="M1694" s="235"/>
      <c r="N1694" s="236"/>
      <c r="O1694" s="237"/>
      <c r="P1694" s="237"/>
      <c r="Q1694" s="237"/>
      <c r="R1694" s="237"/>
      <c r="S1694" s="237"/>
      <c r="T1694" s="237"/>
      <c r="U1694" s="237"/>
      <c r="V1694" s="237"/>
      <c r="W1694" s="237"/>
      <c r="X1694" s="238"/>
      <c r="AT1694" s="239" t="s">
        <v>213</v>
      </c>
      <c r="AU1694" s="239" t="s">
        <v>90</v>
      </c>
      <c r="AV1694" s="11" t="s">
        <v>88</v>
      </c>
      <c r="AW1694" s="11" t="s">
        <v>5</v>
      </c>
      <c r="AX1694" s="11" t="s">
        <v>80</v>
      </c>
      <c r="AY1694" s="239" t="s">
        <v>204</v>
      </c>
    </row>
    <row r="1695" spans="2:51" s="12" customFormat="1" ht="12">
      <c r="B1695" s="240"/>
      <c r="C1695" s="241"/>
      <c r="D1695" s="231" t="s">
        <v>213</v>
      </c>
      <c r="E1695" s="242" t="s">
        <v>33</v>
      </c>
      <c r="F1695" s="243" t="s">
        <v>1842</v>
      </c>
      <c r="G1695" s="241"/>
      <c r="H1695" s="244">
        <v>274.2</v>
      </c>
      <c r="I1695" s="245"/>
      <c r="J1695" s="245"/>
      <c r="K1695" s="241"/>
      <c r="L1695" s="241"/>
      <c r="M1695" s="246"/>
      <c r="N1695" s="247"/>
      <c r="O1695" s="248"/>
      <c r="P1695" s="248"/>
      <c r="Q1695" s="248"/>
      <c r="R1695" s="248"/>
      <c r="S1695" s="248"/>
      <c r="T1695" s="248"/>
      <c r="U1695" s="248"/>
      <c r="V1695" s="248"/>
      <c r="W1695" s="248"/>
      <c r="X1695" s="249"/>
      <c r="AT1695" s="250" t="s">
        <v>213</v>
      </c>
      <c r="AU1695" s="250" t="s">
        <v>90</v>
      </c>
      <c r="AV1695" s="12" t="s">
        <v>90</v>
      </c>
      <c r="AW1695" s="12" t="s">
        <v>5</v>
      </c>
      <c r="AX1695" s="12" t="s">
        <v>80</v>
      </c>
      <c r="AY1695" s="250" t="s">
        <v>204</v>
      </c>
    </row>
    <row r="1696" spans="2:51" s="14" customFormat="1" ht="12">
      <c r="B1696" s="262"/>
      <c r="C1696" s="263"/>
      <c r="D1696" s="231" t="s">
        <v>213</v>
      </c>
      <c r="E1696" s="264" t="s">
        <v>33</v>
      </c>
      <c r="F1696" s="265" t="s">
        <v>243</v>
      </c>
      <c r="G1696" s="263"/>
      <c r="H1696" s="266">
        <v>274.2</v>
      </c>
      <c r="I1696" s="267"/>
      <c r="J1696" s="267"/>
      <c r="K1696" s="263"/>
      <c r="L1696" s="263"/>
      <c r="M1696" s="268"/>
      <c r="N1696" s="269"/>
      <c r="O1696" s="270"/>
      <c r="P1696" s="270"/>
      <c r="Q1696" s="270"/>
      <c r="R1696" s="270"/>
      <c r="S1696" s="270"/>
      <c r="T1696" s="270"/>
      <c r="U1696" s="270"/>
      <c r="V1696" s="270"/>
      <c r="W1696" s="270"/>
      <c r="X1696" s="271"/>
      <c r="AT1696" s="272" t="s">
        <v>213</v>
      </c>
      <c r="AU1696" s="272" t="s">
        <v>90</v>
      </c>
      <c r="AV1696" s="14" t="s">
        <v>224</v>
      </c>
      <c r="AW1696" s="14" t="s">
        <v>5</v>
      </c>
      <c r="AX1696" s="14" t="s">
        <v>80</v>
      </c>
      <c r="AY1696" s="272" t="s">
        <v>204</v>
      </c>
    </row>
    <row r="1697" spans="2:51" s="11" customFormat="1" ht="12">
      <c r="B1697" s="229"/>
      <c r="C1697" s="230"/>
      <c r="D1697" s="231" t="s">
        <v>213</v>
      </c>
      <c r="E1697" s="232" t="s">
        <v>33</v>
      </c>
      <c r="F1697" s="233" t="s">
        <v>698</v>
      </c>
      <c r="G1697" s="230"/>
      <c r="H1697" s="232" t="s">
        <v>33</v>
      </c>
      <c r="I1697" s="234"/>
      <c r="J1697" s="234"/>
      <c r="K1697" s="230"/>
      <c r="L1697" s="230"/>
      <c r="M1697" s="235"/>
      <c r="N1697" s="236"/>
      <c r="O1697" s="237"/>
      <c r="P1697" s="237"/>
      <c r="Q1697" s="237"/>
      <c r="R1697" s="237"/>
      <c r="S1697" s="237"/>
      <c r="T1697" s="237"/>
      <c r="U1697" s="237"/>
      <c r="V1697" s="237"/>
      <c r="W1697" s="237"/>
      <c r="X1697" s="238"/>
      <c r="AT1697" s="239" t="s">
        <v>213</v>
      </c>
      <c r="AU1697" s="239" t="s">
        <v>90</v>
      </c>
      <c r="AV1697" s="11" t="s">
        <v>88</v>
      </c>
      <c r="AW1697" s="11" t="s">
        <v>5</v>
      </c>
      <c r="AX1697" s="11" t="s">
        <v>80</v>
      </c>
      <c r="AY1697" s="239" t="s">
        <v>204</v>
      </c>
    </row>
    <row r="1698" spans="2:51" s="12" customFormat="1" ht="12">
      <c r="B1698" s="240"/>
      <c r="C1698" s="241"/>
      <c r="D1698" s="231" t="s">
        <v>213</v>
      </c>
      <c r="E1698" s="242" t="s">
        <v>33</v>
      </c>
      <c r="F1698" s="243" t="s">
        <v>1843</v>
      </c>
      <c r="G1698" s="241"/>
      <c r="H1698" s="244">
        <v>263</v>
      </c>
      <c r="I1698" s="245"/>
      <c r="J1698" s="245"/>
      <c r="K1698" s="241"/>
      <c r="L1698" s="241"/>
      <c r="M1698" s="246"/>
      <c r="N1698" s="247"/>
      <c r="O1698" s="248"/>
      <c r="P1698" s="248"/>
      <c r="Q1698" s="248"/>
      <c r="R1698" s="248"/>
      <c r="S1698" s="248"/>
      <c r="T1698" s="248"/>
      <c r="U1698" s="248"/>
      <c r="V1698" s="248"/>
      <c r="W1698" s="248"/>
      <c r="X1698" s="249"/>
      <c r="AT1698" s="250" t="s">
        <v>213</v>
      </c>
      <c r="AU1698" s="250" t="s">
        <v>90</v>
      </c>
      <c r="AV1698" s="12" t="s">
        <v>90</v>
      </c>
      <c r="AW1698" s="12" t="s">
        <v>5</v>
      </c>
      <c r="AX1698" s="12" t="s">
        <v>80</v>
      </c>
      <c r="AY1698" s="250" t="s">
        <v>204</v>
      </c>
    </row>
    <row r="1699" spans="2:51" s="11" customFormat="1" ht="12">
      <c r="B1699" s="229"/>
      <c r="C1699" s="230"/>
      <c r="D1699" s="231" t="s">
        <v>213</v>
      </c>
      <c r="E1699" s="232" t="s">
        <v>33</v>
      </c>
      <c r="F1699" s="233" t="s">
        <v>700</v>
      </c>
      <c r="G1699" s="230"/>
      <c r="H1699" s="232" t="s">
        <v>33</v>
      </c>
      <c r="I1699" s="234"/>
      <c r="J1699" s="234"/>
      <c r="K1699" s="230"/>
      <c r="L1699" s="230"/>
      <c r="M1699" s="235"/>
      <c r="N1699" s="236"/>
      <c r="O1699" s="237"/>
      <c r="P1699" s="237"/>
      <c r="Q1699" s="237"/>
      <c r="R1699" s="237"/>
      <c r="S1699" s="237"/>
      <c r="T1699" s="237"/>
      <c r="U1699" s="237"/>
      <c r="V1699" s="237"/>
      <c r="W1699" s="237"/>
      <c r="X1699" s="238"/>
      <c r="AT1699" s="239" t="s">
        <v>213</v>
      </c>
      <c r="AU1699" s="239" t="s">
        <v>90</v>
      </c>
      <c r="AV1699" s="11" t="s">
        <v>88</v>
      </c>
      <c r="AW1699" s="11" t="s">
        <v>5</v>
      </c>
      <c r="AX1699" s="11" t="s">
        <v>80</v>
      </c>
      <c r="AY1699" s="239" t="s">
        <v>204</v>
      </c>
    </row>
    <row r="1700" spans="2:51" s="12" customFormat="1" ht="12">
      <c r="B1700" s="240"/>
      <c r="C1700" s="241"/>
      <c r="D1700" s="231" t="s">
        <v>213</v>
      </c>
      <c r="E1700" s="242" t="s">
        <v>33</v>
      </c>
      <c r="F1700" s="243" t="s">
        <v>1843</v>
      </c>
      <c r="G1700" s="241"/>
      <c r="H1700" s="244">
        <v>263</v>
      </c>
      <c r="I1700" s="245"/>
      <c r="J1700" s="245"/>
      <c r="K1700" s="241"/>
      <c r="L1700" s="241"/>
      <c r="M1700" s="246"/>
      <c r="N1700" s="247"/>
      <c r="O1700" s="248"/>
      <c r="P1700" s="248"/>
      <c r="Q1700" s="248"/>
      <c r="R1700" s="248"/>
      <c r="S1700" s="248"/>
      <c r="T1700" s="248"/>
      <c r="U1700" s="248"/>
      <c r="V1700" s="248"/>
      <c r="W1700" s="248"/>
      <c r="X1700" s="249"/>
      <c r="AT1700" s="250" t="s">
        <v>213</v>
      </c>
      <c r="AU1700" s="250" t="s">
        <v>90</v>
      </c>
      <c r="AV1700" s="12" t="s">
        <v>90</v>
      </c>
      <c r="AW1700" s="12" t="s">
        <v>5</v>
      </c>
      <c r="AX1700" s="12" t="s">
        <v>80</v>
      </c>
      <c r="AY1700" s="250" t="s">
        <v>204</v>
      </c>
    </row>
    <row r="1701" spans="2:51" s="14" customFormat="1" ht="12">
      <c r="B1701" s="262"/>
      <c r="C1701" s="263"/>
      <c r="D1701" s="231" t="s">
        <v>213</v>
      </c>
      <c r="E1701" s="264" t="s">
        <v>33</v>
      </c>
      <c r="F1701" s="265" t="s">
        <v>243</v>
      </c>
      <c r="G1701" s="263"/>
      <c r="H1701" s="266">
        <v>526</v>
      </c>
      <c r="I1701" s="267"/>
      <c r="J1701" s="267"/>
      <c r="K1701" s="263"/>
      <c r="L1701" s="263"/>
      <c r="M1701" s="268"/>
      <c r="N1701" s="269"/>
      <c r="O1701" s="270"/>
      <c r="P1701" s="270"/>
      <c r="Q1701" s="270"/>
      <c r="R1701" s="270"/>
      <c r="S1701" s="270"/>
      <c r="T1701" s="270"/>
      <c r="U1701" s="270"/>
      <c r="V1701" s="270"/>
      <c r="W1701" s="270"/>
      <c r="X1701" s="271"/>
      <c r="AT1701" s="272" t="s">
        <v>213</v>
      </c>
      <c r="AU1701" s="272" t="s">
        <v>90</v>
      </c>
      <c r="AV1701" s="14" t="s">
        <v>224</v>
      </c>
      <c r="AW1701" s="14" t="s">
        <v>5</v>
      </c>
      <c r="AX1701" s="14" t="s">
        <v>80</v>
      </c>
      <c r="AY1701" s="272" t="s">
        <v>204</v>
      </c>
    </row>
    <row r="1702" spans="2:51" s="11" customFormat="1" ht="12">
      <c r="B1702" s="229"/>
      <c r="C1702" s="230"/>
      <c r="D1702" s="231" t="s">
        <v>213</v>
      </c>
      <c r="E1702" s="232" t="s">
        <v>33</v>
      </c>
      <c r="F1702" s="233" t="s">
        <v>1844</v>
      </c>
      <c r="G1702" s="230"/>
      <c r="H1702" s="232" t="s">
        <v>33</v>
      </c>
      <c r="I1702" s="234"/>
      <c r="J1702" s="234"/>
      <c r="K1702" s="230"/>
      <c r="L1702" s="230"/>
      <c r="M1702" s="235"/>
      <c r="N1702" s="236"/>
      <c r="O1702" s="237"/>
      <c r="P1702" s="237"/>
      <c r="Q1702" s="237"/>
      <c r="R1702" s="237"/>
      <c r="S1702" s="237"/>
      <c r="T1702" s="237"/>
      <c r="U1702" s="237"/>
      <c r="V1702" s="237"/>
      <c r="W1702" s="237"/>
      <c r="X1702" s="238"/>
      <c r="AT1702" s="239" t="s">
        <v>213</v>
      </c>
      <c r="AU1702" s="239" t="s">
        <v>90</v>
      </c>
      <c r="AV1702" s="11" t="s">
        <v>88</v>
      </c>
      <c r="AW1702" s="11" t="s">
        <v>5</v>
      </c>
      <c r="AX1702" s="11" t="s">
        <v>80</v>
      </c>
      <c r="AY1702" s="239" t="s">
        <v>204</v>
      </c>
    </row>
    <row r="1703" spans="2:51" s="12" customFormat="1" ht="12">
      <c r="B1703" s="240"/>
      <c r="C1703" s="241"/>
      <c r="D1703" s="231" t="s">
        <v>213</v>
      </c>
      <c r="E1703" s="242" t="s">
        <v>33</v>
      </c>
      <c r="F1703" s="243" t="s">
        <v>1845</v>
      </c>
      <c r="G1703" s="241"/>
      <c r="H1703" s="244">
        <v>223</v>
      </c>
      <c r="I1703" s="245"/>
      <c r="J1703" s="245"/>
      <c r="K1703" s="241"/>
      <c r="L1703" s="241"/>
      <c r="M1703" s="246"/>
      <c r="N1703" s="247"/>
      <c r="O1703" s="248"/>
      <c r="P1703" s="248"/>
      <c r="Q1703" s="248"/>
      <c r="R1703" s="248"/>
      <c r="S1703" s="248"/>
      <c r="T1703" s="248"/>
      <c r="U1703" s="248"/>
      <c r="V1703" s="248"/>
      <c r="W1703" s="248"/>
      <c r="X1703" s="249"/>
      <c r="AT1703" s="250" t="s">
        <v>213</v>
      </c>
      <c r="AU1703" s="250" t="s">
        <v>90</v>
      </c>
      <c r="AV1703" s="12" t="s">
        <v>90</v>
      </c>
      <c r="AW1703" s="12" t="s">
        <v>5</v>
      </c>
      <c r="AX1703" s="12" t="s">
        <v>80</v>
      </c>
      <c r="AY1703" s="250" t="s">
        <v>204</v>
      </c>
    </row>
    <row r="1704" spans="2:51" s="13" customFormat="1" ht="12">
      <c r="B1704" s="251"/>
      <c r="C1704" s="252"/>
      <c r="D1704" s="231" t="s">
        <v>213</v>
      </c>
      <c r="E1704" s="253" t="s">
        <v>33</v>
      </c>
      <c r="F1704" s="254" t="s">
        <v>218</v>
      </c>
      <c r="G1704" s="252"/>
      <c r="H1704" s="255">
        <v>1264.81</v>
      </c>
      <c r="I1704" s="256"/>
      <c r="J1704" s="256"/>
      <c r="K1704" s="252"/>
      <c r="L1704" s="252"/>
      <c r="M1704" s="257"/>
      <c r="N1704" s="258"/>
      <c r="O1704" s="259"/>
      <c r="P1704" s="259"/>
      <c r="Q1704" s="259"/>
      <c r="R1704" s="259"/>
      <c r="S1704" s="259"/>
      <c r="T1704" s="259"/>
      <c r="U1704" s="259"/>
      <c r="V1704" s="259"/>
      <c r="W1704" s="259"/>
      <c r="X1704" s="260"/>
      <c r="AT1704" s="261" t="s">
        <v>213</v>
      </c>
      <c r="AU1704" s="261" t="s">
        <v>90</v>
      </c>
      <c r="AV1704" s="13" t="s">
        <v>211</v>
      </c>
      <c r="AW1704" s="13" t="s">
        <v>5</v>
      </c>
      <c r="AX1704" s="13" t="s">
        <v>88</v>
      </c>
      <c r="AY1704" s="261" t="s">
        <v>204</v>
      </c>
    </row>
    <row r="1705" spans="2:65" s="1" customFormat="1" ht="16.5" customHeight="1">
      <c r="B1705" s="39"/>
      <c r="C1705" s="216" t="s">
        <v>1846</v>
      </c>
      <c r="D1705" s="216" t="s">
        <v>206</v>
      </c>
      <c r="E1705" s="217" t="s">
        <v>1847</v>
      </c>
      <c r="F1705" s="218" t="s">
        <v>1848</v>
      </c>
      <c r="G1705" s="219" t="s">
        <v>232</v>
      </c>
      <c r="H1705" s="220">
        <v>3.139</v>
      </c>
      <c r="I1705" s="221"/>
      <c r="J1705" s="221"/>
      <c r="K1705" s="222">
        <f>ROUND(P1705*H1705,2)</f>
        <v>0</v>
      </c>
      <c r="L1705" s="218" t="s">
        <v>239</v>
      </c>
      <c r="M1705" s="44"/>
      <c r="N1705" s="223" t="s">
        <v>33</v>
      </c>
      <c r="O1705" s="224" t="s">
        <v>49</v>
      </c>
      <c r="P1705" s="225">
        <f>I1705+J1705</f>
        <v>0</v>
      </c>
      <c r="Q1705" s="225">
        <f>ROUND(I1705*H1705,2)</f>
        <v>0</v>
      </c>
      <c r="R1705" s="225">
        <f>ROUND(J1705*H1705,2)</f>
        <v>0</v>
      </c>
      <c r="S1705" s="80"/>
      <c r="T1705" s="226">
        <f>S1705*H1705</f>
        <v>0</v>
      </c>
      <c r="U1705" s="226">
        <v>0.00281</v>
      </c>
      <c r="V1705" s="226">
        <f>U1705*H1705</f>
        <v>0.00882059</v>
      </c>
      <c r="W1705" s="226">
        <v>0</v>
      </c>
      <c r="X1705" s="227">
        <f>W1705*H1705</f>
        <v>0</v>
      </c>
      <c r="AR1705" s="17" t="s">
        <v>305</v>
      </c>
      <c r="AT1705" s="17" t="s">
        <v>206</v>
      </c>
      <c r="AU1705" s="17" t="s">
        <v>90</v>
      </c>
      <c r="AY1705" s="17" t="s">
        <v>204</v>
      </c>
      <c r="BE1705" s="228">
        <f>IF(O1705="základní",K1705,0)</f>
        <v>0</v>
      </c>
      <c r="BF1705" s="228">
        <f>IF(O1705="snížená",K1705,0)</f>
        <v>0</v>
      </c>
      <c r="BG1705" s="228">
        <f>IF(O1705="zákl. přenesená",K1705,0)</f>
        <v>0</v>
      </c>
      <c r="BH1705" s="228">
        <f>IF(O1705="sníž. přenesená",K1705,0)</f>
        <v>0</v>
      </c>
      <c r="BI1705" s="228">
        <f>IF(O1705="nulová",K1705,0)</f>
        <v>0</v>
      </c>
      <c r="BJ1705" s="17" t="s">
        <v>88</v>
      </c>
      <c r="BK1705" s="228">
        <f>ROUND(P1705*H1705,2)</f>
        <v>0</v>
      </c>
      <c r="BL1705" s="17" t="s">
        <v>305</v>
      </c>
      <c r="BM1705" s="17" t="s">
        <v>1849</v>
      </c>
    </row>
    <row r="1706" spans="2:51" s="11" customFormat="1" ht="12">
      <c r="B1706" s="229"/>
      <c r="C1706" s="230"/>
      <c r="D1706" s="231" t="s">
        <v>213</v>
      </c>
      <c r="E1706" s="232" t="s">
        <v>33</v>
      </c>
      <c r="F1706" s="233" t="s">
        <v>1785</v>
      </c>
      <c r="G1706" s="230"/>
      <c r="H1706" s="232" t="s">
        <v>33</v>
      </c>
      <c r="I1706" s="234"/>
      <c r="J1706" s="234"/>
      <c r="K1706" s="230"/>
      <c r="L1706" s="230"/>
      <c r="M1706" s="235"/>
      <c r="N1706" s="236"/>
      <c r="O1706" s="237"/>
      <c r="P1706" s="237"/>
      <c r="Q1706" s="237"/>
      <c r="R1706" s="237"/>
      <c r="S1706" s="237"/>
      <c r="T1706" s="237"/>
      <c r="U1706" s="237"/>
      <c r="V1706" s="237"/>
      <c r="W1706" s="237"/>
      <c r="X1706" s="238"/>
      <c r="AT1706" s="239" t="s">
        <v>213</v>
      </c>
      <c r="AU1706" s="239" t="s">
        <v>90</v>
      </c>
      <c r="AV1706" s="11" t="s">
        <v>88</v>
      </c>
      <c r="AW1706" s="11" t="s">
        <v>5</v>
      </c>
      <c r="AX1706" s="11" t="s">
        <v>80</v>
      </c>
      <c r="AY1706" s="239" t="s">
        <v>204</v>
      </c>
    </row>
    <row r="1707" spans="2:51" s="11" customFormat="1" ht="12">
      <c r="B1707" s="229"/>
      <c r="C1707" s="230"/>
      <c r="D1707" s="231" t="s">
        <v>213</v>
      </c>
      <c r="E1707" s="232" t="s">
        <v>33</v>
      </c>
      <c r="F1707" s="233" t="s">
        <v>1850</v>
      </c>
      <c r="G1707" s="230"/>
      <c r="H1707" s="232" t="s">
        <v>33</v>
      </c>
      <c r="I1707" s="234"/>
      <c r="J1707" s="234"/>
      <c r="K1707" s="230"/>
      <c r="L1707" s="230"/>
      <c r="M1707" s="235"/>
      <c r="N1707" s="236"/>
      <c r="O1707" s="237"/>
      <c r="P1707" s="237"/>
      <c r="Q1707" s="237"/>
      <c r="R1707" s="237"/>
      <c r="S1707" s="237"/>
      <c r="T1707" s="237"/>
      <c r="U1707" s="237"/>
      <c r="V1707" s="237"/>
      <c r="W1707" s="237"/>
      <c r="X1707" s="238"/>
      <c r="AT1707" s="239" t="s">
        <v>213</v>
      </c>
      <c r="AU1707" s="239" t="s">
        <v>90</v>
      </c>
      <c r="AV1707" s="11" t="s">
        <v>88</v>
      </c>
      <c r="AW1707" s="11" t="s">
        <v>5</v>
      </c>
      <c r="AX1707" s="11" t="s">
        <v>80</v>
      </c>
      <c r="AY1707" s="239" t="s">
        <v>204</v>
      </c>
    </row>
    <row r="1708" spans="2:51" s="12" customFormat="1" ht="12">
      <c r="B1708" s="240"/>
      <c r="C1708" s="241"/>
      <c r="D1708" s="231" t="s">
        <v>213</v>
      </c>
      <c r="E1708" s="242" t="s">
        <v>33</v>
      </c>
      <c r="F1708" s="243" t="s">
        <v>1851</v>
      </c>
      <c r="G1708" s="241"/>
      <c r="H1708" s="244">
        <v>3.139</v>
      </c>
      <c r="I1708" s="245"/>
      <c r="J1708" s="245"/>
      <c r="K1708" s="241"/>
      <c r="L1708" s="241"/>
      <c r="M1708" s="246"/>
      <c r="N1708" s="247"/>
      <c r="O1708" s="248"/>
      <c r="P1708" s="248"/>
      <c r="Q1708" s="248"/>
      <c r="R1708" s="248"/>
      <c r="S1708" s="248"/>
      <c r="T1708" s="248"/>
      <c r="U1708" s="248"/>
      <c r="V1708" s="248"/>
      <c r="W1708" s="248"/>
      <c r="X1708" s="249"/>
      <c r="AT1708" s="250" t="s">
        <v>213</v>
      </c>
      <c r="AU1708" s="250" t="s">
        <v>90</v>
      </c>
      <c r="AV1708" s="12" t="s">
        <v>90</v>
      </c>
      <c r="AW1708" s="12" t="s">
        <v>5</v>
      </c>
      <c r="AX1708" s="12" t="s">
        <v>80</v>
      </c>
      <c r="AY1708" s="250" t="s">
        <v>204</v>
      </c>
    </row>
    <row r="1709" spans="2:51" s="14" customFormat="1" ht="12">
      <c r="B1709" s="262"/>
      <c r="C1709" s="263"/>
      <c r="D1709" s="231" t="s">
        <v>213</v>
      </c>
      <c r="E1709" s="264" t="s">
        <v>33</v>
      </c>
      <c r="F1709" s="265" t="s">
        <v>243</v>
      </c>
      <c r="G1709" s="263"/>
      <c r="H1709" s="266">
        <v>3.139</v>
      </c>
      <c r="I1709" s="267"/>
      <c r="J1709" s="267"/>
      <c r="K1709" s="263"/>
      <c r="L1709" s="263"/>
      <c r="M1709" s="268"/>
      <c r="N1709" s="269"/>
      <c r="O1709" s="270"/>
      <c r="P1709" s="270"/>
      <c r="Q1709" s="270"/>
      <c r="R1709" s="270"/>
      <c r="S1709" s="270"/>
      <c r="T1709" s="270"/>
      <c r="U1709" s="270"/>
      <c r="V1709" s="270"/>
      <c r="W1709" s="270"/>
      <c r="X1709" s="271"/>
      <c r="AT1709" s="272" t="s">
        <v>213</v>
      </c>
      <c r="AU1709" s="272" t="s">
        <v>90</v>
      </c>
      <c r="AV1709" s="14" t="s">
        <v>224</v>
      </c>
      <c r="AW1709" s="14" t="s">
        <v>5</v>
      </c>
      <c r="AX1709" s="14" t="s">
        <v>80</v>
      </c>
      <c r="AY1709" s="272" t="s">
        <v>204</v>
      </c>
    </row>
    <row r="1710" spans="2:51" s="13" customFormat="1" ht="12">
      <c r="B1710" s="251"/>
      <c r="C1710" s="252"/>
      <c r="D1710" s="231" t="s">
        <v>213</v>
      </c>
      <c r="E1710" s="253" t="s">
        <v>33</v>
      </c>
      <c r="F1710" s="254" t="s">
        <v>218</v>
      </c>
      <c r="G1710" s="252"/>
      <c r="H1710" s="255">
        <v>3.139</v>
      </c>
      <c r="I1710" s="256"/>
      <c r="J1710" s="256"/>
      <c r="K1710" s="252"/>
      <c r="L1710" s="252"/>
      <c r="M1710" s="257"/>
      <c r="N1710" s="258"/>
      <c r="O1710" s="259"/>
      <c r="P1710" s="259"/>
      <c r="Q1710" s="259"/>
      <c r="R1710" s="259"/>
      <c r="S1710" s="259"/>
      <c r="T1710" s="259"/>
      <c r="U1710" s="259"/>
      <c r="V1710" s="259"/>
      <c r="W1710" s="259"/>
      <c r="X1710" s="260"/>
      <c r="AT1710" s="261" t="s">
        <v>213</v>
      </c>
      <c r="AU1710" s="261" t="s">
        <v>90</v>
      </c>
      <c r="AV1710" s="13" t="s">
        <v>211</v>
      </c>
      <c r="AW1710" s="13" t="s">
        <v>5</v>
      </c>
      <c r="AX1710" s="13" t="s">
        <v>88</v>
      </c>
      <c r="AY1710" s="261" t="s">
        <v>204</v>
      </c>
    </row>
    <row r="1711" spans="2:65" s="1" customFormat="1" ht="22.5" customHeight="1">
      <c r="B1711" s="39"/>
      <c r="C1711" s="216" t="s">
        <v>1852</v>
      </c>
      <c r="D1711" s="216" t="s">
        <v>206</v>
      </c>
      <c r="E1711" s="217" t="s">
        <v>1853</v>
      </c>
      <c r="F1711" s="218" t="s">
        <v>1854</v>
      </c>
      <c r="G1711" s="219" t="s">
        <v>275</v>
      </c>
      <c r="H1711" s="220">
        <v>23.2</v>
      </c>
      <c r="I1711" s="221"/>
      <c r="J1711" s="221"/>
      <c r="K1711" s="222">
        <f>ROUND(P1711*H1711,2)</f>
        <v>0</v>
      </c>
      <c r="L1711" s="218" t="s">
        <v>239</v>
      </c>
      <c r="M1711" s="44"/>
      <c r="N1711" s="223" t="s">
        <v>33</v>
      </c>
      <c r="O1711" s="224" t="s">
        <v>49</v>
      </c>
      <c r="P1711" s="225">
        <f>I1711+J1711</f>
        <v>0</v>
      </c>
      <c r="Q1711" s="225">
        <f>ROUND(I1711*H1711,2)</f>
        <v>0</v>
      </c>
      <c r="R1711" s="225">
        <f>ROUND(J1711*H1711,2)</f>
        <v>0</v>
      </c>
      <c r="S1711" s="80"/>
      <c r="T1711" s="226">
        <f>S1711*H1711</f>
        <v>0</v>
      </c>
      <c r="U1711" s="226">
        <v>0</v>
      </c>
      <c r="V1711" s="226">
        <f>U1711*H1711</f>
        <v>0</v>
      </c>
      <c r="W1711" s="226">
        <v>0</v>
      </c>
      <c r="X1711" s="227">
        <f>W1711*H1711</f>
        <v>0</v>
      </c>
      <c r="AR1711" s="17" t="s">
        <v>305</v>
      </c>
      <c r="AT1711" s="17" t="s">
        <v>206</v>
      </c>
      <c r="AU1711" s="17" t="s">
        <v>90</v>
      </c>
      <c r="AY1711" s="17" t="s">
        <v>204</v>
      </c>
      <c r="BE1711" s="228">
        <f>IF(O1711="základní",K1711,0)</f>
        <v>0</v>
      </c>
      <c r="BF1711" s="228">
        <f>IF(O1711="snížená",K1711,0)</f>
        <v>0</v>
      </c>
      <c r="BG1711" s="228">
        <f>IF(O1711="zákl. přenesená",K1711,0)</f>
        <v>0</v>
      </c>
      <c r="BH1711" s="228">
        <f>IF(O1711="sníž. přenesená",K1711,0)</f>
        <v>0</v>
      </c>
      <c r="BI1711" s="228">
        <f>IF(O1711="nulová",K1711,0)</f>
        <v>0</v>
      </c>
      <c r="BJ1711" s="17" t="s">
        <v>88</v>
      </c>
      <c r="BK1711" s="228">
        <f>ROUND(P1711*H1711,2)</f>
        <v>0</v>
      </c>
      <c r="BL1711" s="17" t="s">
        <v>305</v>
      </c>
      <c r="BM1711" s="17" t="s">
        <v>1855</v>
      </c>
    </row>
    <row r="1712" spans="2:63" s="10" customFormat="1" ht="22.8" customHeight="1">
      <c r="B1712" s="199"/>
      <c r="C1712" s="200"/>
      <c r="D1712" s="201" t="s">
        <v>79</v>
      </c>
      <c r="E1712" s="214" t="s">
        <v>1856</v>
      </c>
      <c r="F1712" s="214" t="s">
        <v>1857</v>
      </c>
      <c r="G1712" s="200"/>
      <c r="H1712" s="200"/>
      <c r="I1712" s="203"/>
      <c r="J1712" s="203"/>
      <c r="K1712" s="215">
        <f>BK1712</f>
        <v>0</v>
      </c>
      <c r="L1712" s="200"/>
      <c r="M1712" s="205"/>
      <c r="N1712" s="206"/>
      <c r="O1712" s="207"/>
      <c r="P1712" s="207"/>
      <c r="Q1712" s="208">
        <f>SUM(Q1713:Q1777)</f>
        <v>0</v>
      </c>
      <c r="R1712" s="208">
        <f>SUM(R1713:R1777)</f>
        <v>0</v>
      </c>
      <c r="S1712" s="207"/>
      <c r="T1712" s="209">
        <f>SUM(T1713:T1777)</f>
        <v>0</v>
      </c>
      <c r="U1712" s="207"/>
      <c r="V1712" s="209">
        <f>SUM(V1713:V1777)</f>
        <v>26.259788240000006</v>
      </c>
      <c r="W1712" s="207"/>
      <c r="X1712" s="210">
        <f>SUM(X1713:X1777)</f>
        <v>0.22</v>
      </c>
      <c r="AR1712" s="211" t="s">
        <v>90</v>
      </c>
      <c r="AT1712" s="212" t="s">
        <v>79</v>
      </c>
      <c r="AU1712" s="212" t="s">
        <v>88</v>
      </c>
      <c r="AY1712" s="211" t="s">
        <v>204</v>
      </c>
      <c r="BK1712" s="213">
        <f>SUM(BK1713:BK1777)</f>
        <v>0</v>
      </c>
    </row>
    <row r="1713" spans="2:65" s="1" customFormat="1" ht="16.5" customHeight="1">
      <c r="B1713" s="39"/>
      <c r="C1713" s="216" t="s">
        <v>1858</v>
      </c>
      <c r="D1713" s="216" t="s">
        <v>206</v>
      </c>
      <c r="E1713" s="217" t="s">
        <v>1859</v>
      </c>
      <c r="F1713" s="218" t="s">
        <v>1860</v>
      </c>
      <c r="G1713" s="219" t="s">
        <v>209</v>
      </c>
      <c r="H1713" s="220">
        <v>19.803</v>
      </c>
      <c r="I1713" s="221"/>
      <c r="J1713" s="221"/>
      <c r="K1713" s="222">
        <f>ROUND(P1713*H1713,2)</f>
        <v>0</v>
      </c>
      <c r="L1713" s="218" t="s">
        <v>1071</v>
      </c>
      <c r="M1713" s="44"/>
      <c r="N1713" s="223" t="s">
        <v>33</v>
      </c>
      <c r="O1713" s="224" t="s">
        <v>49</v>
      </c>
      <c r="P1713" s="225">
        <f>I1713+J1713</f>
        <v>0</v>
      </c>
      <c r="Q1713" s="225">
        <f>ROUND(I1713*H1713,2)</f>
        <v>0</v>
      </c>
      <c r="R1713" s="225">
        <f>ROUND(J1713*H1713,2)</f>
        <v>0</v>
      </c>
      <c r="S1713" s="80"/>
      <c r="T1713" s="226">
        <f>S1713*H1713</f>
        <v>0</v>
      </c>
      <c r="U1713" s="226">
        <v>0</v>
      </c>
      <c r="V1713" s="226">
        <f>U1713*H1713</f>
        <v>0</v>
      </c>
      <c r="W1713" s="226">
        <v>0</v>
      </c>
      <c r="X1713" s="227">
        <f>W1713*H1713</f>
        <v>0</v>
      </c>
      <c r="AR1713" s="17" t="s">
        <v>305</v>
      </c>
      <c r="AT1713" s="17" t="s">
        <v>206</v>
      </c>
      <c r="AU1713" s="17" t="s">
        <v>90</v>
      </c>
      <c r="AY1713" s="17" t="s">
        <v>204</v>
      </c>
      <c r="BE1713" s="228">
        <f>IF(O1713="základní",K1713,0)</f>
        <v>0</v>
      </c>
      <c r="BF1713" s="228">
        <f>IF(O1713="snížená",K1713,0)</f>
        <v>0</v>
      </c>
      <c r="BG1713" s="228">
        <f>IF(O1713="zákl. přenesená",K1713,0)</f>
        <v>0</v>
      </c>
      <c r="BH1713" s="228">
        <f>IF(O1713="sníž. přenesená",K1713,0)</f>
        <v>0</v>
      </c>
      <c r="BI1713" s="228">
        <f>IF(O1713="nulová",K1713,0)</f>
        <v>0</v>
      </c>
      <c r="BJ1713" s="17" t="s">
        <v>88</v>
      </c>
      <c r="BK1713" s="228">
        <f>ROUND(P1713*H1713,2)</f>
        <v>0</v>
      </c>
      <c r="BL1713" s="17" t="s">
        <v>305</v>
      </c>
      <c r="BM1713" s="17" t="s">
        <v>1861</v>
      </c>
    </row>
    <row r="1714" spans="2:51" s="12" customFormat="1" ht="12">
      <c r="B1714" s="240"/>
      <c r="C1714" s="241"/>
      <c r="D1714" s="231" t="s">
        <v>213</v>
      </c>
      <c r="E1714" s="242" t="s">
        <v>33</v>
      </c>
      <c r="F1714" s="243" t="s">
        <v>1862</v>
      </c>
      <c r="G1714" s="241"/>
      <c r="H1714" s="244">
        <v>19.803</v>
      </c>
      <c r="I1714" s="245"/>
      <c r="J1714" s="245"/>
      <c r="K1714" s="241"/>
      <c r="L1714" s="241"/>
      <c r="M1714" s="246"/>
      <c r="N1714" s="247"/>
      <c r="O1714" s="248"/>
      <c r="P1714" s="248"/>
      <c r="Q1714" s="248"/>
      <c r="R1714" s="248"/>
      <c r="S1714" s="248"/>
      <c r="T1714" s="248"/>
      <c r="U1714" s="248"/>
      <c r="V1714" s="248"/>
      <c r="W1714" s="248"/>
      <c r="X1714" s="249"/>
      <c r="AT1714" s="250" t="s">
        <v>213</v>
      </c>
      <c r="AU1714" s="250" t="s">
        <v>90</v>
      </c>
      <c r="AV1714" s="12" t="s">
        <v>90</v>
      </c>
      <c r="AW1714" s="12" t="s">
        <v>5</v>
      </c>
      <c r="AX1714" s="12" t="s">
        <v>80</v>
      </c>
      <c r="AY1714" s="250" t="s">
        <v>204</v>
      </c>
    </row>
    <row r="1715" spans="2:51" s="13" customFormat="1" ht="12">
      <c r="B1715" s="251"/>
      <c r="C1715" s="252"/>
      <c r="D1715" s="231" t="s">
        <v>213</v>
      </c>
      <c r="E1715" s="253" t="s">
        <v>33</v>
      </c>
      <c r="F1715" s="254" t="s">
        <v>218</v>
      </c>
      <c r="G1715" s="252"/>
      <c r="H1715" s="255">
        <v>19.803</v>
      </c>
      <c r="I1715" s="256"/>
      <c r="J1715" s="256"/>
      <c r="K1715" s="252"/>
      <c r="L1715" s="252"/>
      <c r="M1715" s="257"/>
      <c r="N1715" s="258"/>
      <c r="O1715" s="259"/>
      <c r="P1715" s="259"/>
      <c r="Q1715" s="259"/>
      <c r="R1715" s="259"/>
      <c r="S1715" s="259"/>
      <c r="T1715" s="259"/>
      <c r="U1715" s="259"/>
      <c r="V1715" s="259"/>
      <c r="W1715" s="259"/>
      <c r="X1715" s="260"/>
      <c r="AT1715" s="261" t="s">
        <v>213</v>
      </c>
      <c r="AU1715" s="261" t="s">
        <v>90</v>
      </c>
      <c r="AV1715" s="13" t="s">
        <v>211</v>
      </c>
      <c r="AW1715" s="13" t="s">
        <v>5</v>
      </c>
      <c r="AX1715" s="13" t="s">
        <v>88</v>
      </c>
      <c r="AY1715" s="261" t="s">
        <v>204</v>
      </c>
    </row>
    <row r="1716" spans="2:65" s="1" customFormat="1" ht="22.5" customHeight="1">
      <c r="B1716" s="39"/>
      <c r="C1716" s="216" t="s">
        <v>1863</v>
      </c>
      <c r="D1716" s="216" t="s">
        <v>206</v>
      </c>
      <c r="E1716" s="217" t="s">
        <v>1864</v>
      </c>
      <c r="F1716" s="218" t="s">
        <v>1865</v>
      </c>
      <c r="G1716" s="219" t="s">
        <v>209</v>
      </c>
      <c r="H1716" s="220">
        <v>93.542</v>
      </c>
      <c r="I1716" s="221"/>
      <c r="J1716" s="221"/>
      <c r="K1716" s="222">
        <f>ROUND(P1716*H1716,2)</f>
        <v>0</v>
      </c>
      <c r="L1716" s="218" t="s">
        <v>210</v>
      </c>
      <c r="M1716" s="44"/>
      <c r="N1716" s="223" t="s">
        <v>33</v>
      </c>
      <c r="O1716" s="224" t="s">
        <v>49</v>
      </c>
      <c r="P1716" s="225">
        <f>I1716+J1716</f>
        <v>0</v>
      </c>
      <c r="Q1716" s="225">
        <f>ROUND(I1716*H1716,2)</f>
        <v>0</v>
      </c>
      <c r="R1716" s="225">
        <f>ROUND(J1716*H1716,2)</f>
        <v>0</v>
      </c>
      <c r="S1716" s="80"/>
      <c r="T1716" s="226">
        <f>S1716*H1716</f>
        <v>0</v>
      </c>
      <c r="U1716" s="226">
        <v>0.01699</v>
      </c>
      <c r="V1716" s="226">
        <f>U1716*H1716</f>
        <v>1.5892785800000002</v>
      </c>
      <c r="W1716" s="226">
        <v>0</v>
      </c>
      <c r="X1716" s="227">
        <f>W1716*H1716</f>
        <v>0</v>
      </c>
      <c r="AR1716" s="17" t="s">
        <v>305</v>
      </c>
      <c r="AT1716" s="17" t="s">
        <v>206</v>
      </c>
      <c r="AU1716" s="17" t="s">
        <v>90</v>
      </c>
      <c r="AY1716" s="17" t="s">
        <v>204</v>
      </c>
      <c r="BE1716" s="228">
        <f>IF(O1716="základní",K1716,0)</f>
        <v>0</v>
      </c>
      <c r="BF1716" s="228">
        <f>IF(O1716="snížená",K1716,0)</f>
        <v>0</v>
      </c>
      <c r="BG1716" s="228">
        <f>IF(O1716="zákl. přenesená",K1716,0)</f>
        <v>0</v>
      </c>
      <c r="BH1716" s="228">
        <f>IF(O1716="sníž. přenesená",K1716,0)</f>
        <v>0</v>
      </c>
      <c r="BI1716" s="228">
        <f>IF(O1716="nulová",K1716,0)</f>
        <v>0</v>
      </c>
      <c r="BJ1716" s="17" t="s">
        <v>88</v>
      </c>
      <c r="BK1716" s="228">
        <f>ROUND(P1716*H1716,2)</f>
        <v>0</v>
      </c>
      <c r="BL1716" s="17" t="s">
        <v>305</v>
      </c>
      <c r="BM1716" s="17" t="s">
        <v>1866</v>
      </c>
    </row>
    <row r="1717" spans="2:47" s="1" customFormat="1" ht="12">
      <c r="B1717" s="39"/>
      <c r="C1717" s="40"/>
      <c r="D1717" s="231" t="s">
        <v>887</v>
      </c>
      <c r="E1717" s="40"/>
      <c r="F1717" s="283" t="s">
        <v>1867</v>
      </c>
      <c r="G1717" s="40"/>
      <c r="H1717" s="40"/>
      <c r="I1717" s="132"/>
      <c r="J1717" s="132"/>
      <c r="K1717" s="40"/>
      <c r="L1717" s="40"/>
      <c r="M1717" s="44"/>
      <c r="N1717" s="284"/>
      <c r="O1717" s="80"/>
      <c r="P1717" s="80"/>
      <c r="Q1717" s="80"/>
      <c r="R1717" s="80"/>
      <c r="S1717" s="80"/>
      <c r="T1717" s="80"/>
      <c r="U1717" s="80"/>
      <c r="V1717" s="80"/>
      <c r="W1717" s="80"/>
      <c r="X1717" s="81"/>
      <c r="AT1717" s="17" t="s">
        <v>887</v>
      </c>
      <c r="AU1717" s="17" t="s">
        <v>90</v>
      </c>
    </row>
    <row r="1718" spans="2:51" s="11" customFormat="1" ht="12">
      <c r="B1718" s="229"/>
      <c r="C1718" s="230"/>
      <c r="D1718" s="231" t="s">
        <v>213</v>
      </c>
      <c r="E1718" s="232" t="s">
        <v>33</v>
      </c>
      <c r="F1718" s="233" t="s">
        <v>1868</v>
      </c>
      <c r="G1718" s="230"/>
      <c r="H1718" s="232" t="s">
        <v>33</v>
      </c>
      <c r="I1718" s="234"/>
      <c r="J1718" s="234"/>
      <c r="K1718" s="230"/>
      <c r="L1718" s="230"/>
      <c r="M1718" s="235"/>
      <c r="N1718" s="236"/>
      <c r="O1718" s="237"/>
      <c r="P1718" s="237"/>
      <c r="Q1718" s="237"/>
      <c r="R1718" s="237"/>
      <c r="S1718" s="237"/>
      <c r="T1718" s="237"/>
      <c r="U1718" s="237"/>
      <c r="V1718" s="237"/>
      <c r="W1718" s="237"/>
      <c r="X1718" s="238"/>
      <c r="AT1718" s="239" t="s">
        <v>213</v>
      </c>
      <c r="AU1718" s="239" t="s">
        <v>90</v>
      </c>
      <c r="AV1718" s="11" t="s">
        <v>88</v>
      </c>
      <c r="AW1718" s="11" t="s">
        <v>5</v>
      </c>
      <c r="AX1718" s="11" t="s">
        <v>80</v>
      </c>
      <c r="AY1718" s="239" t="s">
        <v>204</v>
      </c>
    </row>
    <row r="1719" spans="2:51" s="12" customFormat="1" ht="12">
      <c r="B1719" s="240"/>
      <c r="C1719" s="241"/>
      <c r="D1719" s="231" t="s">
        <v>213</v>
      </c>
      <c r="E1719" s="242" t="s">
        <v>33</v>
      </c>
      <c r="F1719" s="243" t="s">
        <v>1869</v>
      </c>
      <c r="G1719" s="241"/>
      <c r="H1719" s="244">
        <v>93.542</v>
      </c>
      <c r="I1719" s="245"/>
      <c r="J1719" s="245"/>
      <c r="K1719" s="241"/>
      <c r="L1719" s="241"/>
      <c r="M1719" s="246"/>
      <c r="N1719" s="247"/>
      <c r="O1719" s="248"/>
      <c r="P1719" s="248"/>
      <c r="Q1719" s="248"/>
      <c r="R1719" s="248"/>
      <c r="S1719" s="248"/>
      <c r="T1719" s="248"/>
      <c r="U1719" s="248"/>
      <c r="V1719" s="248"/>
      <c r="W1719" s="248"/>
      <c r="X1719" s="249"/>
      <c r="AT1719" s="250" t="s">
        <v>213</v>
      </c>
      <c r="AU1719" s="250" t="s">
        <v>90</v>
      </c>
      <c r="AV1719" s="12" t="s">
        <v>90</v>
      </c>
      <c r="AW1719" s="12" t="s">
        <v>5</v>
      </c>
      <c r="AX1719" s="12" t="s">
        <v>80</v>
      </c>
      <c r="AY1719" s="250" t="s">
        <v>204</v>
      </c>
    </row>
    <row r="1720" spans="2:51" s="14" customFormat="1" ht="12">
      <c r="B1720" s="262"/>
      <c r="C1720" s="263"/>
      <c r="D1720" s="231" t="s">
        <v>213</v>
      </c>
      <c r="E1720" s="264" t="s">
        <v>33</v>
      </c>
      <c r="F1720" s="265" t="s">
        <v>243</v>
      </c>
      <c r="G1720" s="263"/>
      <c r="H1720" s="266">
        <v>93.542</v>
      </c>
      <c r="I1720" s="267"/>
      <c r="J1720" s="267"/>
      <c r="K1720" s="263"/>
      <c r="L1720" s="263"/>
      <c r="M1720" s="268"/>
      <c r="N1720" s="269"/>
      <c r="O1720" s="270"/>
      <c r="P1720" s="270"/>
      <c r="Q1720" s="270"/>
      <c r="R1720" s="270"/>
      <c r="S1720" s="270"/>
      <c r="T1720" s="270"/>
      <c r="U1720" s="270"/>
      <c r="V1720" s="270"/>
      <c r="W1720" s="270"/>
      <c r="X1720" s="271"/>
      <c r="AT1720" s="272" t="s">
        <v>213</v>
      </c>
      <c r="AU1720" s="272" t="s">
        <v>90</v>
      </c>
      <c r="AV1720" s="14" t="s">
        <v>224</v>
      </c>
      <c r="AW1720" s="14" t="s">
        <v>5</v>
      </c>
      <c r="AX1720" s="14" t="s">
        <v>88</v>
      </c>
      <c r="AY1720" s="272" t="s">
        <v>204</v>
      </c>
    </row>
    <row r="1721" spans="2:65" s="1" customFormat="1" ht="22.5" customHeight="1">
      <c r="B1721" s="39"/>
      <c r="C1721" s="216" t="s">
        <v>1870</v>
      </c>
      <c r="D1721" s="216" t="s">
        <v>206</v>
      </c>
      <c r="E1721" s="217" t="s">
        <v>1871</v>
      </c>
      <c r="F1721" s="218" t="s">
        <v>1872</v>
      </c>
      <c r="G1721" s="219" t="s">
        <v>209</v>
      </c>
      <c r="H1721" s="220">
        <v>16.434</v>
      </c>
      <c r="I1721" s="221"/>
      <c r="J1721" s="221"/>
      <c r="K1721" s="222">
        <f>ROUND(P1721*H1721,2)</f>
        <v>0</v>
      </c>
      <c r="L1721" s="218" t="s">
        <v>210</v>
      </c>
      <c r="M1721" s="44"/>
      <c r="N1721" s="223" t="s">
        <v>33</v>
      </c>
      <c r="O1721" s="224" t="s">
        <v>49</v>
      </c>
      <c r="P1721" s="225">
        <f>I1721+J1721</f>
        <v>0</v>
      </c>
      <c r="Q1721" s="225">
        <f>ROUND(I1721*H1721,2)</f>
        <v>0</v>
      </c>
      <c r="R1721" s="225">
        <f>ROUND(J1721*H1721,2)</f>
        <v>0</v>
      </c>
      <c r="S1721" s="80"/>
      <c r="T1721" s="226">
        <f>S1721*H1721</f>
        <v>0</v>
      </c>
      <c r="U1721" s="226">
        <v>0.02529</v>
      </c>
      <c r="V1721" s="226">
        <f>U1721*H1721</f>
        <v>0.41561586</v>
      </c>
      <c r="W1721" s="226">
        <v>0</v>
      </c>
      <c r="X1721" s="227">
        <f>W1721*H1721</f>
        <v>0</v>
      </c>
      <c r="AR1721" s="17" t="s">
        <v>305</v>
      </c>
      <c r="AT1721" s="17" t="s">
        <v>206</v>
      </c>
      <c r="AU1721" s="17" t="s">
        <v>90</v>
      </c>
      <c r="AY1721" s="17" t="s">
        <v>204</v>
      </c>
      <c r="BE1721" s="228">
        <f>IF(O1721="základní",K1721,0)</f>
        <v>0</v>
      </c>
      <c r="BF1721" s="228">
        <f>IF(O1721="snížená",K1721,0)</f>
        <v>0</v>
      </c>
      <c r="BG1721" s="228">
        <f>IF(O1721="zákl. přenesená",K1721,0)</f>
        <v>0</v>
      </c>
      <c r="BH1721" s="228">
        <f>IF(O1721="sníž. přenesená",K1721,0)</f>
        <v>0</v>
      </c>
      <c r="BI1721" s="228">
        <f>IF(O1721="nulová",K1721,0)</f>
        <v>0</v>
      </c>
      <c r="BJ1721" s="17" t="s">
        <v>88</v>
      </c>
      <c r="BK1721" s="228">
        <f>ROUND(P1721*H1721,2)</f>
        <v>0</v>
      </c>
      <c r="BL1721" s="17" t="s">
        <v>305</v>
      </c>
      <c r="BM1721" s="17" t="s">
        <v>1873</v>
      </c>
    </row>
    <row r="1722" spans="2:47" s="1" customFormat="1" ht="12">
      <c r="B1722" s="39"/>
      <c r="C1722" s="40"/>
      <c r="D1722" s="231" t="s">
        <v>887</v>
      </c>
      <c r="E1722" s="40"/>
      <c r="F1722" s="283" t="s">
        <v>1867</v>
      </c>
      <c r="G1722" s="40"/>
      <c r="H1722" s="40"/>
      <c r="I1722" s="132"/>
      <c r="J1722" s="132"/>
      <c r="K1722" s="40"/>
      <c r="L1722" s="40"/>
      <c r="M1722" s="44"/>
      <c r="N1722" s="284"/>
      <c r="O1722" s="80"/>
      <c r="P1722" s="80"/>
      <c r="Q1722" s="80"/>
      <c r="R1722" s="80"/>
      <c r="S1722" s="80"/>
      <c r="T1722" s="80"/>
      <c r="U1722" s="80"/>
      <c r="V1722" s="80"/>
      <c r="W1722" s="80"/>
      <c r="X1722" s="81"/>
      <c r="AT1722" s="17" t="s">
        <v>887</v>
      </c>
      <c r="AU1722" s="17" t="s">
        <v>90</v>
      </c>
    </row>
    <row r="1723" spans="2:51" s="11" customFormat="1" ht="12">
      <c r="B1723" s="229"/>
      <c r="C1723" s="230"/>
      <c r="D1723" s="231" t="s">
        <v>213</v>
      </c>
      <c r="E1723" s="232" t="s">
        <v>33</v>
      </c>
      <c r="F1723" s="233" t="s">
        <v>1874</v>
      </c>
      <c r="G1723" s="230"/>
      <c r="H1723" s="232" t="s">
        <v>33</v>
      </c>
      <c r="I1723" s="234"/>
      <c r="J1723" s="234"/>
      <c r="K1723" s="230"/>
      <c r="L1723" s="230"/>
      <c r="M1723" s="235"/>
      <c r="N1723" s="236"/>
      <c r="O1723" s="237"/>
      <c r="P1723" s="237"/>
      <c r="Q1723" s="237"/>
      <c r="R1723" s="237"/>
      <c r="S1723" s="237"/>
      <c r="T1723" s="237"/>
      <c r="U1723" s="237"/>
      <c r="V1723" s="237"/>
      <c r="W1723" s="237"/>
      <c r="X1723" s="238"/>
      <c r="AT1723" s="239" t="s">
        <v>213</v>
      </c>
      <c r="AU1723" s="239" t="s">
        <v>90</v>
      </c>
      <c r="AV1723" s="11" t="s">
        <v>88</v>
      </c>
      <c r="AW1723" s="11" t="s">
        <v>5</v>
      </c>
      <c r="AX1723" s="11" t="s">
        <v>80</v>
      </c>
      <c r="AY1723" s="239" t="s">
        <v>204</v>
      </c>
    </row>
    <row r="1724" spans="2:51" s="12" customFormat="1" ht="12">
      <c r="B1724" s="240"/>
      <c r="C1724" s="241"/>
      <c r="D1724" s="231" t="s">
        <v>213</v>
      </c>
      <c r="E1724" s="242" t="s">
        <v>33</v>
      </c>
      <c r="F1724" s="243" t="s">
        <v>1875</v>
      </c>
      <c r="G1724" s="241"/>
      <c r="H1724" s="244">
        <v>16.434</v>
      </c>
      <c r="I1724" s="245"/>
      <c r="J1724" s="245"/>
      <c r="K1724" s="241"/>
      <c r="L1724" s="241"/>
      <c r="M1724" s="246"/>
      <c r="N1724" s="247"/>
      <c r="O1724" s="248"/>
      <c r="P1724" s="248"/>
      <c r="Q1724" s="248"/>
      <c r="R1724" s="248"/>
      <c r="S1724" s="248"/>
      <c r="T1724" s="248"/>
      <c r="U1724" s="248"/>
      <c r="V1724" s="248"/>
      <c r="W1724" s="248"/>
      <c r="X1724" s="249"/>
      <c r="AT1724" s="250" t="s">
        <v>213</v>
      </c>
      <c r="AU1724" s="250" t="s">
        <v>90</v>
      </c>
      <c r="AV1724" s="12" t="s">
        <v>90</v>
      </c>
      <c r="AW1724" s="12" t="s">
        <v>5</v>
      </c>
      <c r="AX1724" s="12" t="s">
        <v>80</v>
      </c>
      <c r="AY1724" s="250" t="s">
        <v>204</v>
      </c>
    </row>
    <row r="1725" spans="2:51" s="13" customFormat="1" ht="12">
      <c r="B1725" s="251"/>
      <c r="C1725" s="252"/>
      <c r="D1725" s="231" t="s">
        <v>213</v>
      </c>
      <c r="E1725" s="253" t="s">
        <v>33</v>
      </c>
      <c r="F1725" s="254" t="s">
        <v>218</v>
      </c>
      <c r="G1725" s="252"/>
      <c r="H1725" s="255">
        <v>16.434</v>
      </c>
      <c r="I1725" s="256"/>
      <c r="J1725" s="256"/>
      <c r="K1725" s="252"/>
      <c r="L1725" s="252"/>
      <c r="M1725" s="257"/>
      <c r="N1725" s="258"/>
      <c r="O1725" s="259"/>
      <c r="P1725" s="259"/>
      <c r="Q1725" s="259"/>
      <c r="R1725" s="259"/>
      <c r="S1725" s="259"/>
      <c r="T1725" s="259"/>
      <c r="U1725" s="259"/>
      <c r="V1725" s="259"/>
      <c r="W1725" s="259"/>
      <c r="X1725" s="260"/>
      <c r="AT1725" s="261" t="s">
        <v>213</v>
      </c>
      <c r="AU1725" s="261" t="s">
        <v>90</v>
      </c>
      <c r="AV1725" s="13" t="s">
        <v>211</v>
      </c>
      <c r="AW1725" s="13" t="s">
        <v>5</v>
      </c>
      <c r="AX1725" s="13" t="s">
        <v>88</v>
      </c>
      <c r="AY1725" s="261" t="s">
        <v>204</v>
      </c>
    </row>
    <row r="1726" spans="2:65" s="1" customFormat="1" ht="22.5" customHeight="1">
      <c r="B1726" s="39"/>
      <c r="C1726" s="216" t="s">
        <v>1876</v>
      </c>
      <c r="D1726" s="216" t="s">
        <v>206</v>
      </c>
      <c r="E1726" s="217" t="s">
        <v>1877</v>
      </c>
      <c r="F1726" s="218" t="s">
        <v>1878</v>
      </c>
      <c r="G1726" s="219" t="s">
        <v>209</v>
      </c>
      <c r="H1726" s="220">
        <v>680.21</v>
      </c>
      <c r="I1726" s="221"/>
      <c r="J1726" s="221"/>
      <c r="K1726" s="222">
        <f>ROUND(P1726*H1726,2)</f>
        <v>0</v>
      </c>
      <c r="L1726" s="218" t="s">
        <v>210</v>
      </c>
      <c r="M1726" s="44"/>
      <c r="N1726" s="223" t="s">
        <v>33</v>
      </c>
      <c r="O1726" s="224" t="s">
        <v>49</v>
      </c>
      <c r="P1726" s="225">
        <f>I1726+J1726</f>
        <v>0</v>
      </c>
      <c r="Q1726" s="225">
        <f>ROUND(I1726*H1726,2)</f>
        <v>0</v>
      </c>
      <c r="R1726" s="225">
        <f>ROUND(J1726*H1726,2)</f>
        <v>0</v>
      </c>
      <c r="S1726" s="80"/>
      <c r="T1726" s="226">
        <f>S1726*H1726</f>
        <v>0</v>
      </c>
      <c r="U1726" s="226">
        <v>0.02572</v>
      </c>
      <c r="V1726" s="226">
        <f>U1726*H1726</f>
        <v>17.4950012</v>
      </c>
      <c r="W1726" s="226">
        <v>0</v>
      </c>
      <c r="X1726" s="227">
        <f>W1726*H1726</f>
        <v>0</v>
      </c>
      <c r="AR1726" s="17" t="s">
        <v>305</v>
      </c>
      <c r="AT1726" s="17" t="s">
        <v>206</v>
      </c>
      <c r="AU1726" s="17" t="s">
        <v>90</v>
      </c>
      <c r="AY1726" s="17" t="s">
        <v>204</v>
      </c>
      <c r="BE1726" s="228">
        <f>IF(O1726="základní",K1726,0)</f>
        <v>0</v>
      </c>
      <c r="BF1726" s="228">
        <f>IF(O1726="snížená",K1726,0)</f>
        <v>0</v>
      </c>
      <c r="BG1726" s="228">
        <f>IF(O1726="zákl. přenesená",K1726,0)</f>
        <v>0</v>
      </c>
      <c r="BH1726" s="228">
        <f>IF(O1726="sníž. přenesená",K1726,0)</f>
        <v>0</v>
      </c>
      <c r="BI1726" s="228">
        <f>IF(O1726="nulová",K1726,0)</f>
        <v>0</v>
      </c>
      <c r="BJ1726" s="17" t="s">
        <v>88</v>
      </c>
      <c r="BK1726" s="228">
        <f>ROUND(P1726*H1726,2)</f>
        <v>0</v>
      </c>
      <c r="BL1726" s="17" t="s">
        <v>305</v>
      </c>
      <c r="BM1726" s="17" t="s">
        <v>1879</v>
      </c>
    </row>
    <row r="1727" spans="2:47" s="1" customFormat="1" ht="12">
      <c r="B1727" s="39"/>
      <c r="C1727" s="40"/>
      <c r="D1727" s="231" t="s">
        <v>887</v>
      </c>
      <c r="E1727" s="40"/>
      <c r="F1727" s="283" t="s">
        <v>1867</v>
      </c>
      <c r="G1727" s="40"/>
      <c r="H1727" s="40"/>
      <c r="I1727" s="132"/>
      <c r="J1727" s="132"/>
      <c r="K1727" s="40"/>
      <c r="L1727" s="40"/>
      <c r="M1727" s="44"/>
      <c r="N1727" s="284"/>
      <c r="O1727" s="80"/>
      <c r="P1727" s="80"/>
      <c r="Q1727" s="80"/>
      <c r="R1727" s="80"/>
      <c r="S1727" s="80"/>
      <c r="T1727" s="80"/>
      <c r="U1727" s="80"/>
      <c r="V1727" s="80"/>
      <c r="W1727" s="80"/>
      <c r="X1727" s="81"/>
      <c r="AT1727" s="17" t="s">
        <v>887</v>
      </c>
      <c r="AU1727" s="17" t="s">
        <v>90</v>
      </c>
    </row>
    <row r="1728" spans="2:51" s="11" customFormat="1" ht="12">
      <c r="B1728" s="229"/>
      <c r="C1728" s="230"/>
      <c r="D1728" s="231" t="s">
        <v>213</v>
      </c>
      <c r="E1728" s="232" t="s">
        <v>33</v>
      </c>
      <c r="F1728" s="233" t="s">
        <v>1880</v>
      </c>
      <c r="G1728" s="230"/>
      <c r="H1728" s="232" t="s">
        <v>33</v>
      </c>
      <c r="I1728" s="234"/>
      <c r="J1728" s="234"/>
      <c r="K1728" s="230"/>
      <c r="L1728" s="230"/>
      <c r="M1728" s="235"/>
      <c r="N1728" s="236"/>
      <c r="O1728" s="237"/>
      <c r="P1728" s="237"/>
      <c r="Q1728" s="237"/>
      <c r="R1728" s="237"/>
      <c r="S1728" s="237"/>
      <c r="T1728" s="237"/>
      <c r="U1728" s="237"/>
      <c r="V1728" s="237"/>
      <c r="W1728" s="237"/>
      <c r="X1728" s="238"/>
      <c r="AT1728" s="239" t="s">
        <v>213</v>
      </c>
      <c r="AU1728" s="239" t="s">
        <v>90</v>
      </c>
      <c r="AV1728" s="11" t="s">
        <v>88</v>
      </c>
      <c r="AW1728" s="11" t="s">
        <v>5</v>
      </c>
      <c r="AX1728" s="11" t="s">
        <v>80</v>
      </c>
      <c r="AY1728" s="239" t="s">
        <v>204</v>
      </c>
    </row>
    <row r="1729" spans="2:51" s="12" customFormat="1" ht="12">
      <c r="B1729" s="240"/>
      <c r="C1729" s="241"/>
      <c r="D1729" s="231" t="s">
        <v>213</v>
      </c>
      <c r="E1729" s="242" t="s">
        <v>33</v>
      </c>
      <c r="F1729" s="243" t="s">
        <v>1881</v>
      </c>
      <c r="G1729" s="241"/>
      <c r="H1729" s="244">
        <v>117</v>
      </c>
      <c r="I1729" s="245"/>
      <c r="J1729" s="245"/>
      <c r="K1729" s="241"/>
      <c r="L1729" s="241"/>
      <c r="M1729" s="246"/>
      <c r="N1729" s="247"/>
      <c r="O1729" s="248"/>
      <c r="P1729" s="248"/>
      <c r="Q1729" s="248"/>
      <c r="R1729" s="248"/>
      <c r="S1729" s="248"/>
      <c r="T1729" s="248"/>
      <c r="U1729" s="248"/>
      <c r="V1729" s="248"/>
      <c r="W1729" s="248"/>
      <c r="X1729" s="249"/>
      <c r="AT1729" s="250" t="s">
        <v>213</v>
      </c>
      <c r="AU1729" s="250" t="s">
        <v>90</v>
      </c>
      <c r="AV1729" s="12" t="s">
        <v>90</v>
      </c>
      <c r="AW1729" s="12" t="s">
        <v>5</v>
      </c>
      <c r="AX1729" s="12" t="s">
        <v>80</v>
      </c>
      <c r="AY1729" s="250" t="s">
        <v>204</v>
      </c>
    </row>
    <row r="1730" spans="2:51" s="12" customFormat="1" ht="12">
      <c r="B1730" s="240"/>
      <c r="C1730" s="241"/>
      <c r="D1730" s="231" t="s">
        <v>213</v>
      </c>
      <c r="E1730" s="242" t="s">
        <v>33</v>
      </c>
      <c r="F1730" s="243" t="s">
        <v>1882</v>
      </c>
      <c r="G1730" s="241"/>
      <c r="H1730" s="244">
        <v>161.4</v>
      </c>
      <c r="I1730" s="245"/>
      <c r="J1730" s="245"/>
      <c r="K1730" s="241"/>
      <c r="L1730" s="241"/>
      <c r="M1730" s="246"/>
      <c r="N1730" s="247"/>
      <c r="O1730" s="248"/>
      <c r="P1730" s="248"/>
      <c r="Q1730" s="248"/>
      <c r="R1730" s="248"/>
      <c r="S1730" s="248"/>
      <c r="T1730" s="248"/>
      <c r="U1730" s="248"/>
      <c r="V1730" s="248"/>
      <c r="W1730" s="248"/>
      <c r="X1730" s="249"/>
      <c r="AT1730" s="250" t="s">
        <v>213</v>
      </c>
      <c r="AU1730" s="250" t="s">
        <v>90</v>
      </c>
      <c r="AV1730" s="12" t="s">
        <v>90</v>
      </c>
      <c r="AW1730" s="12" t="s">
        <v>5</v>
      </c>
      <c r="AX1730" s="12" t="s">
        <v>80</v>
      </c>
      <c r="AY1730" s="250" t="s">
        <v>204</v>
      </c>
    </row>
    <row r="1731" spans="2:51" s="12" customFormat="1" ht="12">
      <c r="B1731" s="240"/>
      <c r="C1731" s="241"/>
      <c r="D1731" s="231" t="s">
        <v>213</v>
      </c>
      <c r="E1731" s="242" t="s">
        <v>33</v>
      </c>
      <c r="F1731" s="243" t="s">
        <v>1883</v>
      </c>
      <c r="G1731" s="241"/>
      <c r="H1731" s="244">
        <v>178.41</v>
      </c>
      <c r="I1731" s="245"/>
      <c r="J1731" s="245"/>
      <c r="K1731" s="241"/>
      <c r="L1731" s="241"/>
      <c r="M1731" s="246"/>
      <c r="N1731" s="247"/>
      <c r="O1731" s="248"/>
      <c r="P1731" s="248"/>
      <c r="Q1731" s="248"/>
      <c r="R1731" s="248"/>
      <c r="S1731" s="248"/>
      <c r="T1731" s="248"/>
      <c r="U1731" s="248"/>
      <c r="V1731" s="248"/>
      <c r="W1731" s="248"/>
      <c r="X1731" s="249"/>
      <c r="AT1731" s="250" t="s">
        <v>213</v>
      </c>
      <c r="AU1731" s="250" t="s">
        <v>90</v>
      </c>
      <c r="AV1731" s="12" t="s">
        <v>90</v>
      </c>
      <c r="AW1731" s="12" t="s">
        <v>5</v>
      </c>
      <c r="AX1731" s="12" t="s">
        <v>80</v>
      </c>
      <c r="AY1731" s="250" t="s">
        <v>204</v>
      </c>
    </row>
    <row r="1732" spans="2:51" s="12" customFormat="1" ht="12">
      <c r="B1732" s="240"/>
      <c r="C1732" s="241"/>
      <c r="D1732" s="231" t="s">
        <v>213</v>
      </c>
      <c r="E1732" s="242" t="s">
        <v>33</v>
      </c>
      <c r="F1732" s="243" t="s">
        <v>1884</v>
      </c>
      <c r="G1732" s="241"/>
      <c r="H1732" s="244">
        <v>206.6</v>
      </c>
      <c r="I1732" s="245"/>
      <c r="J1732" s="245"/>
      <c r="K1732" s="241"/>
      <c r="L1732" s="241"/>
      <c r="M1732" s="246"/>
      <c r="N1732" s="247"/>
      <c r="O1732" s="248"/>
      <c r="P1732" s="248"/>
      <c r="Q1732" s="248"/>
      <c r="R1732" s="248"/>
      <c r="S1732" s="248"/>
      <c r="T1732" s="248"/>
      <c r="U1732" s="248"/>
      <c r="V1732" s="248"/>
      <c r="W1732" s="248"/>
      <c r="X1732" s="249"/>
      <c r="AT1732" s="250" t="s">
        <v>213</v>
      </c>
      <c r="AU1732" s="250" t="s">
        <v>90</v>
      </c>
      <c r="AV1732" s="12" t="s">
        <v>90</v>
      </c>
      <c r="AW1732" s="12" t="s">
        <v>5</v>
      </c>
      <c r="AX1732" s="12" t="s">
        <v>80</v>
      </c>
      <c r="AY1732" s="250" t="s">
        <v>204</v>
      </c>
    </row>
    <row r="1733" spans="2:51" s="12" customFormat="1" ht="12">
      <c r="B1733" s="240"/>
      <c r="C1733" s="241"/>
      <c r="D1733" s="231" t="s">
        <v>213</v>
      </c>
      <c r="E1733" s="242" t="s">
        <v>33</v>
      </c>
      <c r="F1733" s="243" t="s">
        <v>1885</v>
      </c>
      <c r="G1733" s="241"/>
      <c r="H1733" s="244">
        <v>16.8</v>
      </c>
      <c r="I1733" s="245"/>
      <c r="J1733" s="245"/>
      <c r="K1733" s="241"/>
      <c r="L1733" s="241"/>
      <c r="M1733" s="246"/>
      <c r="N1733" s="247"/>
      <c r="O1733" s="248"/>
      <c r="P1733" s="248"/>
      <c r="Q1733" s="248"/>
      <c r="R1733" s="248"/>
      <c r="S1733" s="248"/>
      <c r="T1733" s="248"/>
      <c r="U1733" s="248"/>
      <c r="V1733" s="248"/>
      <c r="W1733" s="248"/>
      <c r="X1733" s="249"/>
      <c r="AT1733" s="250" t="s">
        <v>213</v>
      </c>
      <c r="AU1733" s="250" t="s">
        <v>90</v>
      </c>
      <c r="AV1733" s="12" t="s">
        <v>90</v>
      </c>
      <c r="AW1733" s="12" t="s">
        <v>5</v>
      </c>
      <c r="AX1733" s="12" t="s">
        <v>80</v>
      </c>
      <c r="AY1733" s="250" t="s">
        <v>204</v>
      </c>
    </row>
    <row r="1734" spans="2:51" s="13" customFormat="1" ht="12">
      <c r="B1734" s="251"/>
      <c r="C1734" s="252"/>
      <c r="D1734" s="231" t="s">
        <v>213</v>
      </c>
      <c r="E1734" s="253" t="s">
        <v>33</v>
      </c>
      <c r="F1734" s="254" t="s">
        <v>218</v>
      </c>
      <c r="G1734" s="252"/>
      <c r="H1734" s="255">
        <v>680.2099999999999</v>
      </c>
      <c r="I1734" s="256"/>
      <c r="J1734" s="256"/>
      <c r="K1734" s="252"/>
      <c r="L1734" s="252"/>
      <c r="M1734" s="257"/>
      <c r="N1734" s="258"/>
      <c r="O1734" s="259"/>
      <c r="P1734" s="259"/>
      <c r="Q1734" s="259"/>
      <c r="R1734" s="259"/>
      <c r="S1734" s="259"/>
      <c r="T1734" s="259"/>
      <c r="U1734" s="259"/>
      <c r="V1734" s="259"/>
      <c r="W1734" s="259"/>
      <c r="X1734" s="260"/>
      <c r="AT1734" s="261" t="s">
        <v>213</v>
      </c>
      <c r="AU1734" s="261" t="s">
        <v>90</v>
      </c>
      <c r="AV1734" s="13" t="s">
        <v>211</v>
      </c>
      <c r="AW1734" s="13" t="s">
        <v>5</v>
      </c>
      <c r="AX1734" s="13" t="s">
        <v>88</v>
      </c>
      <c r="AY1734" s="261" t="s">
        <v>204</v>
      </c>
    </row>
    <row r="1735" spans="2:65" s="1" customFormat="1" ht="22.5" customHeight="1">
      <c r="B1735" s="39"/>
      <c r="C1735" s="216" t="s">
        <v>1886</v>
      </c>
      <c r="D1735" s="216" t="s">
        <v>206</v>
      </c>
      <c r="E1735" s="217" t="s">
        <v>1887</v>
      </c>
      <c r="F1735" s="218" t="s">
        <v>1888</v>
      </c>
      <c r="G1735" s="219" t="s">
        <v>361</v>
      </c>
      <c r="H1735" s="220">
        <v>100</v>
      </c>
      <c r="I1735" s="221"/>
      <c r="J1735" s="221"/>
      <c r="K1735" s="222">
        <f>ROUND(P1735*H1735,2)</f>
        <v>0</v>
      </c>
      <c r="L1735" s="218" t="s">
        <v>210</v>
      </c>
      <c r="M1735" s="44"/>
      <c r="N1735" s="223" t="s">
        <v>33</v>
      </c>
      <c r="O1735" s="224" t="s">
        <v>49</v>
      </c>
      <c r="P1735" s="225">
        <f>I1735+J1735</f>
        <v>0</v>
      </c>
      <c r="Q1735" s="225">
        <f>ROUND(I1735*H1735,2)</f>
        <v>0</v>
      </c>
      <c r="R1735" s="225">
        <f>ROUND(J1735*H1735,2)</f>
        <v>0</v>
      </c>
      <c r="S1735" s="80"/>
      <c r="T1735" s="226">
        <f>S1735*H1735</f>
        <v>0</v>
      </c>
      <c r="U1735" s="226">
        <v>0.00065</v>
      </c>
      <c r="V1735" s="226">
        <f>U1735*H1735</f>
        <v>0.065</v>
      </c>
      <c r="W1735" s="226">
        <v>0.0022</v>
      </c>
      <c r="X1735" s="227">
        <f>W1735*H1735</f>
        <v>0.22</v>
      </c>
      <c r="AR1735" s="17" t="s">
        <v>305</v>
      </c>
      <c r="AT1735" s="17" t="s">
        <v>206</v>
      </c>
      <c r="AU1735" s="17" t="s">
        <v>90</v>
      </c>
      <c r="AY1735" s="17" t="s">
        <v>204</v>
      </c>
      <c r="BE1735" s="228">
        <f>IF(O1735="základní",K1735,0)</f>
        <v>0</v>
      </c>
      <c r="BF1735" s="228">
        <f>IF(O1735="snížená",K1735,0)</f>
        <v>0</v>
      </c>
      <c r="BG1735" s="228">
        <f>IF(O1735="zákl. přenesená",K1735,0)</f>
        <v>0</v>
      </c>
      <c r="BH1735" s="228">
        <f>IF(O1735="sníž. přenesená",K1735,0)</f>
        <v>0</v>
      </c>
      <c r="BI1735" s="228">
        <f>IF(O1735="nulová",K1735,0)</f>
        <v>0</v>
      </c>
      <c r="BJ1735" s="17" t="s">
        <v>88</v>
      </c>
      <c r="BK1735" s="228">
        <f>ROUND(P1735*H1735,2)</f>
        <v>0</v>
      </c>
      <c r="BL1735" s="17" t="s">
        <v>305</v>
      </c>
      <c r="BM1735" s="17" t="s">
        <v>1889</v>
      </c>
    </row>
    <row r="1736" spans="2:65" s="1" customFormat="1" ht="33.75" customHeight="1">
      <c r="B1736" s="39"/>
      <c r="C1736" s="216" t="s">
        <v>1890</v>
      </c>
      <c r="D1736" s="216" t="s">
        <v>206</v>
      </c>
      <c r="E1736" s="217" t="s">
        <v>1891</v>
      </c>
      <c r="F1736" s="218" t="s">
        <v>1892</v>
      </c>
      <c r="G1736" s="219" t="s">
        <v>209</v>
      </c>
      <c r="H1736" s="220">
        <v>77.3</v>
      </c>
      <c r="I1736" s="221"/>
      <c r="J1736" s="221"/>
      <c r="K1736" s="222">
        <f>ROUND(P1736*H1736,2)</f>
        <v>0</v>
      </c>
      <c r="L1736" s="218" t="s">
        <v>1071</v>
      </c>
      <c r="M1736" s="44"/>
      <c r="N1736" s="223" t="s">
        <v>33</v>
      </c>
      <c r="O1736" s="224" t="s">
        <v>49</v>
      </c>
      <c r="P1736" s="225">
        <f>I1736+J1736</f>
        <v>0</v>
      </c>
      <c r="Q1736" s="225">
        <f>ROUND(I1736*H1736,2)</f>
        <v>0</v>
      </c>
      <c r="R1736" s="225">
        <f>ROUND(J1736*H1736,2)</f>
        <v>0</v>
      </c>
      <c r="S1736" s="80"/>
      <c r="T1736" s="226">
        <f>S1736*H1736</f>
        <v>0</v>
      </c>
      <c r="U1736" s="226">
        <v>0.02704</v>
      </c>
      <c r="V1736" s="226">
        <f>U1736*H1736</f>
        <v>2.090192</v>
      </c>
      <c r="W1736" s="226">
        <v>0</v>
      </c>
      <c r="X1736" s="227">
        <f>W1736*H1736</f>
        <v>0</v>
      </c>
      <c r="AR1736" s="17" t="s">
        <v>305</v>
      </c>
      <c r="AT1736" s="17" t="s">
        <v>206</v>
      </c>
      <c r="AU1736" s="17" t="s">
        <v>90</v>
      </c>
      <c r="AY1736" s="17" t="s">
        <v>204</v>
      </c>
      <c r="BE1736" s="228">
        <f>IF(O1736="základní",K1736,0)</f>
        <v>0</v>
      </c>
      <c r="BF1736" s="228">
        <f>IF(O1736="snížená",K1736,0)</f>
        <v>0</v>
      </c>
      <c r="BG1736" s="228">
        <f>IF(O1736="zákl. přenesená",K1736,0)</f>
        <v>0</v>
      </c>
      <c r="BH1736" s="228">
        <f>IF(O1736="sníž. přenesená",K1736,0)</f>
        <v>0</v>
      </c>
      <c r="BI1736" s="228">
        <f>IF(O1736="nulová",K1736,0)</f>
        <v>0</v>
      </c>
      <c r="BJ1736" s="17" t="s">
        <v>88</v>
      </c>
      <c r="BK1736" s="228">
        <f>ROUND(P1736*H1736,2)</f>
        <v>0</v>
      </c>
      <c r="BL1736" s="17" t="s">
        <v>305</v>
      </c>
      <c r="BM1736" s="17" t="s">
        <v>1893</v>
      </c>
    </row>
    <row r="1737" spans="2:47" s="1" customFormat="1" ht="12">
      <c r="B1737" s="39"/>
      <c r="C1737" s="40"/>
      <c r="D1737" s="231" t="s">
        <v>887</v>
      </c>
      <c r="E1737" s="40"/>
      <c r="F1737" s="283" t="s">
        <v>1867</v>
      </c>
      <c r="G1737" s="40"/>
      <c r="H1737" s="40"/>
      <c r="I1737" s="132"/>
      <c r="J1737" s="132"/>
      <c r="K1737" s="40"/>
      <c r="L1737" s="40"/>
      <c r="M1737" s="44"/>
      <c r="N1737" s="284"/>
      <c r="O1737" s="80"/>
      <c r="P1737" s="80"/>
      <c r="Q1737" s="80"/>
      <c r="R1737" s="80"/>
      <c r="S1737" s="80"/>
      <c r="T1737" s="80"/>
      <c r="U1737" s="80"/>
      <c r="V1737" s="80"/>
      <c r="W1737" s="80"/>
      <c r="X1737" s="81"/>
      <c r="AT1737" s="17" t="s">
        <v>887</v>
      </c>
      <c r="AU1737" s="17" t="s">
        <v>90</v>
      </c>
    </row>
    <row r="1738" spans="2:51" s="11" customFormat="1" ht="12">
      <c r="B1738" s="229"/>
      <c r="C1738" s="230"/>
      <c r="D1738" s="231" t="s">
        <v>213</v>
      </c>
      <c r="E1738" s="232" t="s">
        <v>33</v>
      </c>
      <c r="F1738" s="233" t="s">
        <v>1894</v>
      </c>
      <c r="G1738" s="230"/>
      <c r="H1738" s="232" t="s">
        <v>33</v>
      </c>
      <c r="I1738" s="234"/>
      <c r="J1738" s="234"/>
      <c r="K1738" s="230"/>
      <c r="L1738" s="230"/>
      <c r="M1738" s="235"/>
      <c r="N1738" s="236"/>
      <c r="O1738" s="237"/>
      <c r="P1738" s="237"/>
      <c r="Q1738" s="237"/>
      <c r="R1738" s="237"/>
      <c r="S1738" s="237"/>
      <c r="T1738" s="237"/>
      <c r="U1738" s="237"/>
      <c r="V1738" s="237"/>
      <c r="W1738" s="237"/>
      <c r="X1738" s="238"/>
      <c r="AT1738" s="239" t="s">
        <v>213</v>
      </c>
      <c r="AU1738" s="239" t="s">
        <v>90</v>
      </c>
      <c r="AV1738" s="11" t="s">
        <v>88</v>
      </c>
      <c r="AW1738" s="11" t="s">
        <v>5</v>
      </c>
      <c r="AX1738" s="11" t="s">
        <v>80</v>
      </c>
      <c r="AY1738" s="239" t="s">
        <v>204</v>
      </c>
    </row>
    <row r="1739" spans="2:51" s="12" customFormat="1" ht="12">
      <c r="B1739" s="240"/>
      <c r="C1739" s="241"/>
      <c r="D1739" s="231" t="s">
        <v>213</v>
      </c>
      <c r="E1739" s="242" t="s">
        <v>33</v>
      </c>
      <c r="F1739" s="243" t="s">
        <v>1895</v>
      </c>
      <c r="G1739" s="241"/>
      <c r="H1739" s="244">
        <v>77.3</v>
      </c>
      <c r="I1739" s="245"/>
      <c r="J1739" s="245"/>
      <c r="K1739" s="241"/>
      <c r="L1739" s="241"/>
      <c r="M1739" s="246"/>
      <c r="N1739" s="247"/>
      <c r="O1739" s="248"/>
      <c r="P1739" s="248"/>
      <c r="Q1739" s="248"/>
      <c r="R1739" s="248"/>
      <c r="S1739" s="248"/>
      <c r="T1739" s="248"/>
      <c r="U1739" s="248"/>
      <c r="V1739" s="248"/>
      <c r="W1739" s="248"/>
      <c r="X1739" s="249"/>
      <c r="AT1739" s="250" t="s">
        <v>213</v>
      </c>
      <c r="AU1739" s="250" t="s">
        <v>90</v>
      </c>
      <c r="AV1739" s="12" t="s">
        <v>90</v>
      </c>
      <c r="AW1739" s="12" t="s">
        <v>5</v>
      </c>
      <c r="AX1739" s="12" t="s">
        <v>80</v>
      </c>
      <c r="AY1739" s="250" t="s">
        <v>204</v>
      </c>
    </row>
    <row r="1740" spans="2:51" s="13" customFormat="1" ht="12">
      <c r="B1740" s="251"/>
      <c r="C1740" s="252"/>
      <c r="D1740" s="231" t="s">
        <v>213</v>
      </c>
      <c r="E1740" s="253" t="s">
        <v>33</v>
      </c>
      <c r="F1740" s="254" t="s">
        <v>218</v>
      </c>
      <c r="G1740" s="252"/>
      <c r="H1740" s="255">
        <v>77.3</v>
      </c>
      <c r="I1740" s="256"/>
      <c r="J1740" s="256"/>
      <c r="K1740" s="252"/>
      <c r="L1740" s="252"/>
      <c r="M1740" s="257"/>
      <c r="N1740" s="258"/>
      <c r="O1740" s="259"/>
      <c r="P1740" s="259"/>
      <c r="Q1740" s="259"/>
      <c r="R1740" s="259"/>
      <c r="S1740" s="259"/>
      <c r="T1740" s="259"/>
      <c r="U1740" s="259"/>
      <c r="V1740" s="259"/>
      <c r="W1740" s="259"/>
      <c r="X1740" s="260"/>
      <c r="AT1740" s="261" t="s">
        <v>213</v>
      </c>
      <c r="AU1740" s="261" t="s">
        <v>90</v>
      </c>
      <c r="AV1740" s="13" t="s">
        <v>211</v>
      </c>
      <c r="AW1740" s="13" t="s">
        <v>5</v>
      </c>
      <c r="AX1740" s="13" t="s">
        <v>88</v>
      </c>
      <c r="AY1740" s="261" t="s">
        <v>204</v>
      </c>
    </row>
    <row r="1741" spans="2:65" s="1" customFormat="1" ht="22.5" customHeight="1">
      <c r="B1741" s="39"/>
      <c r="C1741" s="216" t="s">
        <v>1896</v>
      </c>
      <c r="D1741" s="216" t="s">
        <v>206</v>
      </c>
      <c r="E1741" s="217" t="s">
        <v>1897</v>
      </c>
      <c r="F1741" s="218" t="s">
        <v>1898</v>
      </c>
      <c r="G1741" s="219" t="s">
        <v>296</v>
      </c>
      <c r="H1741" s="220">
        <v>157.89</v>
      </c>
      <c r="I1741" s="221"/>
      <c r="J1741" s="221"/>
      <c r="K1741" s="222">
        <f>ROUND(P1741*H1741,2)</f>
        <v>0</v>
      </c>
      <c r="L1741" s="218" t="s">
        <v>210</v>
      </c>
      <c r="M1741" s="44"/>
      <c r="N1741" s="223" t="s">
        <v>33</v>
      </c>
      <c r="O1741" s="224" t="s">
        <v>49</v>
      </c>
      <c r="P1741" s="225">
        <f>I1741+J1741</f>
        <v>0</v>
      </c>
      <c r="Q1741" s="225">
        <f>ROUND(I1741*H1741,2)</f>
        <v>0</v>
      </c>
      <c r="R1741" s="225">
        <f>ROUND(J1741*H1741,2)</f>
        <v>0</v>
      </c>
      <c r="S1741" s="80"/>
      <c r="T1741" s="226">
        <f>S1741*H1741</f>
        <v>0</v>
      </c>
      <c r="U1741" s="226">
        <v>0.00404</v>
      </c>
      <c r="V1741" s="226">
        <f>U1741*H1741</f>
        <v>0.6378756</v>
      </c>
      <c r="W1741" s="226">
        <v>0</v>
      </c>
      <c r="X1741" s="227">
        <f>W1741*H1741</f>
        <v>0</v>
      </c>
      <c r="AR1741" s="17" t="s">
        <v>305</v>
      </c>
      <c r="AT1741" s="17" t="s">
        <v>206</v>
      </c>
      <c r="AU1741" s="17" t="s">
        <v>90</v>
      </c>
      <c r="AY1741" s="17" t="s">
        <v>204</v>
      </c>
      <c r="BE1741" s="228">
        <f>IF(O1741="základní",K1741,0)</f>
        <v>0</v>
      </c>
      <c r="BF1741" s="228">
        <f>IF(O1741="snížená",K1741,0)</f>
        <v>0</v>
      </c>
      <c r="BG1741" s="228">
        <f>IF(O1741="zákl. přenesená",K1741,0)</f>
        <v>0</v>
      </c>
      <c r="BH1741" s="228">
        <f>IF(O1741="sníž. přenesená",K1741,0)</f>
        <v>0</v>
      </c>
      <c r="BI1741" s="228">
        <f>IF(O1741="nulová",K1741,0)</f>
        <v>0</v>
      </c>
      <c r="BJ1741" s="17" t="s">
        <v>88</v>
      </c>
      <c r="BK1741" s="228">
        <f>ROUND(P1741*H1741,2)</f>
        <v>0</v>
      </c>
      <c r="BL1741" s="17" t="s">
        <v>305</v>
      </c>
      <c r="BM1741" s="17" t="s">
        <v>1899</v>
      </c>
    </row>
    <row r="1742" spans="2:65" s="1" customFormat="1" ht="22.5" customHeight="1">
      <c r="B1742" s="39"/>
      <c r="C1742" s="216" t="s">
        <v>1900</v>
      </c>
      <c r="D1742" s="216" t="s">
        <v>206</v>
      </c>
      <c r="E1742" s="217" t="s">
        <v>1901</v>
      </c>
      <c r="F1742" s="218" t="s">
        <v>1902</v>
      </c>
      <c r="G1742" s="219" t="s">
        <v>209</v>
      </c>
      <c r="H1742" s="220">
        <v>102.5</v>
      </c>
      <c r="I1742" s="221"/>
      <c r="J1742" s="221"/>
      <c r="K1742" s="222">
        <f>ROUND(P1742*H1742,2)</f>
        <v>0</v>
      </c>
      <c r="L1742" s="218" t="s">
        <v>210</v>
      </c>
      <c r="M1742" s="44"/>
      <c r="N1742" s="223" t="s">
        <v>33</v>
      </c>
      <c r="O1742" s="224" t="s">
        <v>49</v>
      </c>
      <c r="P1742" s="225">
        <f>I1742+J1742</f>
        <v>0</v>
      </c>
      <c r="Q1742" s="225">
        <f>ROUND(I1742*H1742,2)</f>
        <v>0</v>
      </c>
      <c r="R1742" s="225">
        <f>ROUND(J1742*H1742,2)</f>
        <v>0</v>
      </c>
      <c r="S1742" s="80"/>
      <c r="T1742" s="226">
        <f>S1742*H1742</f>
        <v>0</v>
      </c>
      <c r="U1742" s="226">
        <v>0.03153</v>
      </c>
      <c r="V1742" s="226">
        <f>U1742*H1742</f>
        <v>3.231825</v>
      </c>
      <c r="W1742" s="226">
        <v>0</v>
      </c>
      <c r="X1742" s="227">
        <f>W1742*H1742</f>
        <v>0</v>
      </c>
      <c r="AR1742" s="17" t="s">
        <v>305</v>
      </c>
      <c r="AT1742" s="17" t="s">
        <v>206</v>
      </c>
      <c r="AU1742" s="17" t="s">
        <v>90</v>
      </c>
      <c r="AY1742" s="17" t="s">
        <v>204</v>
      </c>
      <c r="BE1742" s="228">
        <f>IF(O1742="základní",K1742,0)</f>
        <v>0</v>
      </c>
      <c r="BF1742" s="228">
        <f>IF(O1742="snížená",K1742,0)</f>
        <v>0</v>
      </c>
      <c r="BG1742" s="228">
        <f>IF(O1742="zákl. přenesená",K1742,0)</f>
        <v>0</v>
      </c>
      <c r="BH1742" s="228">
        <f>IF(O1742="sníž. přenesená",K1742,0)</f>
        <v>0</v>
      </c>
      <c r="BI1742" s="228">
        <f>IF(O1742="nulová",K1742,0)</f>
        <v>0</v>
      </c>
      <c r="BJ1742" s="17" t="s">
        <v>88</v>
      </c>
      <c r="BK1742" s="228">
        <f>ROUND(P1742*H1742,2)</f>
        <v>0</v>
      </c>
      <c r="BL1742" s="17" t="s">
        <v>305</v>
      </c>
      <c r="BM1742" s="17" t="s">
        <v>1903</v>
      </c>
    </row>
    <row r="1743" spans="2:47" s="1" customFormat="1" ht="12">
      <c r="B1743" s="39"/>
      <c r="C1743" s="40"/>
      <c r="D1743" s="231" t="s">
        <v>887</v>
      </c>
      <c r="E1743" s="40"/>
      <c r="F1743" s="283" t="s">
        <v>1867</v>
      </c>
      <c r="G1743" s="40"/>
      <c r="H1743" s="40"/>
      <c r="I1743" s="132"/>
      <c r="J1743" s="132"/>
      <c r="K1743" s="40"/>
      <c r="L1743" s="40"/>
      <c r="M1743" s="44"/>
      <c r="N1743" s="284"/>
      <c r="O1743" s="80"/>
      <c r="P1743" s="80"/>
      <c r="Q1743" s="80"/>
      <c r="R1743" s="80"/>
      <c r="S1743" s="80"/>
      <c r="T1743" s="80"/>
      <c r="U1743" s="80"/>
      <c r="V1743" s="80"/>
      <c r="W1743" s="80"/>
      <c r="X1743" s="81"/>
      <c r="AT1743" s="17" t="s">
        <v>887</v>
      </c>
      <c r="AU1743" s="17" t="s">
        <v>90</v>
      </c>
    </row>
    <row r="1744" spans="2:51" s="11" customFormat="1" ht="12">
      <c r="B1744" s="229"/>
      <c r="C1744" s="230"/>
      <c r="D1744" s="231" t="s">
        <v>213</v>
      </c>
      <c r="E1744" s="232" t="s">
        <v>33</v>
      </c>
      <c r="F1744" s="233" t="s">
        <v>1904</v>
      </c>
      <c r="G1744" s="230"/>
      <c r="H1744" s="232" t="s">
        <v>33</v>
      </c>
      <c r="I1744" s="234"/>
      <c r="J1744" s="234"/>
      <c r="K1744" s="230"/>
      <c r="L1744" s="230"/>
      <c r="M1744" s="235"/>
      <c r="N1744" s="236"/>
      <c r="O1744" s="237"/>
      <c r="P1744" s="237"/>
      <c r="Q1744" s="237"/>
      <c r="R1744" s="237"/>
      <c r="S1744" s="237"/>
      <c r="T1744" s="237"/>
      <c r="U1744" s="237"/>
      <c r="V1744" s="237"/>
      <c r="W1744" s="237"/>
      <c r="X1744" s="238"/>
      <c r="AT1744" s="239" t="s">
        <v>213</v>
      </c>
      <c r="AU1744" s="239" t="s">
        <v>90</v>
      </c>
      <c r="AV1744" s="11" t="s">
        <v>88</v>
      </c>
      <c r="AW1744" s="11" t="s">
        <v>5</v>
      </c>
      <c r="AX1744" s="11" t="s">
        <v>80</v>
      </c>
      <c r="AY1744" s="239" t="s">
        <v>204</v>
      </c>
    </row>
    <row r="1745" spans="2:51" s="12" customFormat="1" ht="12">
      <c r="B1745" s="240"/>
      <c r="C1745" s="241"/>
      <c r="D1745" s="231" t="s">
        <v>213</v>
      </c>
      <c r="E1745" s="242" t="s">
        <v>33</v>
      </c>
      <c r="F1745" s="243" t="s">
        <v>1905</v>
      </c>
      <c r="G1745" s="241"/>
      <c r="H1745" s="244">
        <v>102.5</v>
      </c>
      <c r="I1745" s="245"/>
      <c r="J1745" s="245"/>
      <c r="K1745" s="241"/>
      <c r="L1745" s="241"/>
      <c r="M1745" s="246"/>
      <c r="N1745" s="247"/>
      <c r="O1745" s="248"/>
      <c r="P1745" s="248"/>
      <c r="Q1745" s="248"/>
      <c r="R1745" s="248"/>
      <c r="S1745" s="248"/>
      <c r="T1745" s="248"/>
      <c r="U1745" s="248"/>
      <c r="V1745" s="248"/>
      <c r="W1745" s="248"/>
      <c r="X1745" s="249"/>
      <c r="AT1745" s="250" t="s">
        <v>213</v>
      </c>
      <c r="AU1745" s="250" t="s">
        <v>90</v>
      </c>
      <c r="AV1745" s="12" t="s">
        <v>90</v>
      </c>
      <c r="AW1745" s="12" t="s">
        <v>5</v>
      </c>
      <c r="AX1745" s="12" t="s">
        <v>80</v>
      </c>
      <c r="AY1745" s="250" t="s">
        <v>204</v>
      </c>
    </row>
    <row r="1746" spans="2:51" s="13" customFormat="1" ht="12">
      <c r="B1746" s="251"/>
      <c r="C1746" s="252"/>
      <c r="D1746" s="231" t="s">
        <v>213</v>
      </c>
      <c r="E1746" s="253" t="s">
        <v>33</v>
      </c>
      <c r="F1746" s="254" t="s">
        <v>218</v>
      </c>
      <c r="G1746" s="252"/>
      <c r="H1746" s="255">
        <v>102.5</v>
      </c>
      <c r="I1746" s="256"/>
      <c r="J1746" s="256"/>
      <c r="K1746" s="252"/>
      <c r="L1746" s="252"/>
      <c r="M1746" s="257"/>
      <c r="N1746" s="258"/>
      <c r="O1746" s="259"/>
      <c r="P1746" s="259"/>
      <c r="Q1746" s="259"/>
      <c r="R1746" s="259"/>
      <c r="S1746" s="259"/>
      <c r="T1746" s="259"/>
      <c r="U1746" s="259"/>
      <c r="V1746" s="259"/>
      <c r="W1746" s="259"/>
      <c r="X1746" s="260"/>
      <c r="AT1746" s="261" t="s">
        <v>213</v>
      </c>
      <c r="AU1746" s="261" t="s">
        <v>90</v>
      </c>
      <c r="AV1746" s="13" t="s">
        <v>211</v>
      </c>
      <c r="AW1746" s="13" t="s">
        <v>5</v>
      </c>
      <c r="AX1746" s="13" t="s">
        <v>88</v>
      </c>
      <c r="AY1746" s="261" t="s">
        <v>204</v>
      </c>
    </row>
    <row r="1747" spans="2:65" s="1" customFormat="1" ht="16.5" customHeight="1">
      <c r="B1747" s="39"/>
      <c r="C1747" s="216" t="s">
        <v>1906</v>
      </c>
      <c r="D1747" s="216" t="s">
        <v>206</v>
      </c>
      <c r="E1747" s="217" t="s">
        <v>1907</v>
      </c>
      <c r="F1747" s="218" t="s">
        <v>1908</v>
      </c>
      <c r="G1747" s="219" t="s">
        <v>209</v>
      </c>
      <c r="H1747" s="220">
        <v>52.5</v>
      </c>
      <c r="I1747" s="221"/>
      <c r="J1747" s="221"/>
      <c r="K1747" s="222">
        <f>ROUND(P1747*H1747,2)</f>
        <v>0</v>
      </c>
      <c r="L1747" s="218" t="s">
        <v>1071</v>
      </c>
      <c r="M1747" s="44"/>
      <c r="N1747" s="223" t="s">
        <v>33</v>
      </c>
      <c r="O1747" s="224" t="s">
        <v>49</v>
      </c>
      <c r="P1747" s="225">
        <f>I1747+J1747</f>
        <v>0</v>
      </c>
      <c r="Q1747" s="225">
        <f>ROUND(I1747*H1747,2)</f>
        <v>0</v>
      </c>
      <c r="R1747" s="225">
        <f>ROUND(J1747*H1747,2)</f>
        <v>0</v>
      </c>
      <c r="S1747" s="80"/>
      <c r="T1747" s="226">
        <f>S1747*H1747</f>
        <v>0</v>
      </c>
      <c r="U1747" s="226">
        <v>0.014</v>
      </c>
      <c r="V1747" s="226">
        <f>U1747*H1747</f>
        <v>0.735</v>
      </c>
      <c r="W1747" s="226">
        <v>0</v>
      </c>
      <c r="X1747" s="227">
        <f>W1747*H1747</f>
        <v>0</v>
      </c>
      <c r="AR1747" s="17" t="s">
        <v>305</v>
      </c>
      <c r="AT1747" s="17" t="s">
        <v>206</v>
      </c>
      <c r="AU1747" s="17" t="s">
        <v>90</v>
      </c>
      <c r="AY1747" s="17" t="s">
        <v>204</v>
      </c>
      <c r="BE1747" s="228">
        <f>IF(O1747="základní",K1747,0)</f>
        <v>0</v>
      </c>
      <c r="BF1747" s="228">
        <f>IF(O1747="snížená",K1747,0)</f>
        <v>0</v>
      </c>
      <c r="BG1747" s="228">
        <f>IF(O1747="zákl. přenesená",K1747,0)</f>
        <v>0</v>
      </c>
      <c r="BH1747" s="228">
        <f>IF(O1747="sníž. přenesená",K1747,0)</f>
        <v>0</v>
      </c>
      <c r="BI1747" s="228">
        <f>IF(O1747="nulová",K1747,0)</f>
        <v>0</v>
      </c>
      <c r="BJ1747" s="17" t="s">
        <v>88</v>
      </c>
      <c r="BK1747" s="228">
        <f>ROUND(P1747*H1747,2)</f>
        <v>0</v>
      </c>
      <c r="BL1747" s="17" t="s">
        <v>305</v>
      </c>
      <c r="BM1747" s="17" t="s">
        <v>1909</v>
      </c>
    </row>
    <row r="1748" spans="2:47" s="1" customFormat="1" ht="12">
      <c r="B1748" s="39"/>
      <c r="C1748" s="40"/>
      <c r="D1748" s="231" t="s">
        <v>887</v>
      </c>
      <c r="E1748" s="40"/>
      <c r="F1748" s="283" t="s">
        <v>1867</v>
      </c>
      <c r="G1748" s="40"/>
      <c r="H1748" s="40"/>
      <c r="I1748" s="132"/>
      <c r="J1748" s="132"/>
      <c r="K1748" s="40"/>
      <c r="L1748" s="40"/>
      <c r="M1748" s="44"/>
      <c r="N1748" s="284"/>
      <c r="O1748" s="80"/>
      <c r="P1748" s="80"/>
      <c r="Q1748" s="80"/>
      <c r="R1748" s="80"/>
      <c r="S1748" s="80"/>
      <c r="T1748" s="80"/>
      <c r="U1748" s="80"/>
      <c r="V1748" s="80"/>
      <c r="W1748" s="80"/>
      <c r="X1748" s="81"/>
      <c r="AT1748" s="17" t="s">
        <v>887</v>
      </c>
      <c r="AU1748" s="17" t="s">
        <v>90</v>
      </c>
    </row>
    <row r="1749" spans="2:51" s="11" customFormat="1" ht="12">
      <c r="B1749" s="229"/>
      <c r="C1749" s="230"/>
      <c r="D1749" s="231" t="s">
        <v>213</v>
      </c>
      <c r="E1749" s="232" t="s">
        <v>33</v>
      </c>
      <c r="F1749" s="233" t="s">
        <v>1910</v>
      </c>
      <c r="G1749" s="230"/>
      <c r="H1749" s="232" t="s">
        <v>33</v>
      </c>
      <c r="I1749" s="234"/>
      <c r="J1749" s="234"/>
      <c r="K1749" s="230"/>
      <c r="L1749" s="230"/>
      <c r="M1749" s="235"/>
      <c r="N1749" s="236"/>
      <c r="O1749" s="237"/>
      <c r="P1749" s="237"/>
      <c r="Q1749" s="237"/>
      <c r="R1749" s="237"/>
      <c r="S1749" s="237"/>
      <c r="T1749" s="237"/>
      <c r="U1749" s="237"/>
      <c r="V1749" s="237"/>
      <c r="W1749" s="237"/>
      <c r="X1749" s="238"/>
      <c r="AT1749" s="239" t="s">
        <v>213</v>
      </c>
      <c r="AU1749" s="239" t="s">
        <v>90</v>
      </c>
      <c r="AV1749" s="11" t="s">
        <v>88</v>
      </c>
      <c r="AW1749" s="11" t="s">
        <v>5</v>
      </c>
      <c r="AX1749" s="11" t="s">
        <v>80</v>
      </c>
      <c r="AY1749" s="239" t="s">
        <v>204</v>
      </c>
    </row>
    <row r="1750" spans="2:51" s="12" customFormat="1" ht="12">
      <c r="B1750" s="240"/>
      <c r="C1750" s="241"/>
      <c r="D1750" s="231" t="s">
        <v>213</v>
      </c>
      <c r="E1750" s="242" t="s">
        <v>33</v>
      </c>
      <c r="F1750" s="243" t="s">
        <v>1911</v>
      </c>
      <c r="G1750" s="241"/>
      <c r="H1750" s="244">
        <v>52.5</v>
      </c>
      <c r="I1750" s="245"/>
      <c r="J1750" s="245"/>
      <c r="K1750" s="241"/>
      <c r="L1750" s="241"/>
      <c r="M1750" s="246"/>
      <c r="N1750" s="247"/>
      <c r="O1750" s="248"/>
      <c r="P1750" s="248"/>
      <c r="Q1750" s="248"/>
      <c r="R1750" s="248"/>
      <c r="S1750" s="248"/>
      <c r="T1750" s="248"/>
      <c r="U1750" s="248"/>
      <c r="V1750" s="248"/>
      <c r="W1750" s="248"/>
      <c r="X1750" s="249"/>
      <c r="AT1750" s="250" t="s">
        <v>213</v>
      </c>
      <c r="AU1750" s="250" t="s">
        <v>90</v>
      </c>
      <c r="AV1750" s="12" t="s">
        <v>90</v>
      </c>
      <c r="AW1750" s="12" t="s">
        <v>5</v>
      </c>
      <c r="AX1750" s="12" t="s">
        <v>88</v>
      </c>
      <c r="AY1750" s="250" t="s">
        <v>204</v>
      </c>
    </row>
    <row r="1751" spans="2:65" s="1" customFormat="1" ht="16.5" customHeight="1">
      <c r="B1751" s="39"/>
      <c r="C1751" s="216" t="s">
        <v>1912</v>
      </c>
      <c r="D1751" s="216" t="s">
        <v>206</v>
      </c>
      <c r="E1751" s="217" t="s">
        <v>1913</v>
      </c>
      <c r="F1751" s="218" t="s">
        <v>1914</v>
      </c>
      <c r="G1751" s="219" t="s">
        <v>209</v>
      </c>
      <c r="H1751" s="220">
        <v>297.8</v>
      </c>
      <c r="I1751" s="221"/>
      <c r="J1751" s="221"/>
      <c r="K1751" s="222">
        <f>ROUND(P1751*H1751,2)</f>
        <v>0</v>
      </c>
      <c r="L1751" s="218" t="s">
        <v>1071</v>
      </c>
      <c r="M1751" s="44"/>
      <c r="N1751" s="223" t="s">
        <v>33</v>
      </c>
      <c r="O1751" s="224" t="s">
        <v>49</v>
      </c>
      <c r="P1751" s="225">
        <f>I1751+J1751</f>
        <v>0</v>
      </c>
      <c r="Q1751" s="225">
        <f>ROUND(I1751*H1751,2)</f>
        <v>0</v>
      </c>
      <c r="R1751" s="225">
        <f>ROUND(J1751*H1751,2)</f>
        <v>0</v>
      </c>
      <c r="S1751" s="80"/>
      <c r="T1751" s="226">
        <f>S1751*H1751</f>
        <v>0</v>
      </c>
      <c r="U1751" s="226">
        <v>0</v>
      </c>
      <c r="V1751" s="226">
        <f>U1751*H1751</f>
        <v>0</v>
      </c>
      <c r="W1751" s="226">
        <v>0</v>
      </c>
      <c r="X1751" s="227">
        <f>W1751*H1751</f>
        <v>0</v>
      </c>
      <c r="AR1751" s="17" t="s">
        <v>305</v>
      </c>
      <c r="AT1751" s="17" t="s">
        <v>206</v>
      </c>
      <c r="AU1751" s="17" t="s">
        <v>90</v>
      </c>
      <c r="AY1751" s="17" t="s">
        <v>204</v>
      </c>
      <c r="BE1751" s="228">
        <f>IF(O1751="základní",K1751,0)</f>
        <v>0</v>
      </c>
      <c r="BF1751" s="228">
        <f>IF(O1751="snížená",K1751,0)</f>
        <v>0</v>
      </c>
      <c r="BG1751" s="228">
        <f>IF(O1751="zákl. přenesená",K1751,0)</f>
        <v>0</v>
      </c>
      <c r="BH1751" s="228">
        <f>IF(O1751="sníž. přenesená",K1751,0)</f>
        <v>0</v>
      </c>
      <c r="BI1751" s="228">
        <f>IF(O1751="nulová",K1751,0)</f>
        <v>0</v>
      </c>
      <c r="BJ1751" s="17" t="s">
        <v>88</v>
      </c>
      <c r="BK1751" s="228">
        <f>ROUND(P1751*H1751,2)</f>
        <v>0</v>
      </c>
      <c r="BL1751" s="17" t="s">
        <v>305</v>
      </c>
      <c r="BM1751" s="17" t="s">
        <v>1915</v>
      </c>
    </row>
    <row r="1752" spans="2:47" s="1" customFormat="1" ht="12">
      <c r="B1752" s="39"/>
      <c r="C1752" s="40"/>
      <c r="D1752" s="231" t="s">
        <v>887</v>
      </c>
      <c r="E1752" s="40"/>
      <c r="F1752" s="283" t="s">
        <v>1867</v>
      </c>
      <c r="G1752" s="40"/>
      <c r="H1752" s="40"/>
      <c r="I1752" s="132"/>
      <c r="J1752" s="132"/>
      <c r="K1752" s="40"/>
      <c r="L1752" s="40"/>
      <c r="M1752" s="44"/>
      <c r="N1752" s="284"/>
      <c r="O1752" s="80"/>
      <c r="P1752" s="80"/>
      <c r="Q1752" s="80"/>
      <c r="R1752" s="80"/>
      <c r="S1752" s="80"/>
      <c r="T1752" s="80"/>
      <c r="U1752" s="80"/>
      <c r="V1752" s="80"/>
      <c r="W1752" s="80"/>
      <c r="X1752" s="81"/>
      <c r="AT1752" s="17" t="s">
        <v>887</v>
      </c>
      <c r="AU1752" s="17" t="s">
        <v>90</v>
      </c>
    </row>
    <row r="1753" spans="2:51" s="12" customFormat="1" ht="12">
      <c r="B1753" s="240"/>
      <c r="C1753" s="241"/>
      <c r="D1753" s="231" t="s">
        <v>213</v>
      </c>
      <c r="E1753" s="242" t="s">
        <v>33</v>
      </c>
      <c r="F1753" s="243" t="s">
        <v>1916</v>
      </c>
      <c r="G1753" s="241"/>
      <c r="H1753" s="244">
        <v>297.8</v>
      </c>
      <c r="I1753" s="245"/>
      <c r="J1753" s="245"/>
      <c r="K1753" s="241"/>
      <c r="L1753" s="241"/>
      <c r="M1753" s="246"/>
      <c r="N1753" s="247"/>
      <c r="O1753" s="248"/>
      <c r="P1753" s="248"/>
      <c r="Q1753" s="248"/>
      <c r="R1753" s="248"/>
      <c r="S1753" s="248"/>
      <c r="T1753" s="248"/>
      <c r="U1753" s="248"/>
      <c r="V1753" s="248"/>
      <c r="W1753" s="248"/>
      <c r="X1753" s="249"/>
      <c r="AT1753" s="250" t="s">
        <v>213</v>
      </c>
      <c r="AU1753" s="250" t="s">
        <v>90</v>
      </c>
      <c r="AV1753" s="12" t="s">
        <v>90</v>
      </c>
      <c r="AW1753" s="12" t="s">
        <v>5</v>
      </c>
      <c r="AX1753" s="12" t="s">
        <v>80</v>
      </c>
      <c r="AY1753" s="250" t="s">
        <v>204</v>
      </c>
    </row>
    <row r="1754" spans="2:51" s="13" customFormat="1" ht="12">
      <c r="B1754" s="251"/>
      <c r="C1754" s="252"/>
      <c r="D1754" s="231" t="s">
        <v>213</v>
      </c>
      <c r="E1754" s="253" t="s">
        <v>33</v>
      </c>
      <c r="F1754" s="254" t="s">
        <v>218</v>
      </c>
      <c r="G1754" s="252"/>
      <c r="H1754" s="255">
        <v>297.8</v>
      </c>
      <c r="I1754" s="256"/>
      <c r="J1754" s="256"/>
      <c r="K1754" s="252"/>
      <c r="L1754" s="252"/>
      <c r="M1754" s="257"/>
      <c r="N1754" s="258"/>
      <c r="O1754" s="259"/>
      <c r="P1754" s="259"/>
      <c r="Q1754" s="259"/>
      <c r="R1754" s="259"/>
      <c r="S1754" s="259"/>
      <c r="T1754" s="259"/>
      <c r="U1754" s="259"/>
      <c r="V1754" s="259"/>
      <c r="W1754" s="259"/>
      <c r="X1754" s="260"/>
      <c r="AT1754" s="261" t="s">
        <v>213</v>
      </c>
      <c r="AU1754" s="261" t="s">
        <v>90</v>
      </c>
      <c r="AV1754" s="13" t="s">
        <v>211</v>
      </c>
      <c r="AW1754" s="13" t="s">
        <v>5</v>
      </c>
      <c r="AX1754" s="13" t="s">
        <v>88</v>
      </c>
      <c r="AY1754" s="261" t="s">
        <v>204</v>
      </c>
    </row>
    <row r="1755" spans="2:65" s="1" customFormat="1" ht="16.5" customHeight="1">
      <c r="B1755" s="39"/>
      <c r="C1755" s="216" t="s">
        <v>1917</v>
      </c>
      <c r="D1755" s="216" t="s">
        <v>206</v>
      </c>
      <c r="E1755" s="217" t="s">
        <v>1918</v>
      </c>
      <c r="F1755" s="218" t="s">
        <v>1919</v>
      </c>
      <c r="G1755" s="219" t="s">
        <v>209</v>
      </c>
      <c r="H1755" s="220">
        <v>97.337</v>
      </c>
      <c r="I1755" s="221"/>
      <c r="J1755" s="221"/>
      <c r="K1755" s="222">
        <f>ROUND(P1755*H1755,2)</f>
        <v>0</v>
      </c>
      <c r="L1755" s="218" t="s">
        <v>1071</v>
      </c>
      <c r="M1755" s="44"/>
      <c r="N1755" s="223" t="s">
        <v>33</v>
      </c>
      <c r="O1755" s="224" t="s">
        <v>49</v>
      </c>
      <c r="P1755" s="225">
        <f>I1755+J1755</f>
        <v>0</v>
      </c>
      <c r="Q1755" s="225">
        <f>ROUND(I1755*H1755,2)</f>
        <v>0</v>
      </c>
      <c r="R1755" s="225">
        <f>ROUND(J1755*H1755,2)</f>
        <v>0</v>
      </c>
      <c r="S1755" s="80"/>
      <c r="T1755" s="226">
        <f>S1755*H1755</f>
        <v>0</v>
      </c>
      <c r="U1755" s="226">
        <v>0</v>
      </c>
      <c r="V1755" s="226">
        <f>U1755*H1755</f>
        <v>0</v>
      </c>
      <c r="W1755" s="226">
        <v>0</v>
      </c>
      <c r="X1755" s="227">
        <f>W1755*H1755</f>
        <v>0</v>
      </c>
      <c r="AR1755" s="17" t="s">
        <v>305</v>
      </c>
      <c r="AT1755" s="17" t="s">
        <v>206</v>
      </c>
      <c r="AU1755" s="17" t="s">
        <v>90</v>
      </c>
      <c r="AY1755" s="17" t="s">
        <v>204</v>
      </c>
      <c r="BE1755" s="228">
        <f>IF(O1755="základní",K1755,0)</f>
        <v>0</v>
      </c>
      <c r="BF1755" s="228">
        <f>IF(O1755="snížená",K1755,0)</f>
        <v>0</v>
      </c>
      <c r="BG1755" s="228">
        <f>IF(O1755="zákl. přenesená",K1755,0)</f>
        <v>0</v>
      </c>
      <c r="BH1755" s="228">
        <f>IF(O1755="sníž. přenesená",K1755,0)</f>
        <v>0</v>
      </c>
      <c r="BI1755" s="228">
        <f>IF(O1755="nulová",K1755,0)</f>
        <v>0</v>
      </c>
      <c r="BJ1755" s="17" t="s">
        <v>88</v>
      </c>
      <c r="BK1755" s="228">
        <f>ROUND(P1755*H1755,2)</f>
        <v>0</v>
      </c>
      <c r="BL1755" s="17" t="s">
        <v>305</v>
      </c>
      <c r="BM1755" s="17" t="s">
        <v>1920</v>
      </c>
    </row>
    <row r="1756" spans="2:47" s="1" customFormat="1" ht="12">
      <c r="B1756" s="39"/>
      <c r="C1756" s="40"/>
      <c r="D1756" s="231" t="s">
        <v>887</v>
      </c>
      <c r="E1756" s="40"/>
      <c r="F1756" s="283" t="s">
        <v>1867</v>
      </c>
      <c r="G1756" s="40"/>
      <c r="H1756" s="40"/>
      <c r="I1756" s="132"/>
      <c r="J1756" s="132"/>
      <c r="K1756" s="40"/>
      <c r="L1756" s="40"/>
      <c r="M1756" s="44"/>
      <c r="N1756" s="284"/>
      <c r="O1756" s="80"/>
      <c r="P1756" s="80"/>
      <c r="Q1756" s="80"/>
      <c r="R1756" s="80"/>
      <c r="S1756" s="80"/>
      <c r="T1756" s="80"/>
      <c r="U1756" s="80"/>
      <c r="V1756" s="80"/>
      <c r="W1756" s="80"/>
      <c r="X1756" s="81"/>
      <c r="AT1756" s="17" t="s">
        <v>887</v>
      </c>
      <c r="AU1756" s="17" t="s">
        <v>90</v>
      </c>
    </row>
    <row r="1757" spans="2:51" s="11" customFormat="1" ht="12">
      <c r="B1757" s="229"/>
      <c r="C1757" s="230"/>
      <c r="D1757" s="231" t="s">
        <v>213</v>
      </c>
      <c r="E1757" s="232" t="s">
        <v>33</v>
      </c>
      <c r="F1757" s="233" t="s">
        <v>602</v>
      </c>
      <c r="G1757" s="230"/>
      <c r="H1757" s="232" t="s">
        <v>33</v>
      </c>
      <c r="I1757" s="234"/>
      <c r="J1757" s="234"/>
      <c r="K1757" s="230"/>
      <c r="L1757" s="230"/>
      <c r="M1757" s="235"/>
      <c r="N1757" s="236"/>
      <c r="O1757" s="237"/>
      <c r="P1757" s="237"/>
      <c r="Q1757" s="237"/>
      <c r="R1757" s="237"/>
      <c r="S1757" s="237"/>
      <c r="T1757" s="237"/>
      <c r="U1757" s="237"/>
      <c r="V1757" s="237"/>
      <c r="W1757" s="237"/>
      <c r="X1757" s="238"/>
      <c r="AT1757" s="239" t="s">
        <v>213</v>
      </c>
      <c r="AU1757" s="239" t="s">
        <v>90</v>
      </c>
      <c r="AV1757" s="11" t="s">
        <v>88</v>
      </c>
      <c r="AW1757" s="11" t="s">
        <v>5</v>
      </c>
      <c r="AX1757" s="11" t="s">
        <v>80</v>
      </c>
      <c r="AY1757" s="239" t="s">
        <v>204</v>
      </c>
    </row>
    <row r="1758" spans="2:51" s="12" customFormat="1" ht="12">
      <c r="B1758" s="240"/>
      <c r="C1758" s="241"/>
      <c r="D1758" s="231" t="s">
        <v>213</v>
      </c>
      <c r="E1758" s="242" t="s">
        <v>33</v>
      </c>
      <c r="F1758" s="243" t="s">
        <v>1921</v>
      </c>
      <c r="G1758" s="241"/>
      <c r="H1758" s="244">
        <v>49.317</v>
      </c>
      <c r="I1758" s="245"/>
      <c r="J1758" s="245"/>
      <c r="K1758" s="241"/>
      <c r="L1758" s="241"/>
      <c r="M1758" s="246"/>
      <c r="N1758" s="247"/>
      <c r="O1758" s="248"/>
      <c r="P1758" s="248"/>
      <c r="Q1758" s="248"/>
      <c r="R1758" s="248"/>
      <c r="S1758" s="248"/>
      <c r="T1758" s="248"/>
      <c r="U1758" s="248"/>
      <c r="V1758" s="248"/>
      <c r="W1758" s="248"/>
      <c r="X1758" s="249"/>
      <c r="AT1758" s="250" t="s">
        <v>213</v>
      </c>
      <c r="AU1758" s="250" t="s">
        <v>90</v>
      </c>
      <c r="AV1758" s="12" t="s">
        <v>90</v>
      </c>
      <c r="AW1758" s="12" t="s">
        <v>5</v>
      </c>
      <c r="AX1758" s="12" t="s">
        <v>80</v>
      </c>
      <c r="AY1758" s="250" t="s">
        <v>204</v>
      </c>
    </row>
    <row r="1759" spans="2:51" s="12" customFormat="1" ht="12">
      <c r="B1759" s="240"/>
      <c r="C1759" s="241"/>
      <c r="D1759" s="231" t="s">
        <v>213</v>
      </c>
      <c r="E1759" s="242" t="s">
        <v>33</v>
      </c>
      <c r="F1759" s="243" t="s">
        <v>1922</v>
      </c>
      <c r="G1759" s="241"/>
      <c r="H1759" s="244">
        <v>48.02</v>
      </c>
      <c r="I1759" s="245"/>
      <c r="J1759" s="245"/>
      <c r="K1759" s="241"/>
      <c r="L1759" s="241"/>
      <c r="M1759" s="246"/>
      <c r="N1759" s="247"/>
      <c r="O1759" s="248"/>
      <c r="P1759" s="248"/>
      <c r="Q1759" s="248"/>
      <c r="R1759" s="248"/>
      <c r="S1759" s="248"/>
      <c r="T1759" s="248"/>
      <c r="U1759" s="248"/>
      <c r="V1759" s="248"/>
      <c r="W1759" s="248"/>
      <c r="X1759" s="249"/>
      <c r="AT1759" s="250" t="s">
        <v>213</v>
      </c>
      <c r="AU1759" s="250" t="s">
        <v>90</v>
      </c>
      <c r="AV1759" s="12" t="s">
        <v>90</v>
      </c>
      <c r="AW1759" s="12" t="s">
        <v>5</v>
      </c>
      <c r="AX1759" s="12" t="s">
        <v>80</v>
      </c>
      <c r="AY1759" s="250" t="s">
        <v>204</v>
      </c>
    </row>
    <row r="1760" spans="2:51" s="13" customFormat="1" ht="12">
      <c r="B1760" s="251"/>
      <c r="C1760" s="252"/>
      <c r="D1760" s="231" t="s">
        <v>213</v>
      </c>
      <c r="E1760" s="253" t="s">
        <v>33</v>
      </c>
      <c r="F1760" s="254" t="s">
        <v>218</v>
      </c>
      <c r="G1760" s="252"/>
      <c r="H1760" s="255">
        <v>97.337</v>
      </c>
      <c r="I1760" s="256"/>
      <c r="J1760" s="256"/>
      <c r="K1760" s="252"/>
      <c r="L1760" s="252"/>
      <c r="M1760" s="257"/>
      <c r="N1760" s="258"/>
      <c r="O1760" s="259"/>
      <c r="P1760" s="259"/>
      <c r="Q1760" s="259"/>
      <c r="R1760" s="259"/>
      <c r="S1760" s="259"/>
      <c r="T1760" s="259"/>
      <c r="U1760" s="259"/>
      <c r="V1760" s="259"/>
      <c r="W1760" s="259"/>
      <c r="X1760" s="260"/>
      <c r="AT1760" s="261" t="s">
        <v>213</v>
      </c>
      <c r="AU1760" s="261" t="s">
        <v>90</v>
      </c>
      <c r="AV1760" s="13" t="s">
        <v>211</v>
      </c>
      <c r="AW1760" s="13" t="s">
        <v>5</v>
      </c>
      <c r="AX1760" s="13" t="s">
        <v>88</v>
      </c>
      <c r="AY1760" s="261" t="s">
        <v>204</v>
      </c>
    </row>
    <row r="1761" spans="2:65" s="1" customFormat="1" ht="16.5" customHeight="1">
      <c r="B1761" s="39"/>
      <c r="C1761" s="216" t="s">
        <v>1923</v>
      </c>
      <c r="D1761" s="216" t="s">
        <v>206</v>
      </c>
      <c r="E1761" s="217" t="s">
        <v>1924</v>
      </c>
      <c r="F1761" s="218" t="s">
        <v>1925</v>
      </c>
      <c r="G1761" s="219" t="s">
        <v>209</v>
      </c>
      <c r="H1761" s="220">
        <v>108.17</v>
      </c>
      <c r="I1761" s="221"/>
      <c r="J1761" s="221"/>
      <c r="K1761" s="222">
        <f>ROUND(P1761*H1761,2)</f>
        <v>0</v>
      </c>
      <c r="L1761" s="218" t="s">
        <v>1071</v>
      </c>
      <c r="M1761" s="44"/>
      <c r="N1761" s="223" t="s">
        <v>33</v>
      </c>
      <c r="O1761" s="224" t="s">
        <v>49</v>
      </c>
      <c r="P1761" s="225">
        <f>I1761+J1761</f>
        <v>0</v>
      </c>
      <c r="Q1761" s="225">
        <f>ROUND(I1761*H1761,2)</f>
        <v>0</v>
      </c>
      <c r="R1761" s="225">
        <f>ROUND(J1761*H1761,2)</f>
        <v>0</v>
      </c>
      <c r="S1761" s="80"/>
      <c r="T1761" s="226">
        <f>S1761*H1761</f>
        <v>0</v>
      </c>
      <c r="U1761" s="226">
        <v>0</v>
      </c>
      <c r="V1761" s="226">
        <f>U1761*H1761</f>
        <v>0</v>
      </c>
      <c r="W1761" s="226">
        <v>0</v>
      </c>
      <c r="X1761" s="227">
        <f>W1761*H1761</f>
        <v>0</v>
      </c>
      <c r="AR1761" s="17" t="s">
        <v>305</v>
      </c>
      <c r="AT1761" s="17" t="s">
        <v>206</v>
      </c>
      <c r="AU1761" s="17" t="s">
        <v>90</v>
      </c>
      <c r="AY1761" s="17" t="s">
        <v>204</v>
      </c>
      <c r="BE1761" s="228">
        <f>IF(O1761="základní",K1761,0)</f>
        <v>0</v>
      </c>
      <c r="BF1761" s="228">
        <f>IF(O1761="snížená",K1761,0)</f>
        <v>0</v>
      </c>
      <c r="BG1761" s="228">
        <f>IF(O1761="zákl. přenesená",K1761,0)</f>
        <v>0</v>
      </c>
      <c r="BH1761" s="228">
        <f>IF(O1761="sníž. přenesená",K1761,0)</f>
        <v>0</v>
      </c>
      <c r="BI1761" s="228">
        <f>IF(O1761="nulová",K1761,0)</f>
        <v>0</v>
      </c>
      <c r="BJ1761" s="17" t="s">
        <v>88</v>
      </c>
      <c r="BK1761" s="228">
        <f>ROUND(P1761*H1761,2)</f>
        <v>0</v>
      </c>
      <c r="BL1761" s="17" t="s">
        <v>305</v>
      </c>
      <c r="BM1761" s="17" t="s">
        <v>1926</v>
      </c>
    </row>
    <row r="1762" spans="2:47" s="1" customFormat="1" ht="12">
      <c r="B1762" s="39"/>
      <c r="C1762" s="40"/>
      <c r="D1762" s="231" t="s">
        <v>887</v>
      </c>
      <c r="E1762" s="40"/>
      <c r="F1762" s="283" t="s">
        <v>1867</v>
      </c>
      <c r="G1762" s="40"/>
      <c r="H1762" s="40"/>
      <c r="I1762" s="132"/>
      <c r="J1762" s="132"/>
      <c r="K1762" s="40"/>
      <c r="L1762" s="40"/>
      <c r="M1762" s="44"/>
      <c r="N1762" s="284"/>
      <c r="O1762" s="80"/>
      <c r="P1762" s="80"/>
      <c r="Q1762" s="80"/>
      <c r="R1762" s="80"/>
      <c r="S1762" s="80"/>
      <c r="T1762" s="80"/>
      <c r="U1762" s="80"/>
      <c r="V1762" s="80"/>
      <c r="W1762" s="80"/>
      <c r="X1762" s="81"/>
      <c r="AT1762" s="17" t="s">
        <v>887</v>
      </c>
      <c r="AU1762" s="17" t="s">
        <v>90</v>
      </c>
    </row>
    <row r="1763" spans="2:51" s="12" customFormat="1" ht="12">
      <c r="B1763" s="240"/>
      <c r="C1763" s="241"/>
      <c r="D1763" s="231" t="s">
        <v>213</v>
      </c>
      <c r="E1763" s="242" t="s">
        <v>33</v>
      </c>
      <c r="F1763" s="243" t="s">
        <v>1927</v>
      </c>
      <c r="G1763" s="241"/>
      <c r="H1763" s="244">
        <v>108.17</v>
      </c>
      <c r="I1763" s="245"/>
      <c r="J1763" s="245"/>
      <c r="K1763" s="241"/>
      <c r="L1763" s="241"/>
      <c r="M1763" s="246"/>
      <c r="N1763" s="247"/>
      <c r="O1763" s="248"/>
      <c r="P1763" s="248"/>
      <c r="Q1763" s="248"/>
      <c r="R1763" s="248"/>
      <c r="S1763" s="248"/>
      <c r="T1763" s="248"/>
      <c r="U1763" s="248"/>
      <c r="V1763" s="248"/>
      <c r="W1763" s="248"/>
      <c r="X1763" s="249"/>
      <c r="AT1763" s="250" t="s">
        <v>213</v>
      </c>
      <c r="AU1763" s="250" t="s">
        <v>90</v>
      </c>
      <c r="AV1763" s="12" t="s">
        <v>90</v>
      </c>
      <c r="AW1763" s="12" t="s">
        <v>5</v>
      </c>
      <c r="AX1763" s="12" t="s">
        <v>80</v>
      </c>
      <c r="AY1763" s="250" t="s">
        <v>204</v>
      </c>
    </row>
    <row r="1764" spans="2:51" s="13" customFormat="1" ht="12">
      <c r="B1764" s="251"/>
      <c r="C1764" s="252"/>
      <c r="D1764" s="231" t="s">
        <v>213</v>
      </c>
      <c r="E1764" s="253" t="s">
        <v>33</v>
      </c>
      <c r="F1764" s="254" t="s">
        <v>218</v>
      </c>
      <c r="G1764" s="252"/>
      <c r="H1764" s="255">
        <v>108.17</v>
      </c>
      <c r="I1764" s="256"/>
      <c r="J1764" s="256"/>
      <c r="K1764" s="252"/>
      <c r="L1764" s="252"/>
      <c r="M1764" s="257"/>
      <c r="N1764" s="258"/>
      <c r="O1764" s="259"/>
      <c r="P1764" s="259"/>
      <c r="Q1764" s="259"/>
      <c r="R1764" s="259"/>
      <c r="S1764" s="259"/>
      <c r="T1764" s="259"/>
      <c r="U1764" s="259"/>
      <c r="V1764" s="259"/>
      <c r="W1764" s="259"/>
      <c r="X1764" s="260"/>
      <c r="AT1764" s="261" t="s">
        <v>213</v>
      </c>
      <c r="AU1764" s="261" t="s">
        <v>90</v>
      </c>
      <c r="AV1764" s="13" t="s">
        <v>211</v>
      </c>
      <c r="AW1764" s="13" t="s">
        <v>5</v>
      </c>
      <c r="AX1764" s="13" t="s">
        <v>88</v>
      </c>
      <c r="AY1764" s="261" t="s">
        <v>204</v>
      </c>
    </row>
    <row r="1765" spans="2:65" s="1" customFormat="1" ht="16.5" customHeight="1">
      <c r="B1765" s="39"/>
      <c r="C1765" s="216" t="s">
        <v>1928</v>
      </c>
      <c r="D1765" s="216" t="s">
        <v>206</v>
      </c>
      <c r="E1765" s="217" t="s">
        <v>1929</v>
      </c>
      <c r="F1765" s="218" t="s">
        <v>1930</v>
      </c>
      <c r="G1765" s="219" t="s">
        <v>209</v>
      </c>
      <c r="H1765" s="220">
        <v>260.595</v>
      </c>
      <c r="I1765" s="221"/>
      <c r="J1765" s="221"/>
      <c r="K1765" s="222">
        <f>ROUND(P1765*H1765,2)</f>
        <v>0</v>
      </c>
      <c r="L1765" s="218" t="s">
        <v>1071</v>
      </c>
      <c r="M1765" s="44"/>
      <c r="N1765" s="223" t="s">
        <v>33</v>
      </c>
      <c r="O1765" s="224" t="s">
        <v>49</v>
      </c>
      <c r="P1765" s="225">
        <f>I1765+J1765</f>
        <v>0</v>
      </c>
      <c r="Q1765" s="225">
        <f>ROUND(I1765*H1765,2)</f>
        <v>0</v>
      </c>
      <c r="R1765" s="225">
        <f>ROUND(J1765*H1765,2)</f>
        <v>0</v>
      </c>
      <c r="S1765" s="80"/>
      <c r="T1765" s="226">
        <f>S1765*H1765</f>
        <v>0</v>
      </c>
      <c r="U1765" s="226">
        <v>0</v>
      </c>
      <c r="V1765" s="226">
        <f>U1765*H1765</f>
        <v>0</v>
      </c>
      <c r="W1765" s="226">
        <v>0</v>
      </c>
      <c r="X1765" s="227">
        <f>W1765*H1765</f>
        <v>0</v>
      </c>
      <c r="AR1765" s="17" t="s">
        <v>305</v>
      </c>
      <c r="AT1765" s="17" t="s">
        <v>206</v>
      </c>
      <c r="AU1765" s="17" t="s">
        <v>90</v>
      </c>
      <c r="AY1765" s="17" t="s">
        <v>204</v>
      </c>
      <c r="BE1765" s="228">
        <f>IF(O1765="základní",K1765,0)</f>
        <v>0</v>
      </c>
      <c r="BF1765" s="228">
        <f>IF(O1765="snížená",K1765,0)</f>
        <v>0</v>
      </c>
      <c r="BG1765" s="228">
        <f>IF(O1765="zákl. přenesená",K1765,0)</f>
        <v>0</v>
      </c>
      <c r="BH1765" s="228">
        <f>IF(O1765="sníž. přenesená",K1765,0)</f>
        <v>0</v>
      </c>
      <c r="BI1765" s="228">
        <f>IF(O1765="nulová",K1765,0)</f>
        <v>0</v>
      </c>
      <c r="BJ1765" s="17" t="s">
        <v>88</v>
      </c>
      <c r="BK1765" s="228">
        <f>ROUND(P1765*H1765,2)</f>
        <v>0</v>
      </c>
      <c r="BL1765" s="17" t="s">
        <v>305</v>
      </c>
      <c r="BM1765" s="17" t="s">
        <v>1931</v>
      </c>
    </row>
    <row r="1766" spans="2:47" s="1" customFormat="1" ht="12">
      <c r="B1766" s="39"/>
      <c r="C1766" s="40"/>
      <c r="D1766" s="231" t="s">
        <v>887</v>
      </c>
      <c r="E1766" s="40"/>
      <c r="F1766" s="283" t="s">
        <v>1867</v>
      </c>
      <c r="G1766" s="40"/>
      <c r="H1766" s="40"/>
      <c r="I1766" s="132"/>
      <c r="J1766" s="132"/>
      <c r="K1766" s="40"/>
      <c r="L1766" s="40"/>
      <c r="M1766" s="44"/>
      <c r="N1766" s="284"/>
      <c r="O1766" s="80"/>
      <c r="P1766" s="80"/>
      <c r="Q1766" s="80"/>
      <c r="R1766" s="80"/>
      <c r="S1766" s="80"/>
      <c r="T1766" s="80"/>
      <c r="U1766" s="80"/>
      <c r="V1766" s="80"/>
      <c r="W1766" s="80"/>
      <c r="X1766" s="81"/>
      <c r="AT1766" s="17" t="s">
        <v>887</v>
      </c>
      <c r="AU1766" s="17" t="s">
        <v>90</v>
      </c>
    </row>
    <row r="1767" spans="2:51" s="12" customFormat="1" ht="12">
      <c r="B1767" s="240"/>
      <c r="C1767" s="241"/>
      <c r="D1767" s="231" t="s">
        <v>213</v>
      </c>
      <c r="E1767" s="242" t="s">
        <v>33</v>
      </c>
      <c r="F1767" s="243" t="s">
        <v>1932</v>
      </c>
      <c r="G1767" s="241"/>
      <c r="H1767" s="244">
        <v>15.763</v>
      </c>
      <c r="I1767" s="245"/>
      <c r="J1767" s="245"/>
      <c r="K1767" s="241"/>
      <c r="L1767" s="241"/>
      <c r="M1767" s="246"/>
      <c r="N1767" s="247"/>
      <c r="O1767" s="248"/>
      <c r="P1767" s="248"/>
      <c r="Q1767" s="248"/>
      <c r="R1767" s="248"/>
      <c r="S1767" s="248"/>
      <c r="T1767" s="248"/>
      <c r="U1767" s="248"/>
      <c r="V1767" s="248"/>
      <c r="W1767" s="248"/>
      <c r="X1767" s="249"/>
      <c r="AT1767" s="250" t="s">
        <v>213</v>
      </c>
      <c r="AU1767" s="250" t="s">
        <v>90</v>
      </c>
      <c r="AV1767" s="12" t="s">
        <v>90</v>
      </c>
      <c r="AW1767" s="12" t="s">
        <v>5</v>
      </c>
      <c r="AX1767" s="12" t="s">
        <v>80</v>
      </c>
      <c r="AY1767" s="250" t="s">
        <v>204</v>
      </c>
    </row>
    <row r="1768" spans="2:51" s="12" customFormat="1" ht="12">
      <c r="B1768" s="240"/>
      <c r="C1768" s="241"/>
      <c r="D1768" s="231" t="s">
        <v>213</v>
      </c>
      <c r="E1768" s="242" t="s">
        <v>33</v>
      </c>
      <c r="F1768" s="243" t="s">
        <v>1933</v>
      </c>
      <c r="G1768" s="241"/>
      <c r="H1768" s="244">
        <v>17.319</v>
      </c>
      <c r="I1768" s="245"/>
      <c r="J1768" s="245"/>
      <c r="K1768" s="241"/>
      <c r="L1768" s="241"/>
      <c r="M1768" s="246"/>
      <c r="N1768" s="247"/>
      <c r="O1768" s="248"/>
      <c r="P1768" s="248"/>
      <c r="Q1768" s="248"/>
      <c r="R1768" s="248"/>
      <c r="S1768" s="248"/>
      <c r="T1768" s="248"/>
      <c r="U1768" s="248"/>
      <c r="V1768" s="248"/>
      <c r="W1768" s="248"/>
      <c r="X1768" s="249"/>
      <c r="AT1768" s="250" t="s">
        <v>213</v>
      </c>
      <c r="AU1768" s="250" t="s">
        <v>90</v>
      </c>
      <c r="AV1768" s="12" t="s">
        <v>90</v>
      </c>
      <c r="AW1768" s="12" t="s">
        <v>5</v>
      </c>
      <c r="AX1768" s="12" t="s">
        <v>80</v>
      </c>
      <c r="AY1768" s="250" t="s">
        <v>204</v>
      </c>
    </row>
    <row r="1769" spans="2:51" s="12" customFormat="1" ht="12">
      <c r="B1769" s="240"/>
      <c r="C1769" s="241"/>
      <c r="D1769" s="231" t="s">
        <v>213</v>
      </c>
      <c r="E1769" s="242" t="s">
        <v>33</v>
      </c>
      <c r="F1769" s="243" t="s">
        <v>1934</v>
      </c>
      <c r="G1769" s="241"/>
      <c r="H1769" s="244">
        <v>89.383</v>
      </c>
      <c r="I1769" s="245"/>
      <c r="J1769" s="245"/>
      <c r="K1769" s="241"/>
      <c r="L1769" s="241"/>
      <c r="M1769" s="246"/>
      <c r="N1769" s="247"/>
      <c r="O1769" s="248"/>
      <c r="P1769" s="248"/>
      <c r="Q1769" s="248"/>
      <c r="R1769" s="248"/>
      <c r="S1769" s="248"/>
      <c r="T1769" s="248"/>
      <c r="U1769" s="248"/>
      <c r="V1769" s="248"/>
      <c r="W1769" s="248"/>
      <c r="X1769" s="249"/>
      <c r="AT1769" s="250" t="s">
        <v>213</v>
      </c>
      <c r="AU1769" s="250" t="s">
        <v>90</v>
      </c>
      <c r="AV1769" s="12" t="s">
        <v>90</v>
      </c>
      <c r="AW1769" s="12" t="s">
        <v>5</v>
      </c>
      <c r="AX1769" s="12" t="s">
        <v>80</v>
      </c>
      <c r="AY1769" s="250" t="s">
        <v>204</v>
      </c>
    </row>
    <row r="1770" spans="2:51" s="12" customFormat="1" ht="12">
      <c r="B1770" s="240"/>
      <c r="C1770" s="241"/>
      <c r="D1770" s="231" t="s">
        <v>213</v>
      </c>
      <c r="E1770" s="242" t="s">
        <v>33</v>
      </c>
      <c r="F1770" s="243" t="s">
        <v>1935</v>
      </c>
      <c r="G1770" s="241"/>
      <c r="H1770" s="244">
        <v>139.903</v>
      </c>
      <c r="I1770" s="245"/>
      <c r="J1770" s="245"/>
      <c r="K1770" s="241"/>
      <c r="L1770" s="241"/>
      <c r="M1770" s="246"/>
      <c r="N1770" s="247"/>
      <c r="O1770" s="248"/>
      <c r="P1770" s="248"/>
      <c r="Q1770" s="248"/>
      <c r="R1770" s="248"/>
      <c r="S1770" s="248"/>
      <c r="T1770" s="248"/>
      <c r="U1770" s="248"/>
      <c r="V1770" s="248"/>
      <c r="W1770" s="248"/>
      <c r="X1770" s="249"/>
      <c r="AT1770" s="250" t="s">
        <v>213</v>
      </c>
      <c r="AU1770" s="250" t="s">
        <v>90</v>
      </c>
      <c r="AV1770" s="12" t="s">
        <v>90</v>
      </c>
      <c r="AW1770" s="12" t="s">
        <v>5</v>
      </c>
      <c r="AX1770" s="12" t="s">
        <v>80</v>
      </c>
      <c r="AY1770" s="250" t="s">
        <v>204</v>
      </c>
    </row>
    <row r="1771" spans="2:51" s="12" customFormat="1" ht="12">
      <c r="B1771" s="240"/>
      <c r="C1771" s="241"/>
      <c r="D1771" s="231" t="s">
        <v>213</v>
      </c>
      <c r="E1771" s="242" t="s">
        <v>33</v>
      </c>
      <c r="F1771" s="243" t="s">
        <v>1936</v>
      </c>
      <c r="G1771" s="241"/>
      <c r="H1771" s="244">
        <v>-1.773</v>
      </c>
      <c r="I1771" s="245"/>
      <c r="J1771" s="245"/>
      <c r="K1771" s="241"/>
      <c r="L1771" s="241"/>
      <c r="M1771" s="246"/>
      <c r="N1771" s="247"/>
      <c r="O1771" s="248"/>
      <c r="P1771" s="248"/>
      <c r="Q1771" s="248"/>
      <c r="R1771" s="248"/>
      <c r="S1771" s="248"/>
      <c r="T1771" s="248"/>
      <c r="U1771" s="248"/>
      <c r="V1771" s="248"/>
      <c r="W1771" s="248"/>
      <c r="X1771" s="249"/>
      <c r="AT1771" s="250" t="s">
        <v>213</v>
      </c>
      <c r="AU1771" s="250" t="s">
        <v>90</v>
      </c>
      <c r="AV1771" s="12" t="s">
        <v>90</v>
      </c>
      <c r="AW1771" s="12" t="s">
        <v>5</v>
      </c>
      <c r="AX1771" s="12" t="s">
        <v>80</v>
      </c>
      <c r="AY1771" s="250" t="s">
        <v>204</v>
      </c>
    </row>
    <row r="1772" spans="2:51" s="13" customFormat="1" ht="12">
      <c r="B1772" s="251"/>
      <c r="C1772" s="252"/>
      <c r="D1772" s="231" t="s">
        <v>213</v>
      </c>
      <c r="E1772" s="253" t="s">
        <v>33</v>
      </c>
      <c r="F1772" s="254" t="s">
        <v>218</v>
      </c>
      <c r="G1772" s="252"/>
      <c r="H1772" s="255">
        <v>260.59499999999997</v>
      </c>
      <c r="I1772" s="256"/>
      <c r="J1772" s="256"/>
      <c r="K1772" s="252"/>
      <c r="L1772" s="252"/>
      <c r="M1772" s="257"/>
      <c r="N1772" s="258"/>
      <c r="O1772" s="259"/>
      <c r="P1772" s="259"/>
      <c r="Q1772" s="259"/>
      <c r="R1772" s="259"/>
      <c r="S1772" s="259"/>
      <c r="T1772" s="259"/>
      <c r="U1772" s="259"/>
      <c r="V1772" s="259"/>
      <c r="W1772" s="259"/>
      <c r="X1772" s="260"/>
      <c r="AT1772" s="261" t="s">
        <v>213</v>
      </c>
      <c r="AU1772" s="261" t="s">
        <v>90</v>
      </c>
      <c r="AV1772" s="13" t="s">
        <v>211</v>
      </c>
      <c r="AW1772" s="13" t="s">
        <v>5</v>
      </c>
      <c r="AX1772" s="13" t="s">
        <v>88</v>
      </c>
      <c r="AY1772" s="261" t="s">
        <v>204</v>
      </c>
    </row>
    <row r="1773" spans="2:65" s="1" customFormat="1" ht="16.5" customHeight="1">
      <c r="B1773" s="39"/>
      <c r="C1773" s="216" t="s">
        <v>1937</v>
      </c>
      <c r="D1773" s="216" t="s">
        <v>206</v>
      </c>
      <c r="E1773" s="217" t="s">
        <v>1938</v>
      </c>
      <c r="F1773" s="218" t="s">
        <v>1939</v>
      </c>
      <c r="G1773" s="219" t="s">
        <v>209</v>
      </c>
      <c r="H1773" s="220">
        <v>25.6</v>
      </c>
      <c r="I1773" s="221"/>
      <c r="J1773" s="221"/>
      <c r="K1773" s="222">
        <f>ROUND(P1773*H1773,2)</f>
        <v>0</v>
      </c>
      <c r="L1773" s="218" t="s">
        <v>1071</v>
      </c>
      <c r="M1773" s="44"/>
      <c r="N1773" s="223" t="s">
        <v>33</v>
      </c>
      <c r="O1773" s="224" t="s">
        <v>49</v>
      </c>
      <c r="P1773" s="225">
        <f>I1773+J1773</f>
        <v>0</v>
      </c>
      <c r="Q1773" s="225">
        <f>ROUND(I1773*H1773,2)</f>
        <v>0</v>
      </c>
      <c r="R1773" s="225">
        <f>ROUND(J1773*H1773,2)</f>
        <v>0</v>
      </c>
      <c r="S1773" s="80"/>
      <c r="T1773" s="226">
        <f>S1773*H1773</f>
        <v>0</v>
      </c>
      <c r="U1773" s="226">
        <v>0</v>
      </c>
      <c r="V1773" s="226">
        <f>U1773*H1773</f>
        <v>0</v>
      </c>
      <c r="W1773" s="226">
        <v>0</v>
      </c>
      <c r="X1773" s="227">
        <f>W1773*H1773</f>
        <v>0</v>
      </c>
      <c r="AR1773" s="17" t="s">
        <v>305</v>
      </c>
      <c r="AT1773" s="17" t="s">
        <v>206</v>
      </c>
      <c r="AU1773" s="17" t="s">
        <v>90</v>
      </c>
      <c r="AY1773" s="17" t="s">
        <v>204</v>
      </c>
      <c r="BE1773" s="228">
        <f>IF(O1773="základní",K1773,0)</f>
        <v>0</v>
      </c>
      <c r="BF1773" s="228">
        <f>IF(O1773="snížená",K1773,0)</f>
        <v>0</v>
      </c>
      <c r="BG1773" s="228">
        <f>IF(O1773="zákl. přenesená",K1773,0)</f>
        <v>0</v>
      </c>
      <c r="BH1773" s="228">
        <f>IF(O1773="sníž. přenesená",K1773,0)</f>
        <v>0</v>
      </c>
      <c r="BI1773" s="228">
        <f>IF(O1773="nulová",K1773,0)</f>
        <v>0</v>
      </c>
      <c r="BJ1773" s="17" t="s">
        <v>88</v>
      </c>
      <c r="BK1773" s="228">
        <f>ROUND(P1773*H1773,2)</f>
        <v>0</v>
      </c>
      <c r="BL1773" s="17" t="s">
        <v>305</v>
      </c>
      <c r="BM1773" s="17" t="s">
        <v>1940</v>
      </c>
    </row>
    <row r="1774" spans="2:47" s="1" customFormat="1" ht="12">
      <c r="B1774" s="39"/>
      <c r="C1774" s="40"/>
      <c r="D1774" s="231" t="s">
        <v>887</v>
      </c>
      <c r="E1774" s="40"/>
      <c r="F1774" s="283" t="s">
        <v>1867</v>
      </c>
      <c r="G1774" s="40"/>
      <c r="H1774" s="40"/>
      <c r="I1774" s="132"/>
      <c r="J1774" s="132"/>
      <c r="K1774" s="40"/>
      <c r="L1774" s="40"/>
      <c r="M1774" s="44"/>
      <c r="N1774" s="284"/>
      <c r="O1774" s="80"/>
      <c r="P1774" s="80"/>
      <c r="Q1774" s="80"/>
      <c r="R1774" s="80"/>
      <c r="S1774" s="80"/>
      <c r="T1774" s="80"/>
      <c r="U1774" s="80"/>
      <c r="V1774" s="80"/>
      <c r="W1774" s="80"/>
      <c r="X1774" s="81"/>
      <c r="AT1774" s="17" t="s">
        <v>887</v>
      </c>
      <c r="AU1774" s="17" t="s">
        <v>90</v>
      </c>
    </row>
    <row r="1775" spans="2:51" s="12" customFormat="1" ht="12">
      <c r="B1775" s="240"/>
      <c r="C1775" s="241"/>
      <c r="D1775" s="231" t="s">
        <v>213</v>
      </c>
      <c r="E1775" s="242" t="s">
        <v>33</v>
      </c>
      <c r="F1775" s="243" t="s">
        <v>1941</v>
      </c>
      <c r="G1775" s="241"/>
      <c r="H1775" s="244">
        <v>25.6</v>
      </c>
      <c r="I1775" s="245"/>
      <c r="J1775" s="245"/>
      <c r="K1775" s="241"/>
      <c r="L1775" s="241"/>
      <c r="M1775" s="246"/>
      <c r="N1775" s="247"/>
      <c r="O1775" s="248"/>
      <c r="P1775" s="248"/>
      <c r="Q1775" s="248"/>
      <c r="R1775" s="248"/>
      <c r="S1775" s="248"/>
      <c r="T1775" s="248"/>
      <c r="U1775" s="248"/>
      <c r="V1775" s="248"/>
      <c r="W1775" s="248"/>
      <c r="X1775" s="249"/>
      <c r="AT1775" s="250" t="s">
        <v>213</v>
      </c>
      <c r="AU1775" s="250" t="s">
        <v>90</v>
      </c>
      <c r="AV1775" s="12" t="s">
        <v>90</v>
      </c>
      <c r="AW1775" s="12" t="s">
        <v>5</v>
      </c>
      <c r="AX1775" s="12" t="s">
        <v>80</v>
      </c>
      <c r="AY1775" s="250" t="s">
        <v>204</v>
      </c>
    </row>
    <row r="1776" spans="2:51" s="13" customFormat="1" ht="12">
      <c r="B1776" s="251"/>
      <c r="C1776" s="252"/>
      <c r="D1776" s="231" t="s">
        <v>213</v>
      </c>
      <c r="E1776" s="253" t="s">
        <v>33</v>
      </c>
      <c r="F1776" s="254" t="s">
        <v>218</v>
      </c>
      <c r="G1776" s="252"/>
      <c r="H1776" s="255">
        <v>25.6</v>
      </c>
      <c r="I1776" s="256"/>
      <c r="J1776" s="256"/>
      <c r="K1776" s="252"/>
      <c r="L1776" s="252"/>
      <c r="M1776" s="257"/>
      <c r="N1776" s="258"/>
      <c r="O1776" s="259"/>
      <c r="P1776" s="259"/>
      <c r="Q1776" s="259"/>
      <c r="R1776" s="259"/>
      <c r="S1776" s="259"/>
      <c r="T1776" s="259"/>
      <c r="U1776" s="259"/>
      <c r="V1776" s="259"/>
      <c r="W1776" s="259"/>
      <c r="X1776" s="260"/>
      <c r="AT1776" s="261" t="s">
        <v>213</v>
      </c>
      <c r="AU1776" s="261" t="s">
        <v>90</v>
      </c>
      <c r="AV1776" s="13" t="s">
        <v>211</v>
      </c>
      <c r="AW1776" s="13" t="s">
        <v>5</v>
      </c>
      <c r="AX1776" s="13" t="s">
        <v>88</v>
      </c>
      <c r="AY1776" s="261" t="s">
        <v>204</v>
      </c>
    </row>
    <row r="1777" spans="2:65" s="1" customFormat="1" ht="22.5" customHeight="1">
      <c r="B1777" s="39"/>
      <c r="C1777" s="216" t="s">
        <v>1942</v>
      </c>
      <c r="D1777" s="216" t="s">
        <v>206</v>
      </c>
      <c r="E1777" s="217" t="s">
        <v>1943</v>
      </c>
      <c r="F1777" s="218" t="s">
        <v>1944</v>
      </c>
      <c r="G1777" s="219" t="s">
        <v>275</v>
      </c>
      <c r="H1777" s="220">
        <v>26.26</v>
      </c>
      <c r="I1777" s="221"/>
      <c r="J1777" s="221"/>
      <c r="K1777" s="222">
        <f>ROUND(P1777*H1777,2)</f>
        <v>0</v>
      </c>
      <c r="L1777" s="218" t="s">
        <v>210</v>
      </c>
      <c r="M1777" s="44"/>
      <c r="N1777" s="223" t="s">
        <v>33</v>
      </c>
      <c r="O1777" s="224" t="s">
        <v>49</v>
      </c>
      <c r="P1777" s="225">
        <f>I1777+J1777</f>
        <v>0</v>
      </c>
      <c r="Q1777" s="225">
        <f>ROUND(I1777*H1777,2)</f>
        <v>0</v>
      </c>
      <c r="R1777" s="225">
        <f>ROUND(J1777*H1777,2)</f>
        <v>0</v>
      </c>
      <c r="S1777" s="80"/>
      <c r="T1777" s="226">
        <f>S1777*H1777</f>
        <v>0</v>
      </c>
      <c r="U1777" s="226">
        <v>0</v>
      </c>
      <c r="V1777" s="226">
        <f>U1777*H1777</f>
        <v>0</v>
      </c>
      <c r="W1777" s="226">
        <v>0</v>
      </c>
      <c r="X1777" s="227">
        <f>W1777*H1777</f>
        <v>0</v>
      </c>
      <c r="AR1777" s="17" t="s">
        <v>305</v>
      </c>
      <c r="AT1777" s="17" t="s">
        <v>206</v>
      </c>
      <c r="AU1777" s="17" t="s">
        <v>90</v>
      </c>
      <c r="AY1777" s="17" t="s">
        <v>204</v>
      </c>
      <c r="BE1777" s="228">
        <f>IF(O1777="základní",K1777,0)</f>
        <v>0</v>
      </c>
      <c r="BF1777" s="228">
        <f>IF(O1777="snížená",K1777,0)</f>
        <v>0</v>
      </c>
      <c r="BG1777" s="228">
        <f>IF(O1777="zákl. přenesená",K1777,0)</f>
        <v>0</v>
      </c>
      <c r="BH1777" s="228">
        <f>IF(O1777="sníž. přenesená",K1777,0)</f>
        <v>0</v>
      </c>
      <c r="BI1777" s="228">
        <f>IF(O1777="nulová",K1777,0)</f>
        <v>0</v>
      </c>
      <c r="BJ1777" s="17" t="s">
        <v>88</v>
      </c>
      <c r="BK1777" s="228">
        <f>ROUND(P1777*H1777,2)</f>
        <v>0</v>
      </c>
      <c r="BL1777" s="17" t="s">
        <v>305</v>
      </c>
      <c r="BM1777" s="17" t="s">
        <v>1945</v>
      </c>
    </row>
    <row r="1778" spans="2:63" s="10" customFormat="1" ht="22.8" customHeight="1">
      <c r="B1778" s="199"/>
      <c r="C1778" s="200"/>
      <c r="D1778" s="201" t="s">
        <v>79</v>
      </c>
      <c r="E1778" s="214" t="s">
        <v>1946</v>
      </c>
      <c r="F1778" s="214" t="s">
        <v>1947</v>
      </c>
      <c r="G1778" s="200"/>
      <c r="H1778" s="200"/>
      <c r="I1778" s="203"/>
      <c r="J1778" s="203"/>
      <c r="K1778" s="215">
        <f>BK1778</f>
        <v>0</v>
      </c>
      <c r="L1778" s="200"/>
      <c r="M1778" s="205"/>
      <c r="N1778" s="206"/>
      <c r="O1778" s="207"/>
      <c r="P1778" s="207"/>
      <c r="Q1778" s="208">
        <f>SUM(Q1779:Q1875)</f>
        <v>0</v>
      </c>
      <c r="R1778" s="208">
        <f>SUM(R1779:R1875)</f>
        <v>0</v>
      </c>
      <c r="S1778" s="207"/>
      <c r="T1778" s="209">
        <f>SUM(T1779:T1875)</f>
        <v>0</v>
      </c>
      <c r="U1778" s="207"/>
      <c r="V1778" s="209">
        <f>SUM(V1779:V1875)</f>
        <v>2.0723192999999998</v>
      </c>
      <c r="W1778" s="207"/>
      <c r="X1778" s="210">
        <f>SUM(X1779:X1875)</f>
        <v>0.5083519999999999</v>
      </c>
      <c r="AR1778" s="211" t="s">
        <v>90</v>
      </c>
      <c r="AT1778" s="212" t="s">
        <v>79</v>
      </c>
      <c r="AU1778" s="212" t="s">
        <v>88</v>
      </c>
      <c r="AY1778" s="211" t="s">
        <v>204</v>
      </c>
      <c r="BK1778" s="213">
        <f>SUM(BK1779:BK1875)</f>
        <v>0</v>
      </c>
    </row>
    <row r="1779" spans="2:65" s="1" customFormat="1" ht="16.5" customHeight="1">
      <c r="B1779" s="39"/>
      <c r="C1779" s="216" t="s">
        <v>1948</v>
      </c>
      <c r="D1779" s="216" t="s">
        <v>206</v>
      </c>
      <c r="E1779" s="217" t="s">
        <v>1949</v>
      </c>
      <c r="F1779" s="218" t="s">
        <v>1950</v>
      </c>
      <c r="G1779" s="219" t="s">
        <v>296</v>
      </c>
      <c r="H1779" s="220">
        <v>67.6</v>
      </c>
      <c r="I1779" s="221"/>
      <c r="J1779" s="221"/>
      <c r="K1779" s="222">
        <f>ROUND(P1779*H1779,2)</f>
        <v>0</v>
      </c>
      <c r="L1779" s="218" t="s">
        <v>210</v>
      </c>
      <c r="M1779" s="44"/>
      <c r="N1779" s="223" t="s">
        <v>33</v>
      </c>
      <c r="O1779" s="224" t="s">
        <v>49</v>
      </c>
      <c r="P1779" s="225">
        <f>I1779+J1779</f>
        <v>0</v>
      </c>
      <c r="Q1779" s="225">
        <f>ROUND(I1779*H1779,2)</f>
        <v>0</v>
      </c>
      <c r="R1779" s="225">
        <f>ROUND(J1779*H1779,2)</f>
        <v>0</v>
      </c>
      <c r="S1779" s="80"/>
      <c r="T1779" s="226">
        <f>S1779*H1779</f>
        <v>0</v>
      </c>
      <c r="U1779" s="226">
        <v>0</v>
      </c>
      <c r="V1779" s="226">
        <f>U1779*H1779</f>
        <v>0</v>
      </c>
      <c r="W1779" s="226">
        <v>0.00191</v>
      </c>
      <c r="X1779" s="227">
        <f>W1779*H1779</f>
        <v>0.12911599999999998</v>
      </c>
      <c r="AR1779" s="17" t="s">
        <v>305</v>
      </c>
      <c r="AT1779" s="17" t="s">
        <v>206</v>
      </c>
      <c r="AU1779" s="17" t="s">
        <v>90</v>
      </c>
      <c r="AY1779" s="17" t="s">
        <v>204</v>
      </c>
      <c r="BE1779" s="228">
        <f>IF(O1779="základní",K1779,0)</f>
        <v>0</v>
      </c>
      <c r="BF1779" s="228">
        <f>IF(O1779="snížená",K1779,0)</f>
        <v>0</v>
      </c>
      <c r="BG1779" s="228">
        <f>IF(O1779="zákl. přenesená",K1779,0)</f>
        <v>0</v>
      </c>
      <c r="BH1779" s="228">
        <f>IF(O1779="sníž. přenesená",K1779,0)</f>
        <v>0</v>
      </c>
      <c r="BI1779" s="228">
        <f>IF(O1779="nulová",K1779,0)</f>
        <v>0</v>
      </c>
      <c r="BJ1779" s="17" t="s">
        <v>88</v>
      </c>
      <c r="BK1779" s="228">
        <f>ROUND(P1779*H1779,2)</f>
        <v>0</v>
      </c>
      <c r="BL1779" s="17" t="s">
        <v>305</v>
      </c>
      <c r="BM1779" s="17" t="s">
        <v>1951</v>
      </c>
    </row>
    <row r="1780" spans="2:65" s="1" customFormat="1" ht="16.5" customHeight="1">
      <c r="B1780" s="39"/>
      <c r="C1780" s="216" t="s">
        <v>1952</v>
      </c>
      <c r="D1780" s="216" t="s">
        <v>206</v>
      </c>
      <c r="E1780" s="217" t="s">
        <v>1953</v>
      </c>
      <c r="F1780" s="218" t="s">
        <v>1954</v>
      </c>
      <c r="G1780" s="219" t="s">
        <v>296</v>
      </c>
      <c r="H1780" s="220">
        <v>67.6</v>
      </c>
      <c r="I1780" s="221"/>
      <c r="J1780" s="221"/>
      <c r="K1780" s="222">
        <f>ROUND(P1780*H1780,2)</f>
        <v>0</v>
      </c>
      <c r="L1780" s="218" t="s">
        <v>210</v>
      </c>
      <c r="M1780" s="44"/>
      <c r="N1780" s="223" t="s">
        <v>33</v>
      </c>
      <c r="O1780" s="224" t="s">
        <v>49</v>
      </c>
      <c r="P1780" s="225">
        <f>I1780+J1780</f>
        <v>0</v>
      </c>
      <c r="Q1780" s="225">
        <f>ROUND(I1780*H1780,2)</f>
        <v>0</v>
      </c>
      <c r="R1780" s="225">
        <f>ROUND(J1780*H1780,2)</f>
        <v>0</v>
      </c>
      <c r="S1780" s="80"/>
      <c r="T1780" s="226">
        <f>S1780*H1780</f>
        <v>0</v>
      </c>
      <c r="U1780" s="226">
        <v>0</v>
      </c>
      <c r="V1780" s="226">
        <f>U1780*H1780</f>
        <v>0</v>
      </c>
      <c r="W1780" s="226">
        <v>0.00167</v>
      </c>
      <c r="X1780" s="227">
        <f>W1780*H1780</f>
        <v>0.11289199999999999</v>
      </c>
      <c r="AR1780" s="17" t="s">
        <v>305</v>
      </c>
      <c r="AT1780" s="17" t="s">
        <v>206</v>
      </c>
      <c r="AU1780" s="17" t="s">
        <v>90</v>
      </c>
      <c r="AY1780" s="17" t="s">
        <v>204</v>
      </c>
      <c r="BE1780" s="228">
        <f>IF(O1780="základní",K1780,0)</f>
        <v>0</v>
      </c>
      <c r="BF1780" s="228">
        <f>IF(O1780="snížená",K1780,0)</f>
        <v>0</v>
      </c>
      <c r="BG1780" s="228">
        <f>IF(O1780="zákl. přenesená",K1780,0)</f>
        <v>0</v>
      </c>
      <c r="BH1780" s="228">
        <f>IF(O1780="sníž. přenesená",K1780,0)</f>
        <v>0</v>
      </c>
      <c r="BI1780" s="228">
        <f>IF(O1780="nulová",K1780,0)</f>
        <v>0</v>
      </c>
      <c r="BJ1780" s="17" t="s">
        <v>88</v>
      </c>
      <c r="BK1780" s="228">
        <f>ROUND(P1780*H1780,2)</f>
        <v>0</v>
      </c>
      <c r="BL1780" s="17" t="s">
        <v>305</v>
      </c>
      <c r="BM1780" s="17" t="s">
        <v>1955</v>
      </c>
    </row>
    <row r="1781" spans="2:65" s="1" customFormat="1" ht="16.5" customHeight="1">
      <c r="B1781" s="39"/>
      <c r="C1781" s="216" t="s">
        <v>1956</v>
      </c>
      <c r="D1781" s="216" t="s">
        <v>206</v>
      </c>
      <c r="E1781" s="217" t="s">
        <v>1957</v>
      </c>
      <c r="F1781" s="218" t="s">
        <v>1958</v>
      </c>
      <c r="G1781" s="219" t="s">
        <v>296</v>
      </c>
      <c r="H1781" s="220">
        <v>67.6</v>
      </c>
      <c r="I1781" s="221"/>
      <c r="J1781" s="221"/>
      <c r="K1781" s="222">
        <f>ROUND(P1781*H1781,2)</f>
        <v>0</v>
      </c>
      <c r="L1781" s="218" t="s">
        <v>210</v>
      </c>
      <c r="M1781" s="44"/>
      <c r="N1781" s="223" t="s">
        <v>33</v>
      </c>
      <c r="O1781" s="224" t="s">
        <v>49</v>
      </c>
      <c r="P1781" s="225">
        <f>I1781+J1781</f>
        <v>0</v>
      </c>
      <c r="Q1781" s="225">
        <f>ROUND(I1781*H1781,2)</f>
        <v>0</v>
      </c>
      <c r="R1781" s="225">
        <f>ROUND(J1781*H1781,2)</f>
        <v>0</v>
      </c>
      <c r="S1781" s="80"/>
      <c r="T1781" s="226">
        <f>S1781*H1781</f>
        <v>0</v>
      </c>
      <c r="U1781" s="226">
        <v>0</v>
      </c>
      <c r="V1781" s="226">
        <f>U1781*H1781</f>
        <v>0</v>
      </c>
      <c r="W1781" s="226">
        <v>0.00394</v>
      </c>
      <c r="X1781" s="227">
        <f>W1781*H1781</f>
        <v>0.26634399999999997</v>
      </c>
      <c r="AR1781" s="17" t="s">
        <v>305</v>
      </c>
      <c r="AT1781" s="17" t="s">
        <v>206</v>
      </c>
      <c r="AU1781" s="17" t="s">
        <v>90</v>
      </c>
      <c r="AY1781" s="17" t="s">
        <v>204</v>
      </c>
      <c r="BE1781" s="228">
        <f>IF(O1781="základní",K1781,0)</f>
        <v>0</v>
      </c>
      <c r="BF1781" s="228">
        <f>IF(O1781="snížená",K1781,0)</f>
        <v>0</v>
      </c>
      <c r="BG1781" s="228">
        <f>IF(O1781="zákl. přenesená",K1781,0)</f>
        <v>0</v>
      </c>
      <c r="BH1781" s="228">
        <f>IF(O1781="sníž. přenesená",K1781,0)</f>
        <v>0</v>
      </c>
      <c r="BI1781" s="228">
        <f>IF(O1781="nulová",K1781,0)</f>
        <v>0</v>
      </c>
      <c r="BJ1781" s="17" t="s">
        <v>88</v>
      </c>
      <c r="BK1781" s="228">
        <f>ROUND(P1781*H1781,2)</f>
        <v>0</v>
      </c>
      <c r="BL1781" s="17" t="s">
        <v>305</v>
      </c>
      <c r="BM1781" s="17" t="s">
        <v>1959</v>
      </c>
    </row>
    <row r="1782" spans="2:51" s="12" customFormat="1" ht="12">
      <c r="B1782" s="240"/>
      <c r="C1782" s="241"/>
      <c r="D1782" s="231" t="s">
        <v>213</v>
      </c>
      <c r="E1782" s="242" t="s">
        <v>33</v>
      </c>
      <c r="F1782" s="243" t="s">
        <v>1960</v>
      </c>
      <c r="G1782" s="241"/>
      <c r="H1782" s="244">
        <v>67.6</v>
      </c>
      <c r="I1782" s="245"/>
      <c r="J1782" s="245"/>
      <c r="K1782" s="241"/>
      <c r="L1782" s="241"/>
      <c r="M1782" s="246"/>
      <c r="N1782" s="247"/>
      <c r="O1782" s="248"/>
      <c r="P1782" s="248"/>
      <c r="Q1782" s="248"/>
      <c r="R1782" s="248"/>
      <c r="S1782" s="248"/>
      <c r="T1782" s="248"/>
      <c r="U1782" s="248"/>
      <c r="V1782" s="248"/>
      <c r="W1782" s="248"/>
      <c r="X1782" s="249"/>
      <c r="AT1782" s="250" t="s">
        <v>213</v>
      </c>
      <c r="AU1782" s="250" t="s">
        <v>90</v>
      </c>
      <c r="AV1782" s="12" t="s">
        <v>90</v>
      </c>
      <c r="AW1782" s="12" t="s">
        <v>5</v>
      </c>
      <c r="AX1782" s="12" t="s">
        <v>80</v>
      </c>
      <c r="AY1782" s="250" t="s">
        <v>204</v>
      </c>
    </row>
    <row r="1783" spans="2:51" s="13" customFormat="1" ht="12">
      <c r="B1783" s="251"/>
      <c r="C1783" s="252"/>
      <c r="D1783" s="231" t="s">
        <v>213</v>
      </c>
      <c r="E1783" s="253" t="s">
        <v>33</v>
      </c>
      <c r="F1783" s="254" t="s">
        <v>218</v>
      </c>
      <c r="G1783" s="252"/>
      <c r="H1783" s="255">
        <v>67.6</v>
      </c>
      <c r="I1783" s="256"/>
      <c r="J1783" s="256"/>
      <c r="K1783" s="252"/>
      <c r="L1783" s="252"/>
      <c r="M1783" s="257"/>
      <c r="N1783" s="258"/>
      <c r="O1783" s="259"/>
      <c r="P1783" s="259"/>
      <c r="Q1783" s="259"/>
      <c r="R1783" s="259"/>
      <c r="S1783" s="259"/>
      <c r="T1783" s="259"/>
      <c r="U1783" s="259"/>
      <c r="V1783" s="259"/>
      <c r="W1783" s="259"/>
      <c r="X1783" s="260"/>
      <c r="AT1783" s="261" t="s">
        <v>213</v>
      </c>
      <c r="AU1783" s="261" t="s">
        <v>90</v>
      </c>
      <c r="AV1783" s="13" t="s">
        <v>211</v>
      </c>
      <c r="AW1783" s="13" t="s">
        <v>5</v>
      </c>
      <c r="AX1783" s="13" t="s">
        <v>88</v>
      </c>
      <c r="AY1783" s="261" t="s">
        <v>204</v>
      </c>
    </row>
    <row r="1784" spans="2:65" s="1" customFormat="1" ht="16.5" customHeight="1">
      <c r="B1784" s="39"/>
      <c r="C1784" s="216" t="s">
        <v>1961</v>
      </c>
      <c r="D1784" s="216" t="s">
        <v>206</v>
      </c>
      <c r="E1784" s="217" t="s">
        <v>1962</v>
      </c>
      <c r="F1784" s="218" t="s">
        <v>1963</v>
      </c>
      <c r="G1784" s="219" t="s">
        <v>296</v>
      </c>
      <c r="H1784" s="220">
        <v>15.2</v>
      </c>
      <c r="I1784" s="221"/>
      <c r="J1784" s="221"/>
      <c r="K1784" s="222">
        <f>ROUND(P1784*H1784,2)</f>
        <v>0</v>
      </c>
      <c r="L1784" s="218" t="s">
        <v>210</v>
      </c>
      <c r="M1784" s="44"/>
      <c r="N1784" s="223" t="s">
        <v>33</v>
      </c>
      <c r="O1784" s="224" t="s">
        <v>49</v>
      </c>
      <c r="P1784" s="225">
        <f>I1784+J1784</f>
        <v>0</v>
      </c>
      <c r="Q1784" s="225">
        <f>ROUND(I1784*H1784,2)</f>
        <v>0</v>
      </c>
      <c r="R1784" s="225">
        <f>ROUND(J1784*H1784,2)</f>
        <v>0</v>
      </c>
      <c r="S1784" s="80"/>
      <c r="T1784" s="226">
        <f>S1784*H1784</f>
        <v>0</v>
      </c>
      <c r="U1784" s="226">
        <v>0.00205</v>
      </c>
      <c r="V1784" s="226">
        <f>U1784*H1784</f>
        <v>0.03116</v>
      </c>
      <c r="W1784" s="226">
        <v>0</v>
      </c>
      <c r="X1784" s="227">
        <f>W1784*H1784</f>
        <v>0</v>
      </c>
      <c r="AR1784" s="17" t="s">
        <v>305</v>
      </c>
      <c r="AT1784" s="17" t="s">
        <v>206</v>
      </c>
      <c r="AU1784" s="17" t="s">
        <v>90</v>
      </c>
      <c r="AY1784" s="17" t="s">
        <v>204</v>
      </c>
      <c r="BE1784" s="228">
        <f>IF(O1784="základní",K1784,0)</f>
        <v>0</v>
      </c>
      <c r="BF1784" s="228">
        <f>IF(O1784="snížená",K1784,0)</f>
        <v>0</v>
      </c>
      <c r="BG1784" s="228">
        <f>IF(O1784="zákl. přenesená",K1784,0)</f>
        <v>0</v>
      </c>
      <c r="BH1784" s="228">
        <f>IF(O1784="sníž. přenesená",K1784,0)</f>
        <v>0</v>
      </c>
      <c r="BI1784" s="228">
        <f>IF(O1784="nulová",K1784,0)</f>
        <v>0</v>
      </c>
      <c r="BJ1784" s="17" t="s">
        <v>88</v>
      </c>
      <c r="BK1784" s="228">
        <f>ROUND(P1784*H1784,2)</f>
        <v>0</v>
      </c>
      <c r="BL1784" s="17" t="s">
        <v>305</v>
      </c>
      <c r="BM1784" s="17" t="s">
        <v>1964</v>
      </c>
    </row>
    <row r="1785" spans="2:65" s="1" customFormat="1" ht="16.5" customHeight="1">
      <c r="B1785" s="39"/>
      <c r="C1785" s="216" t="s">
        <v>1965</v>
      </c>
      <c r="D1785" s="216" t="s">
        <v>206</v>
      </c>
      <c r="E1785" s="217" t="s">
        <v>1966</v>
      </c>
      <c r="F1785" s="218" t="s">
        <v>1967</v>
      </c>
      <c r="G1785" s="219" t="s">
        <v>361</v>
      </c>
      <c r="H1785" s="220">
        <v>200</v>
      </c>
      <c r="I1785" s="221"/>
      <c r="J1785" s="221"/>
      <c r="K1785" s="222">
        <f>ROUND(P1785*H1785,2)</f>
        <v>0</v>
      </c>
      <c r="L1785" s="218" t="s">
        <v>210</v>
      </c>
      <c r="M1785" s="44"/>
      <c r="N1785" s="223" t="s">
        <v>33</v>
      </c>
      <c r="O1785" s="224" t="s">
        <v>49</v>
      </c>
      <c r="P1785" s="225">
        <f>I1785+J1785</f>
        <v>0</v>
      </c>
      <c r="Q1785" s="225">
        <f>ROUND(I1785*H1785,2)</f>
        <v>0</v>
      </c>
      <c r="R1785" s="225">
        <f>ROUND(J1785*H1785,2)</f>
        <v>0</v>
      </c>
      <c r="S1785" s="80"/>
      <c r="T1785" s="226">
        <f>S1785*H1785</f>
        <v>0</v>
      </c>
      <c r="U1785" s="226">
        <v>8E-05</v>
      </c>
      <c r="V1785" s="226">
        <f>U1785*H1785</f>
        <v>0.016</v>
      </c>
      <c r="W1785" s="226">
        <v>0</v>
      </c>
      <c r="X1785" s="227">
        <f>W1785*H1785</f>
        <v>0</v>
      </c>
      <c r="AR1785" s="17" t="s">
        <v>305</v>
      </c>
      <c r="AT1785" s="17" t="s">
        <v>206</v>
      </c>
      <c r="AU1785" s="17" t="s">
        <v>90</v>
      </c>
      <c r="AY1785" s="17" t="s">
        <v>204</v>
      </c>
      <c r="BE1785" s="228">
        <f>IF(O1785="základní",K1785,0)</f>
        <v>0</v>
      </c>
      <c r="BF1785" s="228">
        <f>IF(O1785="snížená",K1785,0)</f>
        <v>0</v>
      </c>
      <c r="BG1785" s="228">
        <f>IF(O1785="zákl. přenesená",K1785,0)</f>
        <v>0</v>
      </c>
      <c r="BH1785" s="228">
        <f>IF(O1785="sníž. přenesená",K1785,0)</f>
        <v>0</v>
      </c>
      <c r="BI1785" s="228">
        <f>IF(O1785="nulová",K1785,0)</f>
        <v>0</v>
      </c>
      <c r="BJ1785" s="17" t="s">
        <v>88</v>
      </c>
      <c r="BK1785" s="228">
        <f>ROUND(P1785*H1785,2)</f>
        <v>0</v>
      </c>
      <c r="BL1785" s="17" t="s">
        <v>305</v>
      </c>
      <c r="BM1785" s="17" t="s">
        <v>1968</v>
      </c>
    </row>
    <row r="1786" spans="2:51" s="12" customFormat="1" ht="12">
      <c r="B1786" s="240"/>
      <c r="C1786" s="241"/>
      <c r="D1786" s="231" t="s">
        <v>213</v>
      </c>
      <c r="E1786" s="242" t="s">
        <v>33</v>
      </c>
      <c r="F1786" s="243" t="s">
        <v>1969</v>
      </c>
      <c r="G1786" s="241"/>
      <c r="H1786" s="244">
        <v>30</v>
      </c>
      <c r="I1786" s="245"/>
      <c r="J1786" s="245"/>
      <c r="K1786" s="241"/>
      <c r="L1786" s="241"/>
      <c r="M1786" s="246"/>
      <c r="N1786" s="247"/>
      <c r="O1786" s="248"/>
      <c r="P1786" s="248"/>
      <c r="Q1786" s="248"/>
      <c r="R1786" s="248"/>
      <c r="S1786" s="248"/>
      <c r="T1786" s="248"/>
      <c r="U1786" s="248"/>
      <c r="V1786" s="248"/>
      <c r="W1786" s="248"/>
      <c r="X1786" s="249"/>
      <c r="AT1786" s="250" t="s">
        <v>213</v>
      </c>
      <c r="AU1786" s="250" t="s">
        <v>90</v>
      </c>
      <c r="AV1786" s="12" t="s">
        <v>90</v>
      </c>
      <c r="AW1786" s="12" t="s">
        <v>5</v>
      </c>
      <c r="AX1786" s="12" t="s">
        <v>80</v>
      </c>
      <c r="AY1786" s="250" t="s">
        <v>204</v>
      </c>
    </row>
    <row r="1787" spans="2:51" s="12" customFormat="1" ht="12">
      <c r="B1787" s="240"/>
      <c r="C1787" s="241"/>
      <c r="D1787" s="231" t="s">
        <v>213</v>
      </c>
      <c r="E1787" s="242" t="s">
        <v>33</v>
      </c>
      <c r="F1787" s="243" t="s">
        <v>1970</v>
      </c>
      <c r="G1787" s="241"/>
      <c r="H1787" s="244">
        <v>50</v>
      </c>
      <c r="I1787" s="245"/>
      <c r="J1787" s="245"/>
      <c r="K1787" s="241"/>
      <c r="L1787" s="241"/>
      <c r="M1787" s="246"/>
      <c r="N1787" s="247"/>
      <c r="O1787" s="248"/>
      <c r="P1787" s="248"/>
      <c r="Q1787" s="248"/>
      <c r="R1787" s="248"/>
      <c r="S1787" s="248"/>
      <c r="T1787" s="248"/>
      <c r="U1787" s="248"/>
      <c r="V1787" s="248"/>
      <c r="W1787" s="248"/>
      <c r="X1787" s="249"/>
      <c r="AT1787" s="250" t="s">
        <v>213</v>
      </c>
      <c r="AU1787" s="250" t="s">
        <v>90</v>
      </c>
      <c r="AV1787" s="12" t="s">
        <v>90</v>
      </c>
      <c r="AW1787" s="12" t="s">
        <v>5</v>
      </c>
      <c r="AX1787" s="12" t="s">
        <v>80</v>
      </c>
      <c r="AY1787" s="250" t="s">
        <v>204</v>
      </c>
    </row>
    <row r="1788" spans="2:51" s="12" customFormat="1" ht="12">
      <c r="B1788" s="240"/>
      <c r="C1788" s="241"/>
      <c r="D1788" s="231" t="s">
        <v>213</v>
      </c>
      <c r="E1788" s="242" t="s">
        <v>33</v>
      </c>
      <c r="F1788" s="243" t="s">
        <v>1971</v>
      </c>
      <c r="G1788" s="241"/>
      <c r="H1788" s="244">
        <v>120</v>
      </c>
      <c r="I1788" s="245"/>
      <c r="J1788" s="245"/>
      <c r="K1788" s="241"/>
      <c r="L1788" s="241"/>
      <c r="M1788" s="246"/>
      <c r="N1788" s="247"/>
      <c r="O1788" s="248"/>
      <c r="P1788" s="248"/>
      <c r="Q1788" s="248"/>
      <c r="R1788" s="248"/>
      <c r="S1788" s="248"/>
      <c r="T1788" s="248"/>
      <c r="U1788" s="248"/>
      <c r="V1788" s="248"/>
      <c r="W1788" s="248"/>
      <c r="X1788" s="249"/>
      <c r="AT1788" s="250" t="s">
        <v>213</v>
      </c>
      <c r="AU1788" s="250" t="s">
        <v>90</v>
      </c>
      <c r="AV1788" s="12" t="s">
        <v>90</v>
      </c>
      <c r="AW1788" s="12" t="s">
        <v>5</v>
      </c>
      <c r="AX1788" s="12" t="s">
        <v>80</v>
      </c>
      <c r="AY1788" s="250" t="s">
        <v>204</v>
      </c>
    </row>
    <row r="1789" spans="2:51" s="11" customFormat="1" ht="12">
      <c r="B1789" s="229"/>
      <c r="C1789" s="230"/>
      <c r="D1789" s="231" t="s">
        <v>213</v>
      </c>
      <c r="E1789" s="232" t="s">
        <v>33</v>
      </c>
      <c r="F1789" s="233" t="s">
        <v>1972</v>
      </c>
      <c r="G1789" s="230"/>
      <c r="H1789" s="232" t="s">
        <v>33</v>
      </c>
      <c r="I1789" s="234"/>
      <c r="J1789" s="234"/>
      <c r="K1789" s="230"/>
      <c r="L1789" s="230"/>
      <c r="M1789" s="235"/>
      <c r="N1789" s="236"/>
      <c r="O1789" s="237"/>
      <c r="P1789" s="237"/>
      <c r="Q1789" s="237"/>
      <c r="R1789" s="237"/>
      <c r="S1789" s="237"/>
      <c r="T1789" s="237"/>
      <c r="U1789" s="237"/>
      <c r="V1789" s="237"/>
      <c r="W1789" s="237"/>
      <c r="X1789" s="238"/>
      <c r="AT1789" s="239" t="s">
        <v>213</v>
      </c>
      <c r="AU1789" s="239" t="s">
        <v>90</v>
      </c>
      <c r="AV1789" s="11" t="s">
        <v>88</v>
      </c>
      <c r="AW1789" s="11" t="s">
        <v>5</v>
      </c>
      <c r="AX1789" s="11" t="s">
        <v>80</v>
      </c>
      <c r="AY1789" s="239" t="s">
        <v>204</v>
      </c>
    </row>
    <row r="1790" spans="2:51" s="13" customFormat="1" ht="12">
      <c r="B1790" s="251"/>
      <c r="C1790" s="252"/>
      <c r="D1790" s="231" t="s">
        <v>213</v>
      </c>
      <c r="E1790" s="253" t="s">
        <v>33</v>
      </c>
      <c r="F1790" s="254" t="s">
        <v>218</v>
      </c>
      <c r="G1790" s="252"/>
      <c r="H1790" s="255">
        <v>200</v>
      </c>
      <c r="I1790" s="256"/>
      <c r="J1790" s="256"/>
      <c r="K1790" s="252"/>
      <c r="L1790" s="252"/>
      <c r="M1790" s="257"/>
      <c r="N1790" s="258"/>
      <c r="O1790" s="259"/>
      <c r="P1790" s="259"/>
      <c r="Q1790" s="259"/>
      <c r="R1790" s="259"/>
      <c r="S1790" s="259"/>
      <c r="T1790" s="259"/>
      <c r="U1790" s="259"/>
      <c r="V1790" s="259"/>
      <c r="W1790" s="259"/>
      <c r="X1790" s="260"/>
      <c r="AT1790" s="261" t="s">
        <v>213</v>
      </c>
      <c r="AU1790" s="261" t="s">
        <v>90</v>
      </c>
      <c r="AV1790" s="13" t="s">
        <v>211</v>
      </c>
      <c r="AW1790" s="13" t="s">
        <v>5</v>
      </c>
      <c r="AX1790" s="13" t="s">
        <v>88</v>
      </c>
      <c r="AY1790" s="261" t="s">
        <v>204</v>
      </c>
    </row>
    <row r="1791" spans="2:65" s="1" customFormat="1" ht="16.5" customHeight="1">
      <c r="B1791" s="39"/>
      <c r="C1791" s="216" t="s">
        <v>1845</v>
      </c>
      <c r="D1791" s="216" t="s">
        <v>206</v>
      </c>
      <c r="E1791" s="217" t="s">
        <v>1973</v>
      </c>
      <c r="F1791" s="218" t="s">
        <v>1974</v>
      </c>
      <c r="G1791" s="219" t="s">
        <v>296</v>
      </c>
      <c r="H1791" s="220">
        <v>25</v>
      </c>
      <c r="I1791" s="221"/>
      <c r="J1791" s="221"/>
      <c r="K1791" s="222">
        <f>ROUND(P1791*H1791,2)</f>
        <v>0</v>
      </c>
      <c r="L1791" s="218" t="s">
        <v>210</v>
      </c>
      <c r="M1791" s="44"/>
      <c r="N1791" s="223" t="s">
        <v>33</v>
      </c>
      <c r="O1791" s="224" t="s">
        <v>49</v>
      </c>
      <c r="P1791" s="225">
        <f>I1791+J1791</f>
        <v>0</v>
      </c>
      <c r="Q1791" s="225">
        <f>ROUND(I1791*H1791,2)</f>
        <v>0</v>
      </c>
      <c r="R1791" s="225">
        <f>ROUND(J1791*H1791,2)</f>
        <v>0</v>
      </c>
      <c r="S1791" s="80"/>
      <c r="T1791" s="226">
        <f>S1791*H1791</f>
        <v>0</v>
      </c>
      <c r="U1791" s="226">
        <v>0.00309</v>
      </c>
      <c r="V1791" s="226">
        <f>U1791*H1791</f>
        <v>0.07725</v>
      </c>
      <c r="W1791" s="226">
        <v>0</v>
      </c>
      <c r="X1791" s="227">
        <f>W1791*H1791</f>
        <v>0</v>
      </c>
      <c r="AR1791" s="17" t="s">
        <v>305</v>
      </c>
      <c r="AT1791" s="17" t="s">
        <v>206</v>
      </c>
      <c r="AU1791" s="17" t="s">
        <v>90</v>
      </c>
      <c r="AY1791" s="17" t="s">
        <v>204</v>
      </c>
      <c r="BE1791" s="228">
        <f>IF(O1791="základní",K1791,0)</f>
        <v>0</v>
      </c>
      <c r="BF1791" s="228">
        <f>IF(O1791="snížená",K1791,0)</f>
        <v>0</v>
      </c>
      <c r="BG1791" s="228">
        <f>IF(O1791="zákl. přenesená",K1791,0)</f>
        <v>0</v>
      </c>
      <c r="BH1791" s="228">
        <f>IF(O1791="sníž. přenesená",K1791,0)</f>
        <v>0</v>
      </c>
      <c r="BI1791" s="228">
        <f>IF(O1791="nulová",K1791,0)</f>
        <v>0</v>
      </c>
      <c r="BJ1791" s="17" t="s">
        <v>88</v>
      </c>
      <c r="BK1791" s="228">
        <f>ROUND(P1791*H1791,2)</f>
        <v>0</v>
      </c>
      <c r="BL1791" s="17" t="s">
        <v>305</v>
      </c>
      <c r="BM1791" s="17" t="s">
        <v>1975</v>
      </c>
    </row>
    <row r="1792" spans="2:51" s="12" customFormat="1" ht="12">
      <c r="B1792" s="240"/>
      <c r="C1792" s="241"/>
      <c r="D1792" s="231" t="s">
        <v>213</v>
      </c>
      <c r="E1792" s="242" t="s">
        <v>33</v>
      </c>
      <c r="F1792" s="243" t="s">
        <v>1976</v>
      </c>
      <c r="G1792" s="241"/>
      <c r="H1792" s="244">
        <v>25</v>
      </c>
      <c r="I1792" s="245"/>
      <c r="J1792" s="245"/>
      <c r="K1792" s="241"/>
      <c r="L1792" s="241"/>
      <c r="M1792" s="246"/>
      <c r="N1792" s="247"/>
      <c r="O1792" s="248"/>
      <c r="P1792" s="248"/>
      <c r="Q1792" s="248"/>
      <c r="R1792" s="248"/>
      <c r="S1792" s="248"/>
      <c r="T1792" s="248"/>
      <c r="U1792" s="248"/>
      <c r="V1792" s="248"/>
      <c r="W1792" s="248"/>
      <c r="X1792" s="249"/>
      <c r="AT1792" s="250" t="s">
        <v>213</v>
      </c>
      <c r="AU1792" s="250" t="s">
        <v>90</v>
      </c>
      <c r="AV1792" s="12" t="s">
        <v>90</v>
      </c>
      <c r="AW1792" s="12" t="s">
        <v>5</v>
      </c>
      <c r="AX1792" s="12" t="s">
        <v>80</v>
      </c>
      <c r="AY1792" s="250" t="s">
        <v>204</v>
      </c>
    </row>
    <row r="1793" spans="2:51" s="13" customFormat="1" ht="12">
      <c r="B1793" s="251"/>
      <c r="C1793" s="252"/>
      <c r="D1793" s="231" t="s">
        <v>213</v>
      </c>
      <c r="E1793" s="253" t="s">
        <v>33</v>
      </c>
      <c r="F1793" s="254" t="s">
        <v>218</v>
      </c>
      <c r="G1793" s="252"/>
      <c r="H1793" s="255">
        <v>25</v>
      </c>
      <c r="I1793" s="256"/>
      <c r="J1793" s="256"/>
      <c r="K1793" s="252"/>
      <c r="L1793" s="252"/>
      <c r="M1793" s="257"/>
      <c r="N1793" s="258"/>
      <c r="O1793" s="259"/>
      <c r="P1793" s="259"/>
      <c r="Q1793" s="259"/>
      <c r="R1793" s="259"/>
      <c r="S1793" s="259"/>
      <c r="T1793" s="259"/>
      <c r="U1793" s="259"/>
      <c r="V1793" s="259"/>
      <c r="W1793" s="259"/>
      <c r="X1793" s="260"/>
      <c r="AT1793" s="261" t="s">
        <v>213</v>
      </c>
      <c r="AU1793" s="261" t="s">
        <v>90</v>
      </c>
      <c r="AV1793" s="13" t="s">
        <v>211</v>
      </c>
      <c r="AW1793" s="13" t="s">
        <v>5</v>
      </c>
      <c r="AX1793" s="13" t="s">
        <v>88</v>
      </c>
      <c r="AY1793" s="261" t="s">
        <v>204</v>
      </c>
    </row>
    <row r="1794" spans="2:65" s="1" customFormat="1" ht="22.5" customHeight="1">
      <c r="B1794" s="39"/>
      <c r="C1794" s="216" t="s">
        <v>1977</v>
      </c>
      <c r="D1794" s="216" t="s">
        <v>206</v>
      </c>
      <c r="E1794" s="217" t="s">
        <v>1978</v>
      </c>
      <c r="F1794" s="218" t="s">
        <v>1979</v>
      </c>
      <c r="G1794" s="219" t="s">
        <v>296</v>
      </c>
      <c r="H1794" s="220">
        <v>32.1</v>
      </c>
      <c r="I1794" s="221"/>
      <c r="J1794" s="221"/>
      <c r="K1794" s="222">
        <f>ROUND(P1794*H1794,2)</f>
        <v>0</v>
      </c>
      <c r="L1794" s="218" t="s">
        <v>210</v>
      </c>
      <c r="M1794" s="44"/>
      <c r="N1794" s="223" t="s">
        <v>33</v>
      </c>
      <c r="O1794" s="224" t="s">
        <v>49</v>
      </c>
      <c r="P1794" s="225">
        <f>I1794+J1794</f>
        <v>0</v>
      </c>
      <c r="Q1794" s="225">
        <f>ROUND(I1794*H1794,2)</f>
        <v>0</v>
      </c>
      <c r="R1794" s="225">
        <f>ROUND(J1794*H1794,2)</f>
        <v>0</v>
      </c>
      <c r="S1794" s="80"/>
      <c r="T1794" s="226">
        <f>S1794*H1794</f>
        <v>0</v>
      </c>
      <c r="U1794" s="226">
        <v>0.00157</v>
      </c>
      <c r="V1794" s="226">
        <f>U1794*H1794</f>
        <v>0.050397000000000004</v>
      </c>
      <c r="W1794" s="226">
        <v>0</v>
      </c>
      <c r="X1794" s="227">
        <f>W1794*H1794</f>
        <v>0</v>
      </c>
      <c r="AR1794" s="17" t="s">
        <v>305</v>
      </c>
      <c r="AT1794" s="17" t="s">
        <v>206</v>
      </c>
      <c r="AU1794" s="17" t="s">
        <v>90</v>
      </c>
      <c r="AY1794" s="17" t="s">
        <v>204</v>
      </c>
      <c r="BE1794" s="228">
        <f>IF(O1794="základní",K1794,0)</f>
        <v>0</v>
      </c>
      <c r="BF1794" s="228">
        <f>IF(O1794="snížená",K1794,0)</f>
        <v>0</v>
      </c>
      <c r="BG1794" s="228">
        <f>IF(O1794="zákl. přenesená",K1794,0)</f>
        <v>0</v>
      </c>
      <c r="BH1794" s="228">
        <f>IF(O1794="sníž. přenesená",K1794,0)</f>
        <v>0</v>
      </c>
      <c r="BI1794" s="228">
        <f>IF(O1794="nulová",K1794,0)</f>
        <v>0</v>
      </c>
      <c r="BJ1794" s="17" t="s">
        <v>88</v>
      </c>
      <c r="BK1794" s="228">
        <f>ROUND(P1794*H1794,2)</f>
        <v>0</v>
      </c>
      <c r="BL1794" s="17" t="s">
        <v>305</v>
      </c>
      <c r="BM1794" s="17" t="s">
        <v>1980</v>
      </c>
    </row>
    <row r="1795" spans="2:51" s="11" customFormat="1" ht="12">
      <c r="B1795" s="229"/>
      <c r="C1795" s="230"/>
      <c r="D1795" s="231" t="s">
        <v>213</v>
      </c>
      <c r="E1795" s="232" t="s">
        <v>33</v>
      </c>
      <c r="F1795" s="233" t="s">
        <v>1981</v>
      </c>
      <c r="G1795" s="230"/>
      <c r="H1795" s="232" t="s">
        <v>33</v>
      </c>
      <c r="I1795" s="234"/>
      <c r="J1795" s="234"/>
      <c r="K1795" s="230"/>
      <c r="L1795" s="230"/>
      <c r="M1795" s="235"/>
      <c r="N1795" s="236"/>
      <c r="O1795" s="237"/>
      <c r="P1795" s="237"/>
      <c r="Q1795" s="237"/>
      <c r="R1795" s="237"/>
      <c r="S1795" s="237"/>
      <c r="T1795" s="237"/>
      <c r="U1795" s="237"/>
      <c r="V1795" s="237"/>
      <c r="W1795" s="237"/>
      <c r="X1795" s="238"/>
      <c r="AT1795" s="239" t="s">
        <v>213</v>
      </c>
      <c r="AU1795" s="239" t="s">
        <v>90</v>
      </c>
      <c r="AV1795" s="11" t="s">
        <v>88</v>
      </c>
      <c r="AW1795" s="11" t="s">
        <v>5</v>
      </c>
      <c r="AX1795" s="11" t="s">
        <v>80</v>
      </c>
      <c r="AY1795" s="239" t="s">
        <v>204</v>
      </c>
    </row>
    <row r="1796" spans="2:51" s="12" customFormat="1" ht="12">
      <c r="B1796" s="240"/>
      <c r="C1796" s="241"/>
      <c r="D1796" s="231" t="s">
        <v>213</v>
      </c>
      <c r="E1796" s="242" t="s">
        <v>33</v>
      </c>
      <c r="F1796" s="243" t="s">
        <v>1982</v>
      </c>
      <c r="G1796" s="241"/>
      <c r="H1796" s="244">
        <v>9.38</v>
      </c>
      <c r="I1796" s="245"/>
      <c r="J1796" s="245"/>
      <c r="K1796" s="241"/>
      <c r="L1796" s="241"/>
      <c r="M1796" s="246"/>
      <c r="N1796" s="247"/>
      <c r="O1796" s="248"/>
      <c r="P1796" s="248"/>
      <c r="Q1796" s="248"/>
      <c r="R1796" s="248"/>
      <c r="S1796" s="248"/>
      <c r="T1796" s="248"/>
      <c r="U1796" s="248"/>
      <c r="V1796" s="248"/>
      <c r="W1796" s="248"/>
      <c r="X1796" s="249"/>
      <c r="AT1796" s="250" t="s">
        <v>213</v>
      </c>
      <c r="AU1796" s="250" t="s">
        <v>90</v>
      </c>
      <c r="AV1796" s="12" t="s">
        <v>90</v>
      </c>
      <c r="AW1796" s="12" t="s">
        <v>5</v>
      </c>
      <c r="AX1796" s="12" t="s">
        <v>80</v>
      </c>
      <c r="AY1796" s="250" t="s">
        <v>204</v>
      </c>
    </row>
    <row r="1797" spans="2:51" s="12" customFormat="1" ht="12">
      <c r="B1797" s="240"/>
      <c r="C1797" s="241"/>
      <c r="D1797" s="231" t="s">
        <v>213</v>
      </c>
      <c r="E1797" s="242" t="s">
        <v>33</v>
      </c>
      <c r="F1797" s="243" t="s">
        <v>1983</v>
      </c>
      <c r="G1797" s="241"/>
      <c r="H1797" s="244">
        <v>4.6</v>
      </c>
      <c r="I1797" s="245"/>
      <c r="J1797" s="245"/>
      <c r="K1797" s="241"/>
      <c r="L1797" s="241"/>
      <c r="M1797" s="246"/>
      <c r="N1797" s="247"/>
      <c r="O1797" s="248"/>
      <c r="P1797" s="248"/>
      <c r="Q1797" s="248"/>
      <c r="R1797" s="248"/>
      <c r="S1797" s="248"/>
      <c r="T1797" s="248"/>
      <c r="U1797" s="248"/>
      <c r="V1797" s="248"/>
      <c r="W1797" s="248"/>
      <c r="X1797" s="249"/>
      <c r="AT1797" s="250" t="s">
        <v>213</v>
      </c>
      <c r="AU1797" s="250" t="s">
        <v>90</v>
      </c>
      <c r="AV1797" s="12" t="s">
        <v>90</v>
      </c>
      <c r="AW1797" s="12" t="s">
        <v>5</v>
      </c>
      <c r="AX1797" s="12" t="s">
        <v>80</v>
      </c>
      <c r="AY1797" s="250" t="s">
        <v>204</v>
      </c>
    </row>
    <row r="1798" spans="2:51" s="12" customFormat="1" ht="12">
      <c r="B1798" s="240"/>
      <c r="C1798" s="241"/>
      <c r="D1798" s="231" t="s">
        <v>213</v>
      </c>
      <c r="E1798" s="242" t="s">
        <v>33</v>
      </c>
      <c r="F1798" s="243" t="s">
        <v>1984</v>
      </c>
      <c r="G1798" s="241"/>
      <c r="H1798" s="244">
        <v>6.56</v>
      </c>
      <c r="I1798" s="245"/>
      <c r="J1798" s="245"/>
      <c r="K1798" s="241"/>
      <c r="L1798" s="241"/>
      <c r="M1798" s="246"/>
      <c r="N1798" s="247"/>
      <c r="O1798" s="248"/>
      <c r="P1798" s="248"/>
      <c r="Q1798" s="248"/>
      <c r="R1798" s="248"/>
      <c r="S1798" s="248"/>
      <c r="T1798" s="248"/>
      <c r="U1798" s="248"/>
      <c r="V1798" s="248"/>
      <c r="W1798" s="248"/>
      <c r="X1798" s="249"/>
      <c r="AT1798" s="250" t="s">
        <v>213</v>
      </c>
      <c r="AU1798" s="250" t="s">
        <v>90</v>
      </c>
      <c r="AV1798" s="12" t="s">
        <v>90</v>
      </c>
      <c r="AW1798" s="12" t="s">
        <v>5</v>
      </c>
      <c r="AX1798" s="12" t="s">
        <v>80</v>
      </c>
      <c r="AY1798" s="250" t="s">
        <v>204</v>
      </c>
    </row>
    <row r="1799" spans="2:51" s="12" customFormat="1" ht="12">
      <c r="B1799" s="240"/>
      <c r="C1799" s="241"/>
      <c r="D1799" s="231" t="s">
        <v>213</v>
      </c>
      <c r="E1799" s="242" t="s">
        <v>33</v>
      </c>
      <c r="F1799" s="243" t="s">
        <v>1985</v>
      </c>
      <c r="G1799" s="241"/>
      <c r="H1799" s="244">
        <v>11.56</v>
      </c>
      <c r="I1799" s="245"/>
      <c r="J1799" s="245"/>
      <c r="K1799" s="241"/>
      <c r="L1799" s="241"/>
      <c r="M1799" s="246"/>
      <c r="N1799" s="247"/>
      <c r="O1799" s="248"/>
      <c r="P1799" s="248"/>
      <c r="Q1799" s="248"/>
      <c r="R1799" s="248"/>
      <c r="S1799" s="248"/>
      <c r="T1799" s="248"/>
      <c r="U1799" s="248"/>
      <c r="V1799" s="248"/>
      <c r="W1799" s="248"/>
      <c r="X1799" s="249"/>
      <c r="AT1799" s="250" t="s">
        <v>213</v>
      </c>
      <c r="AU1799" s="250" t="s">
        <v>90</v>
      </c>
      <c r="AV1799" s="12" t="s">
        <v>90</v>
      </c>
      <c r="AW1799" s="12" t="s">
        <v>5</v>
      </c>
      <c r="AX1799" s="12" t="s">
        <v>80</v>
      </c>
      <c r="AY1799" s="250" t="s">
        <v>204</v>
      </c>
    </row>
    <row r="1800" spans="2:51" s="13" customFormat="1" ht="12">
      <c r="B1800" s="251"/>
      <c r="C1800" s="252"/>
      <c r="D1800" s="231" t="s">
        <v>213</v>
      </c>
      <c r="E1800" s="253" t="s">
        <v>33</v>
      </c>
      <c r="F1800" s="254" t="s">
        <v>218</v>
      </c>
      <c r="G1800" s="252"/>
      <c r="H1800" s="255">
        <v>32.1</v>
      </c>
      <c r="I1800" s="256"/>
      <c r="J1800" s="256"/>
      <c r="K1800" s="252"/>
      <c r="L1800" s="252"/>
      <c r="M1800" s="257"/>
      <c r="N1800" s="258"/>
      <c r="O1800" s="259"/>
      <c r="P1800" s="259"/>
      <c r="Q1800" s="259"/>
      <c r="R1800" s="259"/>
      <c r="S1800" s="259"/>
      <c r="T1800" s="259"/>
      <c r="U1800" s="259"/>
      <c r="V1800" s="259"/>
      <c r="W1800" s="259"/>
      <c r="X1800" s="260"/>
      <c r="AT1800" s="261" t="s">
        <v>213</v>
      </c>
      <c r="AU1800" s="261" t="s">
        <v>90</v>
      </c>
      <c r="AV1800" s="13" t="s">
        <v>211</v>
      </c>
      <c r="AW1800" s="13" t="s">
        <v>5</v>
      </c>
      <c r="AX1800" s="13" t="s">
        <v>88</v>
      </c>
      <c r="AY1800" s="261" t="s">
        <v>204</v>
      </c>
    </row>
    <row r="1801" spans="2:65" s="1" customFormat="1" ht="22.5" customHeight="1">
      <c r="B1801" s="39"/>
      <c r="C1801" s="216" t="s">
        <v>1986</v>
      </c>
      <c r="D1801" s="216" t="s">
        <v>206</v>
      </c>
      <c r="E1801" s="217" t="s">
        <v>1987</v>
      </c>
      <c r="F1801" s="218" t="s">
        <v>1988</v>
      </c>
      <c r="G1801" s="219" t="s">
        <v>296</v>
      </c>
      <c r="H1801" s="220">
        <v>15</v>
      </c>
      <c r="I1801" s="221"/>
      <c r="J1801" s="221"/>
      <c r="K1801" s="222">
        <f>ROUND(P1801*H1801,2)</f>
        <v>0</v>
      </c>
      <c r="L1801" s="218" t="s">
        <v>210</v>
      </c>
      <c r="M1801" s="44"/>
      <c r="N1801" s="223" t="s">
        <v>33</v>
      </c>
      <c r="O1801" s="224" t="s">
        <v>49</v>
      </c>
      <c r="P1801" s="225">
        <f>I1801+J1801</f>
        <v>0</v>
      </c>
      <c r="Q1801" s="225">
        <f>ROUND(I1801*H1801,2)</f>
        <v>0</v>
      </c>
      <c r="R1801" s="225">
        <f>ROUND(J1801*H1801,2)</f>
        <v>0</v>
      </c>
      <c r="S1801" s="80"/>
      <c r="T1801" s="226">
        <f>S1801*H1801</f>
        <v>0</v>
      </c>
      <c r="U1801" s="226">
        <v>0.002</v>
      </c>
      <c r="V1801" s="226">
        <f>U1801*H1801</f>
        <v>0.03</v>
      </c>
      <c r="W1801" s="226">
        <v>0</v>
      </c>
      <c r="X1801" s="227">
        <f>W1801*H1801</f>
        <v>0</v>
      </c>
      <c r="AR1801" s="17" t="s">
        <v>305</v>
      </c>
      <c r="AT1801" s="17" t="s">
        <v>206</v>
      </c>
      <c r="AU1801" s="17" t="s">
        <v>90</v>
      </c>
      <c r="AY1801" s="17" t="s">
        <v>204</v>
      </c>
      <c r="BE1801" s="228">
        <f>IF(O1801="základní",K1801,0)</f>
        <v>0</v>
      </c>
      <c r="BF1801" s="228">
        <f>IF(O1801="snížená",K1801,0)</f>
        <v>0</v>
      </c>
      <c r="BG1801" s="228">
        <f>IF(O1801="zákl. přenesená",K1801,0)</f>
        <v>0</v>
      </c>
      <c r="BH1801" s="228">
        <f>IF(O1801="sníž. přenesená",K1801,0)</f>
        <v>0</v>
      </c>
      <c r="BI1801" s="228">
        <f>IF(O1801="nulová",K1801,0)</f>
        <v>0</v>
      </c>
      <c r="BJ1801" s="17" t="s">
        <v>88</v>
      </c>
      <c r="BK1801" s="228">
        <f>ROUND(P1801*H1801,2)</f>
        <v>0</v>
      </c>
      <c r="BL1801" s="17" t="s">
        <v>305</v>
      </c>
      <c r="BM1801" s="17" t="s">
        <v>1989</v>
      </c>
    </row>
    <row r="1802" spans="2:51" s="11" customFormat="1" ht="12">
      <c r="B1802" s="229"/>
      <c r="C1802" s="230"/>
      <c r="D1802" s="231" t="s">
        <v>213</v>
      </c>
      <c r="E1802" s="232" t="s">
        <v>33</v>
      </c>
      <c r="F1802" s="233" t="s">
        <v>1990</v>
      </c>
      <c r="G1802" s="230"/>
      <c r="H1802" s="232" t="s">
        <v>33</v>
      </c>
      <c r="I1802" s="234"/>
      <c r="J1802" s="234"/>
      <c r="K1802" s="230"/>
      <c r="L1802" s="230"/>
      <c r="M1802" s="235"/>
      <c r="N1802" s="236"/>
      <c r="O1802" s="237"/>
      <c r="P1802" s="237"/>
      <c r="Q1802" s="237"/>
      <c r="R1802" s="237"/>
      <c r="S1802" s="237"/>
      <c r="T1802" s="237"/>
      <c r="U1802" s="237"/>
      <c r="V1802" s="237"/>
      <c r="W1802" s="237"/>
      <c r="X1802" s="238"/>
      <c r="AT1802" s="239" t="s">
        <v>213</v>
      </c>
      <c r="AU1802" s="239" t="s">
        <v>90</v>
      </c>
      <c r="AV1802" s="11" t="s">
        <v>88</v>
      </c>
      <c r="AW1802" s="11" t="s">
        <v>5</v>
      </c>
      <c r="AX1802" s="11" t="s">
        <v>80</v>
      </c>
      <c r="AY1802" s="239" t="s">
        <v>204</v>
      </c>
    </row>
    <row r="1803" spans="2:51" s="11" customFormat="1" ht="12">
      <c r="B1803" s="229"/>
      <c r="C1803" s="230"/>
      <c r="D1803" s="231" t="s">
        <v>213</v>
      </c>
      <c r="E1803" s="232" t="s">
        <v>33</v>
      </c>
      <c r="F1803" s="233" t="s">
        <v>1991</v>
      </c>
      <c r="G1803" s="230"/>
      <c r="H1803" s="232" t="s">
        <v>33</v>
      </c>
      <c r="I1803" s="234"/>
      <c r="J1803" s="234"/>
      <c r="K1803" s="230"/>
      <c r="L1803" s="230"/>
      <c r="M1803" s="235"/>
      <c r="N1803" s="236"/>
      <c r="O1803" s="237"/>
      <c r="P1803" s="237"/>
      <c r="Q1803" s="237"/>
      <c r="R1803" s="237"/>
      <c r="S1803" s="237"/>
      <c r="T1803" s="237"/>
      <c r="U1803" s="237"/>
      <c r="V1803" s="237"/>
      <c r="W1803" s="237"/>
      <c r="X1803" s="238"/>
      <c r="AT1803" s="239" t="s">
        <v>213</v>
      </c>
      <c r="AU1803" s="239" t="s">
        <v>90</v>
      </c>
      <c r="AV1803" s="11" t="s">
        <v>88</v>
      </c>
      <c r="AW1803" s="11" t="s">
        <v>5</v>
      </c>
      <c r="AX1803" s="11" t="s">
        <v>80</v>
      </c>
      <c r="AY1803" s="239" t="s">
        <v>204</v>
      </c>
    </row>
    <row r="1804" spans="2:51" s="12" customFormat="1" ht="12">
      <c r="B1804" s="240"/>
      <c r="C1804" s="241"/>
      <c r="D1804" s="231" t="s">
        <v>213</v>
      </c>
      <c r="E1804" s="242" t="s">
        <v>33</v>
      </c>
      <c r="F1804" s="243" t="s">
        <v>9</v>
      </c>
      <c r="G1804" s="241"/>
      <c r="H1804" s="244">
        <v>15</v>
      </c>
      <c r="I1804" s="245"/>
      <c r="J1804" s="245"/>
      <c r="K1804" s="241"/>
      <c r="L1804" s="241"/>
      <c r="M1804" s="246"/>
      <c r="N1804" s="247"/>
      <c r="O1804" s="248"/>
      <c r="P1804" s="248"/>
      <c r="Q1804" s="248"/>
      <c r="R1804" s="248"/>
      <c r="S1804" s="248"/>
      <c r="T1804" s="248"/>
      <c r="U1804" s="248"/>
      <c r="V1804" s="248"/>
      <c r="W1804" s="248"/>
      <c r="X1804" s="249"/>
      <c r="AT1804" s="250" t="s">
        <v>213</v>
      </c>
      <c r="AU1804" s="250" t="s">
        <v>90</v>
      </c>
      <c r="AV1804" s="12" t="s">
        <v>90</v>
      </c>
      <c r="AW1804" s="12" t="s">
        <v>5</v>
      </c>
      <c r="AX1804" s="12" t="s">
        <v>80</v>
      </c>
      <c r="AY1804" s="250" t="s">
        <v>204</v>
      </c>
    </row>
    <row r="1805" spans="2:51" s="13" customFormat="1" ht="12">
      <c r="B1805" s="251"/>
      <c r="C1805" s="252"/>
      <c r="D1805" s="231" t="s">
        <v>213</v>
      </c>
      <c r="E1805" s="253" t="s">
        <v>33</v>
      </c>
      <c r="F1805" s="254" t="s">
        <v>218</v>
      </c>
      <c r="G1805" s="252"/>
      <c r="H1805" s="255">
        <v>15</v>
      </c>
      <c r="I1805" s="256"/>
      <c r="J1805" s="256"/>
      <c r="K1805" s="252"/>
      <c r="L1805" s="252"/>
      <c r="M1805" s="257"/>
      <c r="N1805" s="258"/>
      <c r="O1805" s="259"/>
      <c r="P1805" s="259"/>
      <c r="Q1805" s="259"/>
      <c r="R1805" s="259"/>
      <c r="S1805" s="259"/>
      <c r="T1805" s="259"/>
      <c r="U1805" s="259"/>
      <c r="V1805" s="259"/>
      <c r="W1805" s="259"/>
      <c r="X1805" s="260"/>
      <c r="AT1805" s="261" t="s">
        <v>213</v>
      </c>
      <c r="AU1805" s="261" t="s">
        <v>90</v>
      </c>
      <c r="AV1805" s="13" t="s">
        <v>211</v>
      </c>
      <c r="AW1805" s="13" t="s">
        <v>5</v>
      </c>
      <c r="AX1805" s="13" t="s">
        <v>88</v>
      </c>
      <c r="AY1805" s="261" t="s">
        <v>204</v>
      </c>
    </row>
    <row r="1806" spans="2:65" s="1" customFormat="1" ht="22.5" customHeight="1">
      <c r="B1806" s="39"/>
      <c r="C1806" s="216" t="s">
        <v>1992</v>
      </c>
      <c r="D1806" s="216" t="s">
        <v>206</v>
      </c>
      <c r="E1806" s="217" t="s">
        <v>1993</v>
      </c>
      <c r="F1806" s="218" t="s">
        <v>1994</v>
      </c>
      <c r="G1806" s="219" t="s">
        <v>296</v>
      </c>
      <c r="H1806" s="220">
        <v>7.7</v>
      </c>
      <c r="I1806" s="221"/>
      <c r="J1806" s="221"/>
      <c r="K1806" s="222">
        <f>ROUND(P1806*H1806,2)</f>
        <v>0</v>
      </c>
      <c r="L1806" s="218" t="s">
        <v>210</v>
      </c>
      <c r="M1806" s="44"/>
      <c r="N1806" s="223" t="s">
        <v>33</v>
      </c>
      <c r="O1806" s="224" t="s">
        <v>49</v>
      </c>
      <c r="P1806" s="225">
        <f>I1806+J1806</f>
        <v>0</v>
      </c>
      <c r="Q1806" s="225">
        <f>ROUND(I1806*H1806,2)</f>
        <v>0</v>
      </c>
      <c r="R1806" s="225">
        <f>ROUND(J1806*H1806,2)</f>
        <v>0</v>
      </c>
      <c r="S1806" s="80"/>
      <c r="T1806" s="226">
        <f>S1806*H1806</f>
        <v>0</v>
      </c>
      <c r="U1806" s="226">
        <v>0.00242</v>
      </c>
      <c r="V1806" s="226">
        <f>U1806*H1806</f>
        <v>0.018633999999999998</v>
      </c>
      <c r="W1806" s="226">
        <v>0</v>
      </c>
      <c r="X1806" s="227">
        <f>W1806*H1806</f>
        <v>0</v>
      </c>
      <c r="AR1806" s="17" t="s">
        <v>305</v>
      </c>
      <c r="AT1806" s="17" t="s">
        <v>206</v>
      </c>
      <c r="AU1806" s="17" t="s">
        <v>90</v>
      </c>
      <c r="AY1806" s="17" t="s">
        <v>204</v>
      </c>
      <c r="BE1806" s="228">
        <f>IF(O1806="základní",K1806,0)</f>
        <v>0</v>
      </c>
      <c r="BF1806" s="228">
        <f>IF(O1806="snížená",K1806,0)</f>
        <v>0</v>
      </c>
      <c r="BG1806" s="228">
        <f>IF(O1806="zákl. přenesená",K1806,0)</f>
        <v>0</v>
      </c>
      <c r="BH1806" s="228">
        <f>IF(O1806="sníž. přenesená",K1806,0)</f>
        <v>0</v>
      </c>
      <c r="BI1806" s="228">
        <f>IF(O1806="nulová",K1806,0)</f>
        <v>0</v>
      </c>
      <c r="BJ1806" s="17" t="s">
        <v>88</v>
      </c>
      <c r="BK1806" s="228">
        <f>ROUND(P1806*H1806,2)</f>
        <v>0</v>
      </c>
      <c r="BL1806" s="17" t="s">
        <v>305</v>
      </c>
      <c r="BM1806" s="17" t="s">
        <v>1995</v>
      </c>
    </row>
    <row r="1807" spans="2:51" s="12" customFormat="1" ht="12">
      <c r="B1807" s="240"/>
      <c r="C1807" s="241"/>
      <c r="D1807" s="231" t="s">
        <v>213</v>
      </c>
      <c r="E1807" s="242" t="s">
        <v>33</v>
      </c>
      <c r="F1807" s="243" t="s">
        <v>1996</v>
      </c>
      <c r="G1807" s="241"/>
      <c r="H1807" s="244">
        <v>7.7</v>
      </c>
      <c r="I1807" s="245"/>
      <c r="J1807" s="245"/>
      <c r="K1807" s="241"/>
      <c r="L1807" s="241"/>
      <c r="M1807" s="246"/>
      <c r="N1807" s="247"/>
      <c r="O1807" s="248"/>
      <c r="P1807" s="248"/>
      <c r="Q1807" s="248"/>
      <c r="R1807" s="248"/>
      <c r="S1807" s="248"/>
      <c r="T1807" s="248"/>
      <c r="U1807" s="248"/>
      <c r="V1807" s="248"/>
      <c r="W1807" s="248"/>
      <c r="X1807" s="249"/>
      <c r="AT1807" s="250" t="s">
        <v>213</v>
      </c>
      <c r="AU1807" s="250" t="s">
        <v>90</v>
      </c>
      <c r="AV1807" s="12" t="s">
        <v>90</v>
      </c>
      <c r="AW1807" s="12" t="s">
        <v>5</v>
      </c>
      <c r="AX1807" s="12" t="s">
        <v>80</v>
      </c>
      <c r="AY1807" s="250" t="s">
        <v>204</v>
      </c>
    </row>
    <row r="1808" spans="2:51" s="13" customFormat="1" ht="12">
      <c r="B1808" s="251"/>
      <c r="C1808" s="252"/>
      <c r="D1808" s="231" t="s">
        <v>213</v>
      </c>
      <c r="E1808" s="253" t="s">
        <v>33</v>
      </c>
      <c r="F1808" s="254" t="s">
        <v>218</v>
      </c>
      <c r="G1808" s="252"/>
      <c r="H1808" s="255">
        <v>7.7</v>
      </c>
      <c r="I1808" s="256"/>
      <c r="J1808" s="256"/>
      <c r="K1808" s="252"/>
      <c r="L1808" s="252"/>
      <c r="M1808" s="257"/>
      <c r="N1808" s="258"/>
      <c r="O1808" s="259"/>
      <c r="P1808" s="259"/>
      <c r="Q1808" s="259"/>
      <c r="R1808" s="259"/>
      <c r="S1808" s="259"/>
      <c r="T1808" s="259"/>
      <c r="U1808" s="259"/>
      <c r="V1808" s="259"/>
      <c r="W1808" s="259"/>
      <c r="X1808" s="260"/>
      <c r="AT1808" s="261" t="s">
        <v>213</v>
      </c>
      <c r="AU1808" s="261" t="s">
        <v>90</v>
      </c>
      <c r="AV1808" s="13" t="s">
        <v>211</v>
      </c>
      <c r="AW1808" s="13" t="s">
        <v>5</v>
      </c>
      <c r="AX1808" s="13" t="s">
        <v>88</v>
      </c>
      <c r="AY1808" s="261" t="s">
        <v>204</v>
      </c>
    </row>
    <row r="1809" spans="2:65" s="1" customFormat="1" ht="16.5" customHeight="1">
      <c r="B1809" s="39"/>
      <c r="C1809" s="216" t="s">
        <v>1997</v>
      </c>
      <c r="D1809" s="216" t="s">
        <v>206</v>
      </c>
      <c r="E1809" s="217" t="s">
        <v>1998</v>
      </c>
      <c r="F1809" s="218" t="s">
        <v>1999</v>
      </c>
      <c r="G1809" s="219" t="s">
        <v>296</v>
      </c>
      <c r="H1809" s="220">
        <v>42.2</v>
      </c>
      <c r="I1809" s="221"/>
      <c r="J1809" s="221"/>
      <c r="K1809" s="222">
        <f>ROUND(P1809*H1809,2)</f>
        <v>0</v>
      </c>
      <c r="L1809" s="218" t="s">
        <v>210</v>
      </c>
      <c r="M1809" s="44"/>
      <c r="N1809" s="223" t="s">
        <v>33</v>
      </c>
      <c r="O1809" s="224" t="s">
        <v>49</v>
      </c>
      <c r="P1809" s="225">
        <f>I1809+J1809</f>
        <v>0</v>
      </c>
      <c r="Q1809" s="225">
        <f>ROUND(I1809*H1809,2)</f>
        <v>0</v>
      </c>
      <c r="R1809" s="225">
        <f>ROUND(J1809*H1809,2)</f>
        <v>0</v>
      </c>
      <c r="S1809" s="80"/>
      <c r="T1809" s="226">
        <f>S1809*H1809</f>
        <v>0</v>
      </c>
      <c r="U1809" s="226">
        <v>0.00197</v>
      </c>
      <c r="V1809" s="226">
        <f>U1809*H1809</f>
        <v>0.083134</v>
      </c>
      <c r="W1809" s="226">
        <v>0</v>
      </c>
      <c r="X1809" s="227">
        <f>W1809*H1809</f>
        <v>0</v>
      </c>
      <c r="AR1809" s="17" t="s">
        <v>305</v>
      </c>
      <c r="AT1809" s="17" t="s">
        <v>206</v>
      </c>
      <c r="AU1809" s="17" t="s">
        <v>90</v>
      </c>
      <c r="AY1809" s="17" t="s">
        <v>204</v>
      </c>
      <c r="BE1809" s="228">
        <f>IF(O1809="základní",K1809,0)</f>
        <v>0</v>
      </c>
      <c r="BF1809" s="228">
        <f>IF(O1809="snížená",K1809,0)</f>
        <v>0</v>
      </c>
      <c r="BG1809" s="228">
        <f>IF(O1809="zákl. přenesená",K1809,0)</f>
        <v>0</v>
      </c>
      <c r="BH1809" s="228">
        <f>IF(O1809="sníž. přenesená",K1809,0)</f>
        <v>0</v>
      </c>
      <c r="BI1809" s="228">
        <f>IF(O1809="nulová",K1809,0)</f>
        <v>0</v>
      </c>
      <c r="BJ1809" s="17" t="s">
        <v>88</v>
      </c>
      <c r="BK1809" s="228">
        <f>ROUND(P1809*H1809,2)</f>
        <v>0</v>
      </c>
      <c r="BL1809" s="17" t="s">
        <v>305</v>
      </c>
      <c r="BM1809" s="17" t="s">
        <v>2000</v>
      </c>
    </row>
    <row r="1810" spans="2:65" s="1" customFormat="1" ht="22.5" customHeight="1">
      <c r="B1810" s="39"/>
      <c r="C1810" s="216" t="s">
        <v>2001</v>
      </c>
      <c r="D1810" s="216" t="s">
        <v>206</v>
      </c>
      <c r="E1810" s="217" t="s">
        <v>2002</v>
      </c>
      <c r="F1810" s="218" t="s">
        <v>2003</v>
      </c>
      <c r="G1810" s="219" t="s">
        <v>296</v>
      </c>
      <c r="H1810" s="220">
        <v>64.5</v>
      </c>
      <c r="I1810" s="221"/>
      <c r="J1810" s="221"/>
      <c r="K1810" s="222">
        <f>ROUND(P1810*H1810,2)</f>
        <v>0</v>
      </c>
      <c r="L1810" s="218" t="s">
        <v>210</v>
      </c>
      <c r="M1810" s="44"/>
      <c r="N1810" s="223" t="s">
        <v>33</v>
      </c>
      <c r="O1810" s="224" t="s">
        <v>49</v>
      </c>
      <c r="P1810" s="225">
        <f>I1810+J1810</f>
        <v>0</v>
      </c>
      <c r="Q1810" s="225">
        <f>ROUND(I1810*H1810,2)</f>
        <v>0</v>
      </c>
      <c r="R1810" s="225">
        <f>ROUND(J1810*H1810,2)</f>
        <v>0</v>
      </c>
      <c r="S1810" s="80"/>
      <c r="T1810" s="226">
        <f>S1810*H1810</f>
        <v>0</v>
      </c>
      <c r="U1810" s="226">
        <v>0.00404</v>
      </c>
      <c r="V1810" s="226">
        <f>U1810*H1810</f>
        <v>0.26058000000000003</v>
      </c>
      <c r="W1810" s="226">
        <v>0</v>
      </c>
      <c r="X1810" s="227">
        <f>W1810*H1810</f>
        <v>0</v>
      </c>
      <c r="AR1810" s="17" t="s">
        <v>305</v>
      </c>
      <c r="AT1810" s="17" t="s">
        <v>206</v>
      </c>
      <c r="AU1810" s="17" t="s">
        <v>90</v>
      </c>
      <c r="AY1810" s="17" t="s">
        <v>204</v>
      </c>
      <c r="BE1810" s="228">
        <f>IF(O1810="základní",K1810,0)</f>
        <v>0</v>
      </c>
      <c r="BF1810" s="228">
        <f>IF(O1810="snížená",K1810,0)</f>
        <v>0</v>
      </c>
      <c r="BG1810" s="228">
        <f>IF(O1810="zákl. přenesená",K1810,0)</f>
        <v>0</v>
      </c>
      <c r="BH1810" s="228">
        <f>IF(O1810="sníž. přenesená",K1810,0)</f>
        <v>0</v>
      </c>
      <c r="BI1810" s="228">
        <f>IF(O1810="nulová",K1810,0)</f>
        <v>0</v>
      </c>
      <c r="BJ1810" s="17" t="s">
        <v>88</v>
      </c>
      <c r="BK1810" s="228">
        <f>ROUND(P1810*H1810,2)</f>
        <v>0</v>
      </c>
      <c r="BL1810" s="17" t="s">
        <v>305</v>
      </c>
      <c r="BM1810" s="17" t="s">
        <v>2004</v>
      </c>
    </row>
    <row r="1811" spans="2:51" s="12" customFormat="1" ht="12">
      <c r="B1811" s="240"/>
      <c r="C1811" s="241"/>
      <c r="D1811" s="231" t="s">
        <v>213</v>
      </c>
      <c r="E1811" s="242" t="s">
        <v>33</v>
      </c>
      <c r="F1811" s="243" t="s">
        <v>2005</v>
      </c>
      <c r="G1811" s="241"/>
      <c r="H1811" s="244">
        <v>25</v>
      </c>
      <c r="I1811" s="245"/>
      <c r="J1811" s="245"/>
      <c r="K1811" s="241"/>
      <c r="L1811" s="241"/>
      <c r="M1811" s="246"/>
      <c r="N1811" s="247"/>
      <c r="O1811" s="248"/>
      <c r="P1811" s="248"/>
      <c r="Q1811" s="248"/>
      <c r="R1811" s="248"/>
      <c r="S1811" s="248"/>
      <c r="T1811" s="248"/>
      <c r="U1811" s="248"/>
      <c r="V1811" s="248"/>
      <c r="W1811" s="248"/>
      <c r="X1811" s="249"/>
      <c r="AT1811" s="250" t="s">
        <v>213</v>
      </c>
      <c r="AU1811" s="250" t="s">
        <v>90</v>
      </c>
      <c r="AV1811" s="12" t="s">
        <v>90</v>
      </c>
      <c r="AW1811" s="12" t="s">
        <v>5</v>
      </c>
      <c r="AX1811" s="12" t="s">
        <v>80</v>
      </c>
      <c r="AY1811" s="250" t="s">
        <v>204</v>
      </c>
    </row>
    <row r="1812" spans="2:51" s="12" customFormat="1" ht="12">
      <c r="B1812" s="240"/>
      <c r="C1812" s="241"/>
      <c r="D1812" s="231" t="s">
        <v>213</v>
      </c>
      <c r="E1812" s="242" t="s">
        <v>33</v>
      </c>
      <c r="F1812" s="243" t="s">
        <v>2006</v>
      </c>
      <c r="G1812" s="241"/>
      <c r="H1812" s="244">
        <v>14.5</v>
      </c>
      <c r="I1812" s="245"/>
      <c r="J1812" s="245"/>
      <c r="K1812" s="241"/>
      <c r="L1812" s="241"/>
      <c r="M1812" s="246"/>
      <c r="N1812" s="247"/>
      <c r="O1812" s="248"/>
      <c r="P1812" s="248"/>
      <c r="Q1812" s="248"/>
      <c r="R1812" s="248"/>
      <c r="S1812" s="248"/>
      <c r="T1812" s="248"/>
      <c r="U1812" s="248"/>
      <c r="V1812" s="248"/>
      <c r="W1812" s="248"/>
      <c r="X1812" s="249"/>
      <c r="AT1812" s="250" t="s">
        <v>213</v>
      </c>
      <c r="AU1812" s="250" t="s">
        <v>90</v>
      </c>
      <c r="AV1812" s="12" t="s">
        <v>90</v>
      </c>
      <c r="AW1812" s="12" t="s">
        <v>5</v>
      </c>
      <c r="AX1812" s="12" t="s">
        <v>80</v>
      </c>
      <c r="AY1812" s="250" t="s">
        <v>204</v>
      </c>
    </row>
    <row r="1813" spans="2:51" s="12" customFormat="1" ht="12">
      <c r="B1813" s="240"/>
      <c r="C1813" s="241"/>
      <c r="D1813" s="231" t="s">
        <v>213</v>
      </c>
      <c r="E1813" s="242" t="s">
        <v>33</v>
      </c>
      <c r="F1813" s="243" t="s">
        <v>2007</v>
      </c>
      <c r="G1813" s="241"/>
      <c r="H1813" s="244">
        <v>25</v>
      </c>
      <c r="I1813" s="245"/>
      <c r="J1813" s="245"/>
      <c r="K1813" s="241"/>
      <c r="L1813" s="241"/>
      <c r="M1813" s="246"/>
      <c r="N1813" s="247"/>
      <c r="O1813" s="248"/>
      <c r="P1813" s="248"/>
      <c r="Q1813" s="248"/>
      <c r="R1813" s="248"/>
      <c r="S1813" s="248"/>
      <c r="T1813" s="248"/>
      <c r="U1813" s="248"/>
      <c r="V1813" s="248"/>
      <c r="W1813" s="248"/>
      <c r="X1813" s="249"/>
      <c r="AT1813" s="250" t="s">
        <v>213</v>
      </c>
      <c r="AU1813" s="250" t="s">
        <v>90</v>
      </c>
      <c r="AV1813" s="12" t="s">
        <v>90</v>
      </c>
      <c r="AW1813" s="12" t="s">
        <v>5</v>
      </c>
      <c r="AX1813" s="12" t="s">
        <v>80</v>
      </c>
      <c r="AY1813" s="250" t="s">
        <v>204</v>
      </c>
    </row>
    <row r="1814" spans="2:51" s="13" customFormat="1" ht="12">
      <c r="B1814" s="251"/>
      <c r="C1814" s="252"/>
      <c r="D1814" s="231" t="s">
        <v>213</v>
      </c>
      <c r="E1814" s="253" t="s">
        <v>33</v>
      </c>
      <c r="F1814" s="254" t="s">
        <v>218</v>
      </c>
      <c r="G1814" s="252"/>
      <c r="H1814" s="255">
        <v>64.5</v>
      </c>
      <c r="I1814" s="256"/>
      <c r="J1814" s="256"/>
      <c r="K1814" s="252"/>
      <c r="L1814" s="252"/>
      <c r="M1814" s="257"/>
      <c r="N1814" s="258"/>
      <c r="O1814" s="259"/>
      <c r="P1814" s="259"/>
      <c r="Q1814" s="259"/>
      <c r="R1814" s="259"/>
      <c r="S1814" s="259"/>
      <c r="T1814" s="259"/>
      <c r="U1814" s="259"/>
      <c r="V1814" s="259"/>
      <c r="W1814" s="259"/>
      <c r="X1814" s="260"/>
      <c r="AT1814" s="261" t="s">
        <v>213</v>
      </c>
      <c r="AU1814" s="261" t="s">
        <v>90</v>
      </c>
      <c r="AV1814" s="13" t="s">
        <v>211</v>
      </c>
      <c r="AW1814" s="13" t="s">
        <v>5</v>
      </c>
      <c r="AX1814" s="13" t="s">
        <v>88</v>
      </c>
      <c r="AY1814" s="261" t="s">
        <v>204</v>
      </c>
    </row>
    <row r="1815" spans="2:65" s="1" customFormat="1" ht="22.5" customHeight="1">
      <c r="B1815" s="39"/>
      <c r="C1815" s="216" t="s">
        <v>2008</v>
      </c>
      <c r="D1815" s="216" t="s">
        <v>206</v>
      </c>
      <c r="E1815" s="217" t="s">
        <v>2009</v>
      </c>
      <c r="F1815" s="218" t="s">
        <v>2010</v>
      </c>
      <c r="G1815" s="219" t="s">
        <v>209</v>
      </c>
      <c r="H1815" s="220">
        <v>30</v>
      </c>
      <c r="I1815" s="221"/>
      <c r="J1815" s="221"/>
      <c r="K1815" s="222">
        <f>ROUND(P1815*H1815,2)</f>
        <v>0</v>
      </c>
      <c r="L1815" s="218" t="s">
        <v>210</v>
      </c>
      <c r="M1815" s="44"/>
      <c r="N1815" s="223" t="s">
        <v>33</v>
      </c>
      <c r="O1815" s="224" t="s">
        <v>49</v>
      </c>
      <c r="P1815" s="225">
        <f>I1815+J1815</f>
        <v>0</v>
      </c>
      <c r="Q1815" s="225">
        <f>ROUND(I1815*H1815,2)</f>
        <v>0</v>
      </c>
      <c r="R1815" s="225">
        <f>ROUND(J1815*H1815,2)</f>
        <v>0</v>
      </c>
      <c r="S1815" s="80"/>
      <c r="T1815" s="226">
        <f>S1815*H1815</f>
        <v>0</v>
      </c>
      <c r="U1815" s="226">
        <v>0.00584</v>
      </c>
      <c r="V1815" s="226">
        <f>U1815*H1815</f>
        <v>0.1752</v>
      </c>
      <c r="W1815" s="226">
        <v>0</v>
      </c>
      <c r="X1815" s="227">
        <f>W1815*H1815</f>
        <v>0</v>
      </c>
      <c r="AR1815" s="17" t="s">
        <v>305</v>
      </c>
      <c r="AT1815" s="17" t="s">
        <v>206</v>
      </c>
      <c r="AU1815" s="17" t="s">
        <v>90</v>
      </c>
      <c r="AY1815" s="17" t="s">
        <v>204</v>
      </c>
      <c r="BE1815" s="228">
        <f>IF(O1815="základní",K1815,0)</f>
        <v>0</v>
      </c>
      <c r="BF1815" s="228">
        <f>IF(O1815="snížená",K1815,0)</f>
        <v>0</v>
      </c>
      <c r="BG1815" s="228">
        <f>IF(O1815="zákl. přenesená",K1815,0)</f>
        <v>0</v>
      </c>
      <c r="BH1815" s="228">
        <f>IF(O1815="sníž. přenesená",K1815,0)</f>
        <v>0</v>
      </c>
      <c r="BI1815" s="228">
        <f>IF(O1815="nulová",K1815,0)</f>
        <v>0</v>
      </c>
      <c r="BJ1815" s="17" t="s">
        <v>88</v>
      </c>
      <c r="BK1815" s="228">
        <f>ROUND(P1815*H1815,2)</f>
        <v>0</v>
      </c>
      <c r="BL1815" s="17" t="s">
        <v>305</v>
      </c>
      <c r="BM1815" s="17" t="s">
        <v>2011</v>
      </c>
    </row>
    <row r="1816" spans="2:51" s="11" customFormat="1" ht="12">
      <c r="B1816" s="229"/>
      <c r="C1816" s="230"/>
      <c r="D1816" s="231" t="s">
        <v>213</v>
      </c>
      <c r="E1816" s="232" t="s">
        <v>33</v>
      </c>
      <c r="F1816" s="233" t="s">
        <v>2012</v>
      </c>
      <c r="G1816" s="230"/>
      <c r="H1816" s="232" t="s">
        <v>33</v>
      </c>
      <c r="I1816" s="234"/>
      <c r="J1816" s="234"/>
      <c r="K1816" s="230"/>
      <c r="L1816" s="230"/>
      <c r="M1816" s="235"/>
      <c r="N1816" s="236"/>
      <c r="O1816" s="237"/>
      <c r="P1816" s="237"/>
      <c r="Q1816" s="237"/>
      <c r="R1816" s="237"/>
      <c r="S1816" s="237"/>
      <c r="T1816" s="237"/>
      <c r="U1816" s="237"/>
      <c r="V1816" s="237"/>
      <c r="W1816" s="237"/>
      <c r="X1816" s="238"/>
      <c r="AT1816" s="239" t="s">
        <v>213</v>
      </c>
      <c r="AU1816" s="239" t="s">
        <v>90</v>
      </c>
      <c r="AV1816" s="11" t="s">
        <v>88</v>
      </c>
      <c r="AW1816" s="11" t="s">
        <v>5</v>
      </c>
      <c r="AX1816" s="11" t="s">
        <v>80</v>
      </c>
      <c r="AY1816" s="239" t="s">
        <v>204</v>
      </c>
    </row>
    <row r="1817" spans="2:51" s="11" customFormat="1" ht="12">
      <c r="B1817" s="229"/>
      <c r="C1817" s="230"/>
      <c r="D1817" s="231" t="s">
        <v>213</v>
      </c>
      <c r="E1817" s="232" t="s">
        <v>33</v>
      </c>
      <c r="F1817" s="233" t="s">
        <v>2013</v>
      </c>
      <c r="G1817" s="230"/>
      <c r="H1817" s="232" t="s">
        <v>33</v>
      </c>
      <c r="I1817" s="234"/>
      <c r="J1817" s="234"/>
      <c r="K1817" s="230"/>
      <c r="L1817" s="230"/>
      <c r="M1817" s="235"/>
      <c r="N1817" s="236"/>
      <c r="O1817" s="237"/>
      <c r="P1817" s="237"/>
      <c r="Q1817" s="237"/>
      <c r="R1817" s="237"/>
      <c r="S1817" s="237"/>
      <c r="T1817" s="237"/>
      <c r="U1817" s="237"/>
      <c r="V1817" s="237"/>
      <c r="W1817" s="237"/>
      <c r="X1817" s="238"/>
      <c r="AT1817" s="239" t="s">
        <v>213</v>
      </c>
      <c r="AU1817" s="239" t="s">
        <v>90</v>
      </c>
      <c r="AV1817" s="11" t="s">
        <v>88</v>
      </c>
      <c r="AW1817" s="11" t="s">
        <v>5</v>
      </c>
      <c r="AX1817" s="11" t="s">
        <v>80</v>
      </c>
      <c r="AY1817" s="239" t="s">
        <v>204</v>
      </c>
    </row>
    <row r="1818" spans="2:51" s="12" customFormat="1" ht="12">
      <c r="B1818" s="240"/>
      <c r="C1818" s="241"/>
      <c r="D1818" s="231" t="s">
        <v>213</v>
      </c>
      <c r="E1818" s="242" t="s">
        <v>33</v>
      </c>
      <c r="F1818" s="243" t="s">
        <v>398</v>
      </c>
      <c r="G1818" s="241"/>
      <c r="H1818" s="244">
        <v>30</v>
      </c>
      <c r="I1818" s="245"/>
      <c r="J1818" s="245"/>
      <c r="K1818" s="241"/>
      <c r="L1818" s="241"/>
      <c r="M1818" s="246"/>
      <c r="N1818" s="247"/>
      <c r="O1818" s="248"/>
      <c r="P1818" s="248"/>
      <c r="Q1818" s="248"/>
      <c r="R1818" s="248"/>
      <c r="S1818" s="248"/>
      <c r="T1818" s="248"/>
      <c r="U1818" s="248"/>
      <c r="V1818" s="248"/>
      <c r="W1818" s="248"/>
      <c r="X1818" s="249"/>
      <c r="AT1818" s="250" t="s">
        <v>213</v>
      </c>
      <c r="AU1818" s="250" t="s">
        <v>90</v>
      </c>
      <c r="AV1818" s="12" t="s">
        <v>90</v>
      </c>
      <c r="AW1818" s="12" t="s">
        <v>5</v>
      </c>
      <c r="AX1818" s="12" t="s">
        <v>80</v>
      </c>
      <c r="AY1818" s="250" t="s">
        <v>204</v>
      </c>
    </row>
    <row r="1819" spans="2:51" s="13" customFormat="1" ht="12">
      <c r="B1819" s="251"/>
      <c r="C1819" s="252"/>
      <c r="D1819" s="231" t="s">
        <v>213</v>
      </c>
      <c r="E1819" s="253" t="s">
        <v>33</v>
      </c>
      <c r="F1819" s="254" t="s">
        <v>218</v>
      </c>
      <c r="G1819" s="252"/>
      <c r="H1819" s="255">
        <v>30</v>
      </c>
      <c r="I1819" s="256"/>
      <c r="J1819" s="256"/>
      <c r="K1819" s="252"/>
      <c r="L1819" s="252"/>
      <c r="M1819" s="257"/>
      <c r="N1819" s="258"/>
      <c r="O1819" s="259"/>
      <c r="P1819" s="259"/>
      <c r="Q1819" s="259"/>
      <c r="R1819" s="259"/>
      <c r="S1819" s="259"/>
      <c r="T1819" s="259"/>
      <c r="U1819" s="259"/>
      <c r="V1819" s="259"/>
      <c r="W1819" s="259"/>
      <c r="X1819" s="260"/>
      <c r="AT1819" s="261" t="s">
        <v>213</v>
      </c>
      <c r="AU1819" s="261" t="s">
        <v>90</v>
      </c>
      <c r="AV1819" s="13" t="s">
        <v>211</v>
      </c>
      <c r="AW1819" s="13" t="s">
        <v>5</v>
      </c>
      <c r="AX1819" s="13" t="s">
        <v>88</v>
      </c>
      <c r="AY1819" s="261" t="s">
        <v>204</v>
      </c>
    </row>
    <row r="1820" spans="2:65" s="1" customFormat="1" ht="16.5" customHeight="1">
      <c r="B1820" s="39"/>
      <c r="C1820" s="216" t="s">
        <v>2014</v>
      </c>
      <c r="D1820" s="216" t="s">
        <v>206</v>
      </c>
      <c r="E1820" s="217" t="s">
        <v>2015</v>
      </c>
      <c r="F1820" s="218" t="s">
        <v>2016</v>
      </c>
      <c r="G1820" s="219" t="s">
        <v>2017</v>
      </c>
      <c r="H1820" s="220">
        <v>1</v>
      </c>
      <c r="I1820" s="221"/>
      <c r="J1820" s="221"/>
      <c r="K1820" s="222">
        <f>ROUND(P1820*H1820,2)</f>
        <v>0</v>
      </c>
      <c r="L1820" s="218" t="s">
        <v>1071</v>
      </c>
      <c r="M1820" s="44"/>
      <c r="N1820" s="223" t="s">
        <v>33</v>
      </c>
      <c r="O1820" s="224" t="s">
        <v>49</v>
      </c>
      <c r="P1820" s="225">
        <f>I1820+J1820</f>
        <v>0</v>
      </c>
      <c r="Q1820" s="225">
        <f>ROUND(I1820*H1820,2)</f>
        <v>0</v>
      </c>
      <c r="R1820" s="225">
        <f>ROUND(J1820*H1820,2)</f>
        <v>0</v>
      </c>
      <c r="S1820" s="80"/>
      <c r="T1820" s="226">
        <f>S1820*H1820</f>
        <v>0</v>
      </c>
      <c r="U1820" s="226">
        <v>0</v>
      </c>
      <c r="V1820" s="226">
        <f>U1820*H1820</f>
        <v>0</v>
      </c>
      <c r="W1820" s="226">
        <v>0</v>
      </c>
      <c r="X1820" s="227">
        <f>W1820*H1820</f>
        <v>0</v>
      </c>
      <c r="AR1820" s="17" t="s">
        <v>305</v>
      </c>
      <c r="AT1820" s="17" t="s">
        <v>206</v>
      </c>
      <c r="AU1820" s="17" t="s">
        <v>90</v>
      </c>
      <c r="AY1820" s="17" t="s">
        <v>204</v>
      </c>
      <c r="BE1820" s="228">
        <f>IF(O1820="základní",K1820,0)</f>
        <v>0</v>
      </c>
      <c r="BF1820" s="228">
        <f>IF(O1820="snížená",K1820,0)</f>
        <v>0</v>
      </c>
      <c r="BG1820" s="228">
        <f>IF(O1820="zákl. přenesená",K1820,0)</f>
        <v>0</v>
      </c>
      <c r="BH1820" s="228">
        <f>IF(O1820="sníž. přenesená",K1820,0)</f>
        <v>0</v>
      </c>
      <c r="BI1820" s="228">
        <f>IF(O1820="nulová",K1820,0)</f>
        <v>0</v>
      </c>
      <c r="BJ1820" s="17" t="s">
        <v>88</v>
      </c>
      <c r="BK1820" s="228">
        <f>ROUND(P1820*H1820,2)</f>
        <v>0</v>
      </c>
      <c r="BL1820" s="17" t="s">
        <v>305</v>
      </c>
      <c r="BM1820" s="17" t="s">
        <v>2018</v>
      </c>
    </row>
    <row r="1821" spans="2:51" s="11" customFormat="1" ht="12">
      <c r="B1821" s="229"/>
      <c r="C1821" s="230"/>
      <c r="D1821" s="231" t="s">
        <v>213</v>
      </c>
      <c r="E1821" s="232" t="s">
        <v>33</v>
      </c>
      <c r="F1821" s="233" t="s">
        <v>2019</v>
      </c>
      <c r="G1821" s="230"/>
      <c r="H1821" s="232" t="s">
        <v>33</v>
      </c>
      <c r="I1821" s="234"/>
      <c r="J1821" s="234"/>
      <c r="K1821" s="230"/>
      <c r="L1821" s="230"/>
      <c r="M1821" s="235"/>
      <c r="N1821" s="236"/>
      <c r="O1821" s="237"/>
      <c r="P1821" s="237"/>
      <c r="Q1821" s="237"/>
      <c r="R1821" s="237"/>
      <c r="S1821" s="237"/>
      <c r="T1821" s="237"/>
      <c r="U1821" s="237"/>
      <c r="V1821" s="237"/>
      <c r="W1821" s="237"/>
      <c r="X1821" s="238"/>
      <c r="AT1821" s="239" t="s">
        <v>213</v>
      </c>
      <c r="AU1821" s="239" t="s">
        <v>90</v>
      </c>
      <c r="AV1821" s="11" t="s">
        <v>88</v>
      </c>
      <c r="AW1821" s="11" t="s">
        <v>5</v>
      </c>
      <c r="AX1821" s="11" t="s">
        <v>80</v>
      </c>
      <c r="AY1821" s="239" t="s">
        <v>204</v>
      </c>
    </row>
    <row r="1822" spans="2:51" s="11" customFormat="1" ht="12">
      <c r="B1822" s="229"/>
      <c r="C1822" s="230"/>
      <c r="D1822" s="231" t="s">
        <v>213</v>
      </c>
      <c r="E1822" s="232" t="s">
        <v>33</v>
      </c>
      <c r="F1822" s="233" t="s">
        <v>2020</v>
      </c>
      <c r="G1822" s="230"/>
      <c r="H1822" s="232" t="s">
        <v>33</v>
      </c>
      <c r="I1822" s="234"/>
      <c r="J1822" s="234"/>
      <c r="K1822" s="230"/>
      <c r="L1822" s="230"/>
      <c r="M1822" s="235"/>
      <c r="N1822" s="236"/>
      <c r="O1822" s="237"/>
      <c r="P1822" s="237"/>
      <c r="Q1822" s="237"/>
      <c r="R1822" s="237"/>
      <c r="S1822" s="237"/>
      <c r="T1822" s="237"/>
      <c r="U1822" s="237"/>
      <c r="V1822" s="237"/>
      <c r="W1822" s="237"/>
      <c r="X1822" s="238"/>
      <c r="AT1822" s="239" t="s">
        <v>213</v>
      </c>
      <c r="AU1822" s="239" t="s">
        <v>90</v>
      </c>
      <c r="AV1822" s="11" t="s">
        <v>88</v>
      </c>
      <c r="AW1822" s="11" t="s">
        <v>5</v>
      </c>
      <c r="AX1822" s="11" t="s">
        <v>80</v>
      </c>
      <c r="AY1822" s="239" t="s">
        <v>204</v>
      </c>
    </row>
    <row r="1823" spans="2:51" s="11" customFormat="1" ht="12">
      <c r="B1823" s="229"/>
      <c r="C1823" s="230"/>
      <c r="D1823" s="231" t="s">
        <v>213</v>
      </c>
      <c r="E1823" s="232" t="s">
        <v>33</v>
      </c>
      <c r="F1823" s="233" t="s">
        <v>2021</v>
      </c>
      <c r="G1823" s="230"/>
      <c r="H1823" s="232" t="s">
        <v>33</v>
      </c>
      <c r="I1823" s="234"/>
      <c r="J1823" s="234"/>
      <c r="K1823" s="230"/>
      <c r="L1823" s="230"/>
      <c r="M1823" s="235"/>
      <c r="N1823" s="236"/>
      <c r="O1823" s="237"/>
      <c r="P1823" s="237"/>
      <c r="Q1823" s="237"/>
      <c r="R1823" s="237"/>
      <c r="S1823" s="237"/>
      <c r="T1823" s="237"/>
      <c r="U1823" s="237"/>
      <c r="V1823" s="237"/>
      <c r="W1823" s="237"/>
      <c r="X1823" s="238"/>
      <c r="AT1823" s="239" t="s">
        <v>213</v>
      </c>
      <c r="AU1823" s="239" t="s">
        <v>90</v>
      </c>
      <c r="AV1823" s="11" t="s">
        <v>88</v>
      </c>
      <c r="AW1823" s="11" t="s">
        <v>5</v>
      </c>
      <c r="AX1823" s="11" t="s">
        <v>80</v>
      </c>
      <c r="AY1823" s="239" t="s">
        <v>204</v>
      </c>
    </row>
    <row r="1824" spans="2:51" s="11" customFormat="1" ht="12">
      <c r="B1824" s="229"/>
      <c r="C1824" s="230"/>
      <c r="D1824" s="231" t="s">
        <v>213</v>
      </c>
      <c r="E1824" s="232" t="s">
        <v>33</v>
      </c>
      <c r="F1824" s="233" t="s">
        <v>2022</v>
      </c>
      <c r="G1824" s="230"/>
      <c r="H1824" s="232" t="s">
        <v>33</v>
      </c>
      <c r="I1824" s="234"/>
      <c r="J1824" s="234"/>
      <c r="K1824" s="230"/>
      <c r="L1824" s="230"/>
      <c r="M1824" s="235"/>
      <c r="N1824" s="236"/>
      <c r="O1824" s="237"/>
      <c r="P1824" s="237"/>
      <c r="Q1824" s="237"/>
      <c r="R1824" s="237"/>
      <c r="S1824" s="237"/>
      <c r="T1824" s="237"/>
      <c r="U1824" s="237"/>
      <c r="V1824" s="237"/>
      <c r="W1824" s="237"/>
      <c r="X1824" s="238"/>
      <c r="AT1824" s="239" t="s">
        <v>213</v>
      </c>
      <c r="AU1824" s="239" t="s">
        <v>90</v>
      </c>
      <c r="AV1824" s="11" t="s">
        <v>88</v>
      </c>
      <c r="AW1824" s="11" t="s">
        <v>5</v>
      </c>
      <c r="AX1824" s="11" t="s">
        <v>80</v>
      </c>
      <c r="AY1824" s="239" t="s">
        <v>204</v>
      </c>
    </row>
    <row r="1825" spans="2:51" s="11" customFormat="1" ht="12">
      <c r="B1825" s="229"/>
      <c r="C1825" s="230"/>
      <c r="D1825" s="231" t="s">
        <v>213</v>
      </c>
      <c r="E1825" s="232" t="s">
        <v>33</v>
      </c>
      <c r="F1825" s="233" t="s">
        <v>2023</v>
      </c>
      <c r="G1825" s="230"/>
      <c r="H1825" s="232" t="s">
        <v>33</v>
      </c>
      <c r="I1825" s="234"/>
      <c r="J1825" s="234"/>
      <c r="K1825" s="230"/>
      <c r="L1825" s="230"/>
      <c r="M1825" s="235"/>
      <c r="N1825" s="236"/>
      <c r="O1825" s="237"/>
      <c r="P1825" s="237"/>
      <c r="Q1825" s="237"/>
      <c r="R1825" s="237"/>
      <c r="S1825" s="237"/>
      <c r="T1825" s="237"/>
      <c r="U1825" s="237"/>
      <c r="V1825" s="237"/>
      <c r="W1825" s="237"/>
      <c r="X1825" s="238"/>
      <c r="AT1825" s="239" t="s">
        <v>213</v>
      </c>
      <c r="AU1825" s="239" t="s">
        <v>90</v>
      </c>
      <c r="AV1825" s="11" t="s">
        <v>88</v>
      </c>
      <c r="AW1825" s="11" t="s">
        <v>5</v>
      </c>
      <c r="AX1825" s="11" t="s">
        <v>80</v>
      </c>
      <c r="AY1825" s="239" t="s">
        <v>204</v>
      </c>
    </row>
    <row r="1826" spans="2:51" s="11" customFormat="1" ht="12">
      <c r="B1826" s="229"/>
      <c r="C1826" s="230"/>
      <c r="D1826" s="231" t="s">
        <v>213</v>
      </c>
      <c r="E1826" s="232" t="s">
        <v>33</v>
      </c>
      <c r="F1826" s="233" t="s">
        <v>2024</v>
      </c>
      <c r="G1826" s="230"/>
      <c r="H1826" s="232" t="s">
        <v>33</v>
      </c>
      <c r="I1826" s="234"/>
      <c r="J1826" s="234"/>
      <c r="K1826" s="230"/>
      <c r="L1826" s="230"/>
      <c r="M1826" s="235"/>
      <c r="N1826" s="236"/>
      <c r="O1826" s="237"/>
      <c r="P1826" s="237"/>
      <c r="Q1826" s="237"/>
      <c r="R1826" s="237"/>
      <c r="S1826" s="237"/>
      <c r="T1826" s="237"/>
      <c r="U1826" s="237"/>
      <c r="V1826" s="237"/>
      <c r="W1826" s="237"/>
      <c r="X1826" s="238"/>
      <c r="AT1826" s="239" t="s">
        <v>213</v>
      </c>
      <c r="AU1826" s="239" t="s">
        <v>90</v>
      </c>
      <c r="AV1826" s="11" t="s">
        <v>88</v>
      </c>
      <c r="AW1826" s="11" t="s">
        <v>5</v>
      </c>
      <c r="AX1826" s="11" t="s">
        <v>80</v>
      </c>
      <c r="AY1826" s="239" t="s">
        <v>204</v>
      </c>
    </row>
    <row r="1827" spans="2:51" s="11" customFormat="1" ht="12">
      <c r="B1827" s="229"/>
      <c r="C1827" s="230"/>
      <c r="D1827" s="231" t="s">
        <v>213</v>
      </c>
      <c r="E1827" s="232" t="s">
        <v>33</v>
      </c>
      <c r="F1827" s="233" t="s">
        <v>2025</v>
      </c>
      <c r="G1827" s="230"/>
      <c r="H1827" s="232" t="s">
        <v>33</v>
      </c>
      <c r="I1827" s="234"/>
      <c r="J1827" s="234"/>
      <c r="K1827" s="230"/>
      <c r="L1827" s="230"/>
      <c r="M1827" s="235"/>
      <c r="N1827" s="236"/>
      <c r="O1827" s="237"/>
      <c r="P1827" s="237"/>
      <c r="Q1827" s="237"/>
      <c r="R1827" s="237"/>
      <c r="S1827" s="237"/>
      <c r="T1827" s="237"/>
      <c r="U1827" s="237"/>
      <c r="V1827" s="237"/>
      <c r="W1827" s="237"/>
      <c r="X1827" s="238"/>
      <c r="AT1827" s="239" t="s">
        <v>213</v>
      </c>
      <c r="AU1827" s="239" t="s">
        <v>90</v>
      </c>
      <c r="AV1827" s="11" t="s">
        <v>88</v>
      </c>
      <c r="AW1827" s="11" t="s">
        <v>5</v>
      </c>
      <c r="AX1827" s="11" t="s">
        <v>80</v>
      </c>
      <c r="AY1827" s="239" t="s">
        <v>204</v>
      </c>
    </row>
    <row r="1828" spans="2:51" s="11" customFormat="1" ht="12">
      <c r="B1828" s="229"/>
      <c r="C1828" s="230"/>
      <c r="D1828" s="231" t="s">
        <v>213</v>
      </c>
      <c r="E1828" s="232" t="s">
        <v>33</v>
      </c>
      <c r="F1828" s="233" t="s">
        <v>2026</v>
      </c>
      <c r="G1828" s="230"/>
      <c r="H1828" s="232" t="s">
        <v>33</v>
      </c>
      <c r="I1828" s="234"/>
      <c r="J1828" s="234"/>
      <c r="K1828" s="230"/>
      <c r="L1828" s="230"/>
      <c r="M1828" s="235"/>
      <c r="N1828" s="236"/>
      <c r="O1828" s="237"/>
      <c r="P1828" s="237"/>
      <c r="Q1828" s="237"/>
      <c r="R1828" s="237"/>
      <c r="S1828" s="237"/>
      <c r="T1828" s="237"/>
      <c r="U1828" s="237"/>
      <c r="V1828" s="237"/>
      <c r="W1828" s="237"/>
      <c r="X1828" s="238"/>
      <c r="AT1828" s="239" t="s">
        <v>213</v>
      </c>
      <c r="AU1828" s="239" t="s">
        <v>90</v>
      </c>
      <c r="AV1828" s="11" t="s">
        <v>88</v>
      </c>
      <c r="AW1828" s="11" t="s">
        <v>5</v>
      </c>
      <c r="AX1828" s="11" t="s">
        <v>80</v>
      </c>
      <c r="AY1828" s="239" t="s">
        <v>204</v>
      </c>
    </row>
    <row r="1829" spans="2:51" s="11" customFormat="1" ht="12">
      <c r="B1829" s="229"/>
      <c r="C1829" s="230"/>
      <c r="D1829" s="231" t="s">
        <v>213</v>
      </c>
      <c r="E1829" s="232" t="s">
        <v>33</v>
      </c>
      <c r="F1829" s="233" t="s">
        <v>2027</v>
      </c>
      <c r="G1829" s="230"/>
      <c r="H1829" s="232" t="s">
        <v>33</v>
      </c>
      <c r="I1829" s="234"/>
      <c r="J1829" s="234"/>
      <c r="K1829" s="230"/>
      <c r="L1829" s="230"/>
      <c r="M1829" s="235"/>
      <c r="N1829" s="236"/>
      <c r="O1829" s="237"/>
      <c r="P1829" s="237"/>
      <c r="Q1829" s="237"/>
      <c r="R1829" s="237"/>
      <c r="S1829" s="237"/>
      <c r="T1829" s="237"/>
      <c r="U1829" s="237"/>
      <c r="V1829" s="237"/>
      <c r="W1829" s="237"/>
      <c r="X1829" s="238"/>
      <c r="AT1829" s="239" t="s">
        <v>213</v>
      </c>
      <c r="AU1829" s="239" t="s">
        <v>90</v>
      </c>
      <c r="AV1829" s="11" t="s">
        <v>88</v>
      </c>
      <c r="AW1829" s="11" t="s">
        <v>5</v>
      </c>
      <c r="AX1829" s="11" t="s">
        <v>80</v>
      </c>
      <c r="AY1829" s="239" t="s">
        <v>204</v>
      </c>
    </row>
    <row r="1830" spans="2:51" s="11" customFormat="1" ht="12">
      <c r="B1830" s="229"/>
      <c r="C1830" s="230"/>
      <c r="D1830" s="231" t="s">
        <v>213</v>
      </c>
      <c r="E1830" s="232" t="s">
        <v>33</v>
      </c>
      <c r="F1830" s="233" t="s">
        <v>2028</v>
      </c>
      <c r="G1830" s="230"/>
      <c r="H1830" s="232" t="s">
        <v>33</v>
      </c>
      <c r="I1830" s="234"/>
      <c r="J1830" s="234"/>
      <c r="K1830" s="230"/>
      <c r="L1830" s="230"/>
      <c r="M1830" s="235"/>
      <c r="N1830" s="236"/>
      <c r="O1830" s="237"/>
      <c r="P1830" s="237"/>
      <c r="Q1830" s="237"/>
      <c r="R1830" s="237"/>
      <c r="S1830" s="237"/>
      <c r="T1830" s="237"/>
      <c r="U1830" s="237"/>
      <c r="V1830" s="237"/>
      <c r="W1830" s="237"/>
      <c r="X1830" s="238"/>
      <c r="AT1830" s="239" t="s">
        <v>213</v>
      </c>
      <c r="AU1830" s="239" t="s">
        <v>90</v>
      </c>
      <c r="AV1830" s="11" t="s">
        <v>88</v>
      </c>
      <c r="AW1830" s="11" t="s">
        <v>5</v>
      </c>
      <c r="AX1830" s="11" t="s">
        <v>80</v>
      </c>
      <c r="AY1830" s="239" t="s">
        <v>204</v>
      </c>
    </row>
    <row r="1831" spans="2:51" s="12" customFormat="1" ht="12">
      <c r="B1831" s="240"/>
      <c r="C1831" s="241"/>
      <c r="D1831" s="231" t="s">
        <v>213</v>
      </c>
      <c r="E1831" s="242" t="s">
        <v>33</v>
      </c>
      <c r="F1831" s="243" t="s">
        <v>88</v>
      </c>
      <c r="G1831" s="241"/>
      <c r="H1831" s="244">
        <v>1</v>
      </c>
      <c r="I1831" s="245"/>
      <c r="J1831" s="245"/>
      <c r="K1831" s="241"/>
      <c r="L1831" s="241"/>
      <c r="M1831" s="246"/>
      <c r="N1831" s="247"/>
      <c r="O1831" s="248"/>
      <c r="P1831" s="248"/>
      <c r="Q1831" s="248"/>
      <c r="R1831" s="248"/>
      <c r="S1831" s="248"/>
      <c r="T1831" s="248"/>
      <c r="U1831" s="248"/>
      <c r="V1831" s="248"/>
      <c r="W1831" s="248"/>
      <c r="X1831" s="249"/>
      <c r="AT1831" s="250" t="s">
        <v>213</v>
      </c>
      <c r="AU1831" s="250" t="s">
        <v>90</v>
      </c>
      <c r="AV1831" s="12" t="s">
        <v>90</v>
      </c>
      <c r="AW1831" s="12" t="s">
        <v>5</v>
      </c>
      <c r="AX1831" s="12" t="s">
        <v>80</v>
      </c>
      <c r="AY1831" s="250" t="s">
        <v>204</v>
      </c>
    </row>
    <row r="1832" spans="2:51" s="11" customFormat="1" ht="12">
      <c r="B1832" s="229"/>
      <c r="C1832" s="230"/>
      <c r="D1832" s="231" t="s">
        <v>213</v>
      </c>
      <c r="E1832" s="232" t="s">
        <v>33</v>
      </c>
      <c r="F1832" s="233" t="s">
        <v>2029</v>
      </c>
      <c r="G1832" s="230"/>
      <c r="H1832" s="232" t="s">
        <v>33</v>
      </c>
      <c r="I1832" s="234"/>
      <c r="J1832" s="234"/>
      <c r="K1832" s="230"/>
      <c r="L1832" s="230"/>
      <c r="M1832" s="235"/>
      <c r="N1832" s="236"/>
      <c r="O1832" s="237"/>
      <c r="P1832" s="237"/>
      <c r="Q1832" s="237"/>
      <c r="R1832" s="237"/>
      <c r="S1832" s="237"/>
      <c r="T1832" s="237"/>
      <c r="U1832" s="237"/>
      <c r="V1832" s="237"/>
      <c r="W1832" s="237"/>
      <c r="X1832" s="238"/>
      <c r="AT1832" s="239" t="s">
        <v>213</v>
      </c>
      <c r="AU1832" s="239" t="s">
        <v>90</v>
      </c>
      <c r="AV1832" s="11" t="s">
        <v>88</v>
      </c>
      <c r="AW1832" s="11" t="s">
        <v>5</v>
      </c>
      <c r="AX1832" s="11" t="s">
        <v>80</v>
      </c>
      <c r="AY1832" s="239" t="s">
        <v>204</v>
      </c>
    </row>
    <row r="1833" spans="2:51" s="13" customFormat="1" ht="12">
      <c r="B1833" s="251"/>
      <c r="C1833" s="252"/>
      <c r="D1833" s="231" t="s">
        <v>213</v>
      </c>
      <c r="E1833" s="253" t="s">
        <v>33</v>
      </c>
      <c r="F1833" s="254" t="s">
        <v>218</v>
      </c>
      <c r="G1833" s="252"/>
      <c r="H1833" s="255">
        <v>1</v>
      </c>
      <c r="I1833" s="256"/>
      <c r="J1833" s="256"/>
      <c r="K1833" s="252"/>
      <c r="L1833" s="252"/>
      <c r="M1833" s="257"/>
      <c r="N1833" s="258"/>
      <c r="O1833" s="259"/>
      <c r="P1833" s="259"/>
      <c r="Q1833" s="259"/>
      <c r="R1833" s="259"/>
      <c r="S1833" s="259"/>
      <c r="T1833" s="259"/>
      <c r="U1833" s="259"/>
      <c r="V1833" s="259"/>
      <c r="W1833" s="259"/>
      <c r="X1833" s="260"/>
      <c r="AT1833" s="261" t="s">
        <v>213</v>
      </c>
      <c r="AU1833" s="261" t="s">
        <v>90</v>
      </c>
      <c r="AV1833" s="13" t="s">
        <v>211</v>
      </c>
      <c r="AW1833" s="13" t="s">
        <v>5</v>
      </c>
      <c r="AX1833" s="13" t="s">
        <v>88</v>
      </c>
      <c r="AY1833" s="261" t="s">
        <v>204</v>
      </c>
    </row>
    <row r="1834" spans="2:65" s="1" customFormat="1" ht="16.5" customHeight="1">
      <c r="B1834" s="39"/>
      <c r="C1834" s="216" t="s">
        <v>2030</v>
      </c>
      <c r="D1834" s="216" t="s">
        <v>206</v>
      </c>
      <c r="E1834" s="217" t="s">
        <v>2031</v>
      </c>
      <c r="F1834" s="218" t="s">
        <v>2032</v>
      </c>
      <c r="G1834" s="219" t="s">
        <v>319</v>
      </c>
      <c r="H1834" s="220">
        <v>1</v>
      </c>
      <c r="I1834" s="221"/>
      <c r="J1834" s="221"/>
      <c r="K1834" s="222">
        <f>ROUND(P1834*H1834,2)</f>
        <v>0</v>
      </c>
      <c r="L1834" s="218" t="s">
        <v>1071</v>
      </c>
      <c r="M1834" s="44"/>
      <c r="N1834" s="223" t="s">
        <v>33</v>
      </c>
      <c r="O1834" s="224" t="s">
        <v>49</v>
      </c>
      <c r="P1834" s="225">
        <f>I1834+J1834</f>
        <v>0</v>
      </c>
      <c r="Q1834" s="225">
        <f>ROUND(I1834*H1834,2)</f>
        <v>0</v>
      </c>
      <c r="R1834" s="225">
        <f>ROUND(J1834*H1834,2)</f>
        <v>0</v>
      </c>
      <c r="S1834" s="80"/>
      <c r="T1834" s="226">
        <f>S1834*H1834</f>
        <v>0</v>
      </c>
      <c r="U1834" s="226">
        <v>0</v>
      </c>
      <c r="V1834" s="226">
        <f>U1834*H1834</f>
        <v>0</v>
      </c>
      <c r="W1834" s="226">
        <v>0</v>
      </c>
      <c r="X1834" s="227">
        <f>W1834*H1834</f>
        <v>0</v>
      </c>
      <c r="AR1834" s="17" t="s">
        <v>305</v>
      </c>
      <c r="AT1834" s="17" t="s">
        <v>206</v>
      </c>
      <c r="AU1834" s="17" t="s">
        <v>90</v>
      </c>
      <c r="AY1834" s="17" t="s">
        <v>204</v>
      </c>
      <c r="BE1834" s="228">
        <f>IF(O1834="základní",K1834,0)</f>
        <v>0</v>
      </c>
      <c r="BF1834" s="228">
        <f>IF(O1834="snížená",K1834,0)</f>
        <v>0</v>
      </c>
      <c r="BG1834" s="228">
        <f>IF(O1834="zákl. přenesená",K1834,0)</f>
        <v>0</v>
      </c>
      <c r="BH1834" s="228">
        <f>IF(O1834="sníž. přenesená",K1834,0)</f>
        <v>0</v>
      </c>
      <c r="BI1834" s="228">
        <f>IF(O1834="nulová",K1834,0)</f>
        <v>0</v>
      </c>
      <c r="BJ1834" s="17" t="s">
        <v>88</v>
      </c>
      <c r="BK1834" s="228">
        <f>ROUND(P1834*H1834,2)</f>
        <v>0</v>
      </c>
      <c r="BL1834" s="17" t="s">
        <v>305</v>
      </c>
      <c r="BM1834" s="17" t="s">
        <v>2033</v>
      </c>
    </row>
    <row r="1835" spans="2:65" s="1" customFormat="1" ht="16.5" customHeight="1">
      <c r="B1835" s="39"/>
      <c r="C1835" s="216" t="s">
        <v>2034</v>
      </c>
      <c r="D1835" s="216" t="s">
        <v>206</v>
      </c>
      <c r="E1835" s="217" t="s">
        <v>2035</v>
      </c>
      <c r="F1835" s="218" t="s">
        <v>2036</v>
      </c>
      <c r="G1835" s="219" t="s">
        <v>209</v>
      </c>
      <c r="H1835" s="220">
        <v>91.28</v>
      </c>
      <c r="I1835" s="221"/>
      <c r="J1835" s="221"/>
      <c r="K1835" s="222">
        <f>ROUND(P1835*H1835,2)</f>
        <v>0</v>
      </c>
      <c r="L1835" s="218" t="s">
        <v>210</v>
      </c>
      <c r="M1835" s="44"/>
      <c r="N1835" s="223" t="s">
        <v>33</v>
      </c>
      <c r="O1835" s="224" t="s">
        <v>49</v>
      </c>
      <c r="P1835" s="225">
        <f>I1835+J1835</f>
        <v>0</v>
      </c>
      <c r="Q1835" s="225">
        <f>ROUND(I1835*H1835,2)</f>
        <v>0</v>
      </c>
      <c r="R1835" s="225">
        <f>ROUND(J1835*H1835,2)</f>
        <v>0</v>
      </c>
      <c r="S1835" s="80"/>
      <c r="T1835" s="226">
        <f>S1835*H1835</f>
        <v>0</v>
      </c>
      <c r="U1835" s="226">
        <v>0.0064</v>
      </c>
      <c r="V1835" s="226">
        <f>U1835*H1835</f>
        <v>0.584192</v>
      </c>
      <c r="W1835" s="226">
        <v>0</v>
      </c>
      <c r="X1835" s="227">
        <f>W1835*H1835</f>
        <v>0</v>
      </c>
      <c r="AR1835" s="17" t="s">
        <v>305</v>
      </c>
      <c r="AT1835" s="17" t="s">
        <v>206</v>
      </c>
      <c r="AU1835" s="17" t="s">
        <v>90</v>
      </c>
      <c r="AY1835" s="17" t="s">
        <v>204</v>
      </c>
      <c r="BE1835" s="228">
        <f>IF(O1835="základní",K1835,0)</f>
        <v>0</v>
      </c>
      <c r="BF1835" s="228">
        <f>IF(O1835="snížená",K1835,0)</f>
        <v>0</v>
      </c>
      <c r="BG1835" s="228">
        <f>IF(O1835="zákl. přenesená",K1835,0)</f>
        <v>0</v>
      </c>
      <c r="BH1835" s="228">
        <f>IF(O1835="sníž. přenesená",K1835,0)</f>
        <v>0</v>
      </c>
      <c r="BI1835" s="228">
        <f>IF(O1835="nulová",K1835,0)</f>
        <v>0</v>
      </c>
      <c r="BJ1835" s="17" t="s">
        <v>88</v>
      </c>
      <c r="BK1835" s="228">
        <f>ROUND(P1835*H1835,2)</f>
        <v>0</v>
      </c>
      <c r="BL1835" s="17" t="s">
        <v>305</v>
      </c>
      <c r="BM1835" s="17" t="s">
        <v>2037</v>
      </c>
    </row>
    <row r="1836" spans="2:51" s="12" customFormat="1" ht="12">
      <c r="B1836" s="240"/>
      <c r="C1836" s="241"/>
      <c r="D1836" s="231" t="s">
        <v>213</v>
      </c>
      <c r="E1836" s="242" t="s">
        <v>33</v>
      </c>
      <c r="F1836" s="243" t="s">
        <v>2038</v>
      </c>
      <c r="G1836" s="241"/>
      <c r="H1836" s="244">
        <v>32.2</v>
      </c>
      <c r="I1836" s="245"/>
      <c r="J1836" s="245"/>
      <c r="K1836" s="241"/>
      <c r="L1836" s="241"/>
      <c r="M1836" s="246"/>
      <c r="N1836" s="247"/>
      <c r="O1836" s="248"/>
      <c r="P1836" s="248"/>
      <c r="Q1836" s="248"/>
      <c r="R1836" s="248"/>
      <c r="S1836" s="248"/>
      <c r="T1836" s="248"/>
      <c r="U1836" s="248"/>
      <c r="V1836" s="248"/>
      <c r="W1836" s="248"/>
      <c r="X1836" s="249"/>
      <c r="AT1836" s="250" t="s">
        <v>213</v>
      </c>
      <c r="AU1836" s="250" t="s">
        <v>90</v>
      </c>
      <c r="AV1836" s="12" t="s">
        <v>90</v>
      </c>
      <c r="AW1836" s="12" t="s">
        <v>5</v>
      </c>
      <c r="AX1836" s="12" t="s">
        <v>80</v>
      </c>
      <c r="AY1836" s="250" t="s">
        <v>204</v>
      </c>
    </row>
    <row r="1837" spans="2:51" s="12" customFormat="1" ht="12">
      <c r="B1837" s="240"/>
      <c r="C1837" s="241"/>
      <c r="D1837" s="231" t="s">
        <v>213</v>
      </c>
      <c r="E1837" s="242" t="s">
        <v>33</v>
      </c>
      <c r="F1837" s="243" t="s">
        <v>2039</v>
      </c>
      <c r="G1837" s="241"/>
      <c r="H1837" s="244">
        <v>29.47</v>
      </c>
      <c r="I1837" s="245"/>
      <c r="J1837" s="245"/>
      <c r="K1837" s="241"/>
      <c r="L1837" s="241"/>
      <c r="M1837" s="246"/>
      <c r="N1837" s="247"/>
      <c r="O1837" s="248"/>
      <c r="P1837" s="248"/>
      <c r="Q1837" s="248"/>
      <c r="R1837" s="248"/>
      <c r="S1837" s="248"/>
      <c r="T1837" s="248"/>
      <c r="U1837" s="248"/>
      <c r="V1837" s="248"/>
      <c r="W1837" s="248"/>
      <c r="X1837" s="249"/>
      <c r="AT1837" s="250" t="s">
        <v>213</v>
      </c>
      <c r="AU1837" s="250" t="s">
        <v>90</v>
      </c>
      <c r="AV1837" s="12" t="s">
        <v>90</v>
      </c>
      <c r="AW1837" s="12" t="s">
        <v>5</v>
      </c>
      <c r="AX1837" s="12" t="s">
        <v>80</v>
      </c>
      <c r="AY1837" s="250" t="s">
        <v>204</v>
      </c>
    </row>
    <row r="1838" spans="2:51" s="12" customFormat="1" ht="12">
      <c r="B1838" s="240"/>
      <c r="C1838" s="241"/>
      <c r="D1838" s="231" t="s">
        <v>213</v>
      </c>
      <c r="E1838" s="242" t="s">
        <v>33</v>
      </c>
      <c r="F1838" s="243" t="s">
        <v>2040</v>
      </c>
      <c r="G1838" s="241"/>
      <c r="H1838" s="244">
        <v>29.61</v>
      </c>
      <c r="I1838" s="245"/>
      <c r="J1838" s="245"/>
      <c r="K1838" s="241"/>
      <c r="L1838" s="241"/>
      <c r="M1838" s="246"/>
      <c r="N1838" s="247"/>
      <c r="O1838" s="248"/>
      <c r="P1838" s="248"/>
      <c r="Q1838" s="248"/>
      <c r="R1838" s="248"/>
      <c r="S1838" s="248"/>
      <c r="T1838" s="248"/>
      <c r="U1838" s="248"/>
      <c r="V1838" s="248"/>
      <c r="W1838" s="248"/>
      <c r="X1838" s="249"/>
      <c r="AT1838" s="250" t="s">
        <v>213</v>
      </c>
      <c r="AU1838" s="250" t="s">
        <v>90</v>
      </c>
      <c r="AV1838" s="12" t="s">
        <v>90</v>
      </c>
      <c r="AW1838" s="12" t="s">
        <v>5</v>
      </c>
      <c r="AX1838" s="12" t="s">
        <v>80</v>
      </c>
      <c r="AY1838" s="250" t="s">
        <v>204</v>
      </c>
    </row>
    <row r="1839" spans="2:51" s="13" customFormat="1" ht="12">
      <c r="B1839" s="251"/>
      <c r="C1839" s="252"/>
      <c r="D1839" s="231" t="s">
        <v>213</v>
      </c>
      <c r="E1839" s="253" t="s">
        <v>33</v>
      </c>
      <c r="F1839" s="254" t="s">
        <v>218</v>
      </c>
      <c r="G1839" s="252"/>
      <c r="H1839" s="255">
        <v>91.28</v>
      </c>
      <c r="I1839" s="256"/>
      <c r="J1839" s="256"/>
      <c r="K1839" s="252"/>
      <c r="L1839" s="252"/>
      <c r="M1839" s="257"/>
      <c r="N1839" s="258"/>
      <c r="O1839" s="259"/>
      <c r="P1839" s="259"/>
      <c r="Q1839" s="259"/>
      <c r="R1839" s="259"/>
      <c r="S1839" s="259"/>
      <c r="T1839" s="259"/>
      <c r="U1839" s="259"/>
      <c r="V1839" s="259"/>
      <c r="W1839" s="259"/>
      <c r="X1839" s="260"/>
      <c r="AT1839" s="261" t="s">
        <v>213</v>
      </c>
      <c r="AU1839" s="261" t="s">
        <v>90</v>
      </c>
      <c r="AV1839" s="13" t="s">
        <v>211</v>
      </c>
      <c r="AW1839" s="13" t="s">
        <v>5</v>
      </c>
      <c r="AX1839" s="13" t="s">
        <v>88</v>
      </c>
      <c r="AY1839" s="261" t="s">
        <v>204</v>
      </c>
    </row>
    <row r="1840" spans="2:65" s="1" customFormat="1" ht="22.5" customHeight="1">
      <c r="B1840" s="39"/>
      <c r="C1840" s="216" t="s">
        <v>2041</v>
      </c>
      <c r="D1840" s="216" t="s">
        <v>206</v>
      </c>
      <c r="E1840" s="217" t="s">
        <v>2042</v>
      </c>
      <c r="F1840" s="218" t="s">
        <v>2043</v>
      </c>
      <c r="G1840" s="219" t="s">
        <v>296</v>
      </c>
      <c r="H1840" s="220">
        <v>28</v>
      </c>
      <c r="I1840" s="221"/>
      <c r="J1840" s="221"/>
      <c r="K1840" s="222">
        <f>ROUND(P1840*H1840,2)</f>
        <v>0</v>
      </c>
      <c r="L1840" s="218" t="s">
        <v>210</v>
      </c>
      <c r="M1840" s="44"/>
      <c r="N1840" s="223" t="s">
        <v>33</v>
      </c>
      <c r="O1840" s="224" t="s">
        <v>49</v>
      </c>
      <c r="P1840" s="225">
        <f>I1840+J1840</f>
        <v>0</v>
      </c>
      <c r="Q1840" s="225">
        <f>ROUND(I1840*H1840,2)</f>
        <v>0</v>
      </c>
      <c r="R1840" s="225">
        <f>ROUND(J1840*H1840,2)</f>
        <v>0</v>
      </c>
      <c r="S1840" s="80"/>
      <c r="T1840" s="226">
        <f>S1840*H1840</f>
        <v>0</v>
      </c>
      <c r="U1840" s="226">
        <v>0.00195</v>
      </c>
      <c r="V1840" s="226">
        <f>U1840*H1840</f>
        <v>0.054599999999999996</v>
      </c>
      <c r="W1840" s="226">
        <v>0</v>
      </c>
      <c r="X1840" s="227">
        <f>W1840*H1840</f>
        <v>0</v>
      </c>
      <c r="AR1840" s="17" t="s">
        <v>305</v>
      </c>
      <c r="AT1840" s="17" t="s">
        <v>206</v>
      </c>
      <c r="AU1840" s="17" t="s">
        <v>90</v>
      </c>
      <c r="AY1840" s="17" t="s">
        <v>204</v>
      </c>
      <c r="BE1840" s="228">
        <f>IF(O1840="základní",K1840,0)</f>
        <v>0</v>
      </c>
      <c r="BF1840" s="228">
        <f>IF(O1840="snížená",K1840,0)</f>
        <v>0</v>
      </c>
      <c r="BG1840" s="228">
        <f>IF(O1840="zákl. přenesená",K1840,0)</f>
        <v>0</v>
      </c>
      <c r="BH1840" s="228">
        <f>IF(O1840="sníž. přenesená",K1840,0)</f>
        <v>0</v>
      </c>
      <c r="BI1840" s="228">
        <f>IF(O1840="nulová",K1840,0)</f>
        <v>0</v>
      </c>
      <c r="BJ1840" s="17" t="s">
        <v>88</v>
      </c>
      <c r="BK1840" s="228">
        <f>ROUND(P1840*H1840,2)</f>
        <v>0</v>
      </c>
      <c r="BL1840" s="17" t="s">
        <v>305</v>
      </c>
      <c r="BM1840" s="17" t="s">
        <v>2044</v>
      </c>
    </row>
    <row r="1841" spans="2:51" s="12" customFormat="1" ht="12">
      <c r="B1841" s="240"/>
      <c r="C1841" s="241"/>
      <c r="D1841" s="231" t="s">
        <v>213</v>
      </c>
      <c r="E1841" s="242" t="s">
        <v>33</v>
      </c>
      <c r="F1841" s="243" t="s">
        <v>2045</v>
      </c>
      <c r="G1841" s="241"/>
      <c r="H1841" s="244">
        <v>14</v>
      </c>
      <c r="I1841" s="245"/>
      <c r="J1841" s="245"/>
      <c r="K1841" s="241"/>
      <c r="L1841" s="241"/>
      <c r="M1841" s="246"/>
      <c r="N1841" s="247"/>
      <c r="O1841" s="248"/>
      <c r="P1841" s="248"/>
      <c r="Q1841" s="248"/>
      <c r="R1841" s="248"/>
      <c r="S1841" s="248"/>
      <c r="T1841" s="248"/>
      <c r="U1841" s="248"/>
      <c r="V1841" s="248"/>
      <c r="W1841" s="248"/>
      <c r="X1841" s="249"/>
      <c r="AT1841" s="250" t="s">
        <v>213</v>
      </c>
      <c r="AU1841" s="250" t="s">
        <v>90</v>
      </c>
      <c r="AV1841" s="12" t="s">
        <v>90</v>
      </c>
      <c r="AW1841" s="12" t="s">
        <v>5</v>
      </c>
      <c r="AX1841" s="12" t="s">
        <v>80</v>
      </c>
      <c r="AY1841" s="250" t="s">
        <v>204</v>
      </c>
    </row>
    <row r="1842" spans="2:51" s="12" customFormat="1" ht="12">
      <c r="B1842" s="240"/>
      <c r="C1842" s="241"/>
      <c r="D1842" s="231" t="s">
        <v>213</v>
      </c>
      <c r="E1842" s="242" t="s">
        <v>33</v>
      </c>
      <c r="F1842" s="243" t="s">
        <v>2046</v>
      </c>
      <c r="G1842" s="241"/>
      <c r="H1842" s="244">
        <v>14</v>
      </c>
      <c r="I1842" s="245"/>
      <c r="J1842" s="245"/>
      <c r="K1842" s="241"/>
      <c r="L1842" s="241"/>
      <c r="M1842" s="246"/>
      <c r="N1842" s="247"/>
      <c r="O1842" s="248"/>
      <c r="P1842" s="248"/>
      <c r="Q1842" s="248"/>
      <c r="R1842" s="248"/>
      <c r="S1842" s="248"/>
      <c r="T1842" s="248"/>
      <c r="U1842" s="248"/>
      <c r="V1842" s="248"/>
      <c r="W1842" s="248"/>
      <c r="X1842" s="249"/>
      <c r="AT1842" s="250" t="s">
        <v>213</v>
      </c>
      <c r="AU1842" s="250" t="s">
        <v>90</v>
      </c>
      <c r="AV1842" s="12" t="s">
        <v>90</v>
      </c>
      <c r="AW1842" s="12" t="s">
        <v>5</v>
      </c>
      <c r="AX1842" s="12" t="s">
        <v>80</v>
      </c>
      <c r="AY1842" s="250" t="s">
        <v>204</v>
      </c>
    </row>
    <row r="1843" spans="2:51" s="13" customFormat="1" ht="12">
      <c r="B1843" s="251"/>
      <c r="C1843" s="252"/>
      <c r="D1843" s="231" t="s">
        <v>213</v>
      </c>
      <c r="E1843" s="253" t="s">
        <v>33</v>
      </c>
      <c r="F1843" s="254" t="s">
        <v>218</v>
      </c>
      <c r="G1843" s="252"/>
      <c r="H1843" s="255">
        <v>28</v>
      </c>
      <c r="I1843" s="256"/>
      <c r="J1843" s="256"/>
      <c r="K1843" s="252"/>
      <c r="L1843" s="252"/>
      <c r="M1843" s="257"/>
      <c r="N1843" s="258"/>
      <c r="O1843" s="259"/>
      <c r="P1843" s="259"/>
      <c r="Q1843" s="259"/>
      <c r="R1843" s="259"/>
      <c r="S1843" s="259"/>
      <c r="T1843" s="259"/>
      <c r="U1843" s="259"/>
      <c r="V1843" s="259"/>
      <c r="W1843" s="259"/>
      <c r="X1843" s="260"/>
      <c r="AT1843" s="261" t="s">
        <v>213</v>
      </c>
      <c r="AU1843" s="261" t="s">
        <v>90</v>
      </c>
      <c r="AV1843" s="13" t="s">
        <v>211</v>
      </c>
      <c r="AW1843" s="13" t="s">
        <v>5</v>
      </c>
      <c r="AX1843" s="13" t="s">
        <v>88</v>
      </c>
      <c r="AY1843" s="261" t="s">
        <v>204</v>
      </c>
    </row>
    <row r="1844" spans="2:65" s="1" customFormat="1" ht="16.5" customHeight="1">
      <c r="B1844" s="39"/>
      <c r="C1844" s="216" t="s">
        <v>2047</v>
      </c>
      <c r="D1844" s="216" t="s">
        <v>206</v>
      </c>
      <c r="E1844" s="217" t="s">
        <v>2048</v>
      </c>
      <c r="F1844" s="218" t="s">
        <v>2049</v>
      </c>
      <c r="G1844" s="219" t="s">
        <v>209</v>
      </c>
      <c r="H1844" s="220">
        <v>31</v>
      </c>
      <c r="I1844" s="221"/>
      <c r="J1844" s="221"/>
      <c r="K1844" s="222">
        <f>ROUND(P1844*H1844,2)</f>
        <v>0</v>
      </c>
      <c r="L1844" s="218" t="s">
        <v>210</v>
      </c>
      <c r="M1844" s="44"/>
      <c r="N1844" s="223" t="s">
        <v>33</v>
      </c>
      <c r="O1844" s="224" t="s">
        <v>49</v>
      </c>
      <c r="P1844" s="225">
        <f>I1844+J1844</f>
        <v>0</v>
      </c>
      <c r="Q1844" s="225">
        <f>ROUND(I1844*H1844,2)</f>
        <v>0</v>
      </c>
      <c r="R1844" s="225">
        <f>ROUND(J1844*H1844,2)</f>
        <v>0</v>
      </c>
      <c r="S1844" s="80"/>
      <c r="T1844" s="226">
        <f>S1844*H1844</f>
        <v>0</v>
      </c>
      <c r="U1844" s="226">
        <v>0.00592</v>
      </c>
      <c r="V1844" s="226">
        <f>U1844*H1844</f>
        <v>0.18352</v>
      </c>
      <c r="W1844" s="226">
        <v>0</v>
      </c>
      <c r="X1844" s="227">
        <f>W1844*H1844</f>
        <v>0</v>
      </c>
      <c r="AR1844" s="17" t="s">
        <v>305</v>
      </c>
      <c r="AT1844" s="17" t="s">
        <v>206</v>
      </c>
      <c r="AU1844" s="17" t="s">
        <v>90</v>
      </c>
      <c r="AY1844" s="17" t="s">
        <v>204</v>
      </c>
      <c r="BE1844" s="228">
        <f>IF(O1844="základní",K1844,0)</f>
        <v>0</v>
      </c>
      <c r="BF1844" s="228">
        <f>IF(O1844="snížená",K1844,0)</f>
        <v>0</v>
      </c>
      <c r="BG1844" s="228">
        <f>IF(O1844="zákl. přenesená",K1844,0)</f>
        <v>0</v>
      </c>
      <c r="BH1844" s="228">
        <f>IF(O1844="sníž. přenesená",K1844,0)</f>
        <v>0</v>
      </c>
      <c r="BI1844" s="228">
        <f>IF(O1844="nulová",K1844,0)</f>
        <v>0</v>
      </c>
      <c r="BJ1844" s="17" t="s">
        <v>88</v>
      </c>
      <c r="BK1844" s="228">
        <f>ROUND(P1844*H1844,2)</f>
        <v>0</v>
      </c>
      <c r="BL1844" s="17" t="s">
        <v>305</v>
      </c>
      <c r="BM1844" s="17" t="s">
        <v>2050</v>
      </c>
    </row>
    <row r="1845" spans="2:51" s="11" customFormat="1" ht="12">
      <c r="B1845" s="229"/>
      <c r="C1845" s="230"/>
      <c r="D1845" s="231" t="s">
        <v>213</v>
      </c>
      <c r="E1845" s="232" t="s">
        <v>33</v>
      </c>
      <c r="F1845" s="233" t="s">
        <v>2051</v>
      </c>
      <c r="G1845" s="230"/>
      <c r="H1845" s="232" t="s">
        <v>33</v>
      </c>
      <c r="I1845" s="234"/>
      <c r="J1845" s="234"/>
      <c r="K1845" s="230"/>
      <c r="L1845" s="230"/>
      <c r="M1845" s="235"/>
      <c r="N1845" s="236"/>
      <c r="O1845" s="237"/>
      <c r="P1845" s="237"/>
      <c r="Q1845" s="237"/>
      <c r="R1845" s="237"/>
      <c r="S1845" s="237"/>
      <c r="T1845" s="237"/>
      <c r="U1845" s="237"/>
      <c r="V1845" s="237"/>
      <c r="W1845" s="237"/>
      <c r="X1845" s="238"/>
      <c r="AT1845" s="239" t="s">
        <v>213</v>
      </c>
      <c r="AU1845" s="239" t="s">
        <v>90</v>
      </c>
      <c r="AV1845" s="11" t="s">
        <v>88</v>
      </c>
      <c r="AW1845" s="11" t="s">
        <v>5</v>
      </c>
      <c r="AX1845" s="11" t="s">
        <v>80</v>
      </c>
      <c r="AY1845" s="239" t="s">
        <v>204</v>
      </c>
    </row>
    <row r="1846" spans="2:51" s="12" customFormat="1" ht="12">
      <c r="B1846" s="240"/>
      <c r="C1846" s="241"/>
      <c r="D1846" s="231" t="s">
        <v>213</v>
      </c>
      <c r="E1846" s="242" t="s">
        <v>33</v>
      </c>
      <c r="F1846" s="243" t="s">
        <v>253</v>
      </c>
      <c r="G1846" s="241"/>
      <c r="H1846" s="244">
        <v>7</v>
      </c>
      <c r="I1846" s="245"/>
      <c r="J1846" s="245"/>
      <c r="K1846" s="241"/>
      <c r="L1846" s="241"/>
      <c r="M1846" s="246"/>
      <c r="N1846" s="247"/>
      <c r="O1846" s="248"/>
      <c r="P1846" s="248"/>
      <c r="Q1846" s="248"/>
      <c r="R1846" s="248"/>
      <c r="S1846" s="248"/>
      <c r="T1846" s="248"/>
      <c r="U1846" s="248"/>
      <c r="V1846" s="248"/>
      <c r="W1846" s="248"/>
      <c r="X1846" s="249"/>
      <c r="AT1846" s="250" t="s">
        <v>213</v>
      </c>
      <c r="AU1846" s="250" t="s">
        <v>90</v>
      </c>
      <c r="AV1846" s="12" t="s">
        <v>90</v>
      </c>
      <c r="AW1846" s="12" t="s">
        <v>5</v>
      </c>
      <c r="AX1846" s="12" t="s">
        <v>80</v>
      </c>
      <c r="AY1846" s="250" t="s">
        <v>204</v>
      </c>
    </row>
    <row r="1847" spans="2:51" s="11" customFormat="1" ht="12">
      <c r="B1847" s="229"/>
      <c r="C1847" s="230"/>
      <c r="D1847" s="231" t="s">
        <v>213</v>
      </c>
      <c r="E1847" s="232" t="s">
        <v>33</v>
      </c>
      <c r="F1847" s="233" t="s">
        <v>2052</v>
      </c>
      <c r="G1847" s="230"/>
      <c r="H1847" s="232" t="s">
        <v>33</v>
      </c>
      <c r="I1847" s="234"/>
      <c r="J1847" s="234"/>
      <c r="K1847" s="230"/>
      <c r="L1847" s="230"/>
      <c r="M1847" s="235"/>
      <c r="N1847" s="236"/>
      <c r="O1847" s="237"/>
      <c r="P1847" s="237"/>
      <c r="Q1847" s="237"/>
      <c r="R1847" s="237"/>
      <c r="S1847" s="237"/>
      <c r="T1847" s="237"/>
      <c r="U1847" s="237"/>
      <c r="V1847" s="237"/>
      <c r="W1847" s="237"/>
      <c r="X1847" s="238"/>
      <c r="AT1847" s="239" t="s">
        <v>213</v>
      </c>
      <c r="AU1847" s="239" t="s">
        <v>90</v>
      </c>
      <c r="AV1847" s="11" t="s">
        <v>88</v>
      </c>
      <c r="AW1847" s="11" t="s">
        <v>5</v>
      </c>
      <c r="AX1847" s="11" t="s">
        <v>80</v>
      </c>
      <c r="AY1847" s="239" t="s">
        <v>204</v>
      </c>
    </row>
    <row r="1848" spans="2:51" s="12" customFormat="1" ht="12">
      <c r="B1848" s="240"/>
      <c r="C1848" s="241"/>
      <c r="D1848" s="231" t="s">
        <v>213</v>
      </c>
      <c r="E1848" s="242" t="s">
        <v>33</v>
      </c>
      <c r="F1848" s="243" t="s">
        <v>129</v>
      </c>
      <c r="G1848" s="241"/>
      <c r="H1848" s="244">
        <v>12</v>
      </c>
      <c r="I1848" s="245"/>
      <c r="J1848" s="245"/>
      <c r="K1848" s="241"/>
      <c r="L1848" s="241"/>
      <c r="M1848" s="246"/>
      <c r="N1848" s="247"/>
      <c r="O1848" s="248"/>
      <c r="P1848" s="248"/>
      <c r="Q1848" s="248"/>
      <c r="R1848" s="248"/>
      <c r="S1848" s="248"/>
      <c r="T1848" s="248"/>
      <c r="U1848" s="248"/>
      <c r="V1848" s="248"/>
      <c r="W1848" s="248"/>
      <c r="X1848" s="249"/>
      <c r="AT1848" s="250" t="s">
        <v>213</v>
      </c>
      <c r="AU1848" s="250" t="s">
        <v>90</v>
      </c>
      <c r="AV1848" s="12" t="s">
        <v>90</v>
      </c>
      <c r="AW1848" s="12" t="s">
        <v>5</v>
      </c>
      <c r="AX1848" s="12" t="s">
        <v>80</v>
      </c>
      <c r="AY1848" s="250" t="s">
        <v>204</v>
      </c>
    </row>
    <row r="1849" spans="2:51" s="11" customFormat="1" ht="12">
      <c r="B1849" s="229"/>
      <c r="C1849" s="230"/>
      <c r="D1849" s="231" t="s">
        <v>213</v>
      </c>
      <c r="E1849" s="232" t="s">
        <v>33</v>
      </c>
      <c r="F1849" s="233" t="s">
        <v>2053</v>
      </c>
      <c r="G1849" s="230"/>
      <c r="H1849" s="232" t="s">
        <v>33</v>
      </c>
      <c r="I1849" s="234"/>
      <c r="J1849" s="234"/>
      <c r="K1849" s="230"/>
      <c r="L1849" s="230"/>
      <c r="M1849" s="235"/>
      <c r="N1849" s="236"/>
      <c r="O1849" s="237"/>
      <c r="P1849" s="237"/>
      <c r="Q1849" s="237"/>
      <c r="R1849" s="237"/>
      <c r="S1849" s="237"/>
      <c r="T1849" s="237"/>
      <c r="U1849" s="237"/>
      <c r="V1849" s="237"/>
      <c r="W1849" s="237"/>
      <c r="X1849" s="238"/>
      <c r="AT1849" s="239" t="s">
        <v>213</v>
      </c>
      <c r="AU1849" s="239" t="s">
        <v>90</v>
      </c>
      <c r="AV1849" s="11" t="s">
        <v>88</v>
      </c>
      <c r="AW1849" s="11" t="s">
        <v>5</v>
      </c>
      <c r="AX1849" s="11" t="s">
        <v>80</v>
      </c>
      <c r="AY1849" s="239" t="s">
        <v>204</v>
      </c>
    </row>
    <row r="1850" spans="2:51" s="12" customFormat="1" ht="12">
      <c r="B1850" s="240"/>
      <c r="C1850" s="241"/>
      <c r="D1850" s="231" t="s">
        <v>213</v>
      </c>
      <c r="E1850" s="242" t="s">
        <v>33</v>
      </c>
      <c r="F1850" s="243" t="s">
        <v>129</v>
      </c>
      <c r="G1850" s="241"/>
      <c r="H1850" s="244">
        <v>12</v>
      </c>
      <c r="I1850" s="245"/>
      <c r="J1850" s="245"/>
      <c r="K1850" s="241"/>
      <c r="L1850" s="241"/>
      <c r="M1850" s="246"/>
      <c r="N1850" s="247"/>
      <c r="O1850" s="248"/>
      <c r="P1850" s="248"/>
      <c r="Q1850" s="248"/>
      <c r="R1850" s="248"/>
      <c r="S1850" s="248"/>
      <c r="T1850" s="248"/>
      <c r="U1850" s="248"/>
      <c r="V1850" s="248"/>
      <c r="W1850" s="248"/>
      <c r="X1850" s="249"/>
      <c r="AT1850" s="250" t="s">
        <v>213</v>
      </c>
      <c r="AU1850" s="250" t="s">
        <v>90</v>
      </c>
      <c r="AV1850" s="12" t="s">
        <v>90</v>
      </c>
      <c r="AW1850" s="12" t="s">
        <v>5</v>
      </c>
      <c r="AX1850" s="12" t="s">
        <v>80</v>
      </c>
      <c r="AY1850" s="250" t="s">
        <v>204</v>
      </c>
    </row>
    <row r="1851" spans="2:51" s="13" customFormat="1" ht="12">
      <c r="B1851" s="251"/>
      <c r="C1851" s="252"/>
      <c r="D1851" s="231" t="s">
        <v>213</v>
      </c>
      <c r="E1851" s="253" t="s">
        <v>33</v>
      </c>
      <c r="F1851" s="254" t="s">
        <v>218</v>
      </c>
      <c r="G1851" s="252"/>
      <c r="H1851" s="255">
        <v>31</v>
      </c>
      <c r="I1851" s="256"/>
      <c r="J1851" s="256"/>
      <c r="K1851" s="252"/>
      <c r="L1851" s="252"/>
      <c r="M1851" s="257"/>
      <c r="N1851" s="258"/>
      <c r="O1851" s="259"/>
      <c r="P1851" s="259"/>
      <c r="Q1851" s="259"/>
      <c r="R1851" s="259"/>
      <c r="S1851" s="259"/>
      <c r="T1851" s="259"/>
      <c r="U1851" s="259"/>
      <c r="V1851" s="259"/>
      <c r="W1851" s="259"/>
      <c r="X1851" s="260"/>
      <c r="AT1851" s="261" t="s">
        <v>213</v>
      </c>
      <c r="AU1851" s="261" t="s">
        <v>90</v>
      </c>
      <c r="AV1851" s="13" t="s">
        <v>211</v>
      </c>
      <c r="AW1851" s="13" t="s">
        <v>5</v>
      </c>
      <c r="AX1851" s="13" t="s">
        <v>88</v>
      </c>
      <c r="AY1851" s="261" t="s">
        <v>204</v>
      </c>
    </row>
    <row r="1852" spans="2:65" s="1" customFormat="1" ht="16.5" customHeight="1">
      <c r="B1852" s="39"/>
      <c r="C1852" s="216" t="s">
        <v>2054</v>
      </c>
      <c r="D1852" s="216" t="s">
        <v>206</v>
      </c>
      <c r="E1852" s="217" t="s">
        <v>2055</v>
      </c>
      <c r="F1852" s="218" t="s">
        <v>2056</v>
      </c>
      <c r="G1852" s="219" t="s">
        <v>296</v>
      </c>
      <c r="H1852" s="220">
        <v>25</v>
      </c>
      <c r="I1852" s="221"/>
      <c r="J1852" s="221"/>
      <c r="K1852" s="222">
        <f>ROUND(P1852*H1852,2)</f>
        <v>0</v>
      </c>
      <c r="L1852" s="218" t="s">
        <v>210</v>
      </c>
      <c r="M1852" s="44"/>
      <c r="N1852" s="223" t="s">
        <v>33</v>
      </c>
      <c r="O1852" s="224" t="s">
        <v>49</v>
      </c>
      <c r="P1852" s="225">
        <f>I1852+J1852</f>
        <v>0</v>
      </c>
      <c r="Q1852" s="225">
        <f>ROUND(I1852*H1852,2)</f>
        <v>0</v>
      </c>
      <c r="R1852" s="225">
        <f>ROUND(J1852*H1852,2)</f>
        <v>0</v>
      </c>
      <c r="S1852" s="80"/>
      <c r="T1852" s="226">
        <f>S1852*H1852</f>
        <v>0</v>
      </c>
      <c r="U1852" s="226">
        <v>0.00171</v>
      </c>
      <c r="V1852" s="226">
        <f>U1852*H1852</f>
        <v>0.042749999999999996</v>
      </c>
      <c r="W1852" s="226">
        <v>0</v>
      </c>
      <c r="X1852" s="227">
        <f>W1852*H1852</f>
        <v>0</v>
      </c>
      <c r="AR1852" s="17" t="s">
        <v>305</v>
      </c>
      <c r="AT1852" s="17" t="s">
        <v>206</v>
      </c>
      <c r="AU1852" s="17" t="s">
        <v>90</v>
      </c>
      <c r="AY1852" s="17" t="s">
        <v>204</v>
      </c>
      <c r="BE1852" s="228">
        <f>IF(O1852="základní",K1852,0)</f>
        <v>0</v>
      </c>
      <c r="BF1852" s="228">
        <f>IF(O1852="snížená",K1852,0)</f>
        <v>0</v>
      </c>
      <c r="BG1852" s="228">
        <f>IF(O1852="zákl. přenesená",K1852,0)</f>
        <v>0</v>
      </c>
      <c r="BH1852" s="228">
        <f>IF(O1852="sníž. přenesená",K1852,0)</f>
        <v>0</v>
      </c>
      <c r="BI1852" s="228">
        <f>IF(O1852="nulová",K1852,0)</f>
        <v>0</v>
      </c>
      <c r="BJ1852" s="17" t="s">
        <v>88</v>
      </c>
      <c r="BK1852" s="228">
        <f>ROUND(P1852*H1852,2)</f>
        <v>0</v>
      </c>
      <c r="BL1852" s="17" t="s">
        <v>305</v>
      </c>
      <c r="BM1852" s="17" t="s">
        <v>2057</v>
      </c>
    </row>
    <row r="1853" spans="2:51" s="12" customFormat="1" ht="12">
      <c r="B1853" s="240"/>
      <c r="C1853" s="241"/>
      <c r="D1853" s="231" t="s">
        <v>213</v>
      </c>
      <c r="E1853" s="242" t="s">
        <v>33</v>
      </c>
      <c r="F1853" s="243" t="s">
        <v>2058</v>
      </c>
      <c r="G1853" s="241"/>
      <c r="H1853" s="244">
        <v>25</v>
      </c>
      <c r="I1853" s="245"/>
      <c r="J1853" s="245"/>
      <c r="K1853" s="241"/>
      <c r="L1853" s="241"/>
      <c r="M1853" s="246"/>
      <c r="N1853" s="247"/>
      <c r="O1853" s="248"/>
      <c r="P1853" s="248"/>
      <c r="Q1853" s="248"/>
      <c r="R1853" s="248"/>
      <c r="S1853" s="248"/>
      <c r="T1853" s="248"/>
      <c r="U1853" s="248"/>
      <c r="V1853" s="248"/>
      <c r="W1853" s="248"/>
      <c r="X1853" s="249"/>
      <c r="AT1853" s="250" t="s">
        <v>213</v>
      </c>
      <c r="AU1853" s="250" t="s">
        <v>90</v>
      </c>
      <c r="AV1853" s="12" t="s">
        <v>90</v>
      </c>
      <c r="AW1853" s="12" t="s">
        <v>5</v>
      </c>
      <c r="AX1853" s="12" t="s">
        <v>80</v>
      </c>
      <c r="AY1853" s="250" t="s">
        <v>204</v>
      </c>
    </row>
    <row r="1854" spans="2:51" s="13" customFormat="1" ht="12">
      <c r="B1854" s="251"/>
      <c r="C1854" s="252"/>
      <c r="D1854" s="231" t="s">
        <v>213</v>
      </c>
      <c r="E1854" s="253" t="s">
        <v>33</v>
      </c>
      <c r="F1854" s="254" t="s">
        <v>218</v>
      </c>
      <c r="G1854" s="252"/>
      <c r="H1854" s="255">
        <v>25</v>
      </c>
      <c r="I1854" s="256"/>
      <c r="J1854" s="256"/>
      <c r="K1854" s="252"/>
      <c r="L1854" s="252"/>
      <c r="M1854" s="257"/>
      <c r="N1854" s="258"/>
      <c r="O1854" s="259"/>
      <c r="P1854" s="259"/>
      <c r="Q1854" s="259"/>
      <c r="R1854" s="259"/>
      <c r="S1854" s="259"/>
      <c r="T1854" s="259"/>
      <c r="U1854" s="259"/>
      <c r="V1854" s="259"/>
      <c r="W1854" s="259"/>
      <c r="X1854" s="260"/>
      <c r="AT1854" s="261" t="s">
        <v>213</v>
      </c>
      <c r="AU1854" s="261" t="s">
        <v>90</v>
      </c>
      <c r="AV1854" s="13" t="s">
        <v>211</v>
      </c>
      <c r="AW1854" s="13" t="s">
        <v>5</v>
      </c>
      <c r="AX1854" s="13" t="s">
        <v>88</v>
      </c>
      <c r="AY1854" s="261" t="s">
        <v>204</v>
      </c>
    </row>
    <row r="1855" spans="2:65" s="1" customFormat="1" ht="16.5" customHeight="1">
      <c r="B1855" s="39"/>
      <c r="C1855" s="216" t="s">
        <v>2059</v>
      </c>
      <c r="D1855" s="216" t="s">
        <v>206</v>
      </c>
      <c r="E1855" s="217" t="s">
        <v>2060</v>
      </c>
      <c r="F1855" s="218" t="s">
        <v>2061</v>
      </c>
      <c r="G1855" s="219" t="s">
        <v>296</v>
      </c>
      <c r="H1855" s="220">
        <v>40</v>
      </c>
      <c r="I1855" s="221"/>
      <c r="J1855" s="221"/>
      <c r="K1855" s="222">
        <f>ROUND(P1855*H1855,2)</f>
        <v>0</v>
      </c>
      <c r="L1855" s="218" t="s">
        <v>210</v>
      </c>
      <c r="M1855" s="44"/>
      <c r="N1855" s="223" t="s">
        <v>33</v>
      </c>
      <c r="O1855" s="224" t="s">
        <v>49</v>
      </c>
      <c r="P1855" s="225">
        <f>I1855+J1855</f>
        <v>0</v>
      </c>
      <c r="Q1855" s="225">
        <f>ROUND(I1855*H1855,2)</f>
        <v>0</v>
      </c>
      <c r="R1855" s="225">
        <f>ROUND(J1855*H1855,2)</f>
        <v>0</v>
      </c>
      <c r="S1855" s="80"/>
      <c r="T1855" s="226">
        <f>S1855*H1855</f>
        <v>0</v>
      </c>
      <c r="U1855" s="226">
        <v>0.00203</v>
      </c>
      <c r="V1855" s="226">
        <f>U1855*H1855</f>
        <v>0.08120000000000001</v>
      </c>
      <c r="W1855" s="226">
        <v>0</v>
      </c>
      <c r="X1855" s="227">
        <f>W1855*H1855</f>
        <v>0</v>
      </c>
      <c r="AR1855" s="17" t="s">
        <v>305</v>
      </c>
      <c r="AT1855" s="17" t="s">
        <v>206</v>
      </c>
      <c r="AU1855" s="17" t="s">
        <v>90</v>
      </c>
      <c r="AY1855" s="17" t="s">
        <v>204</v>
      </c>
      <c r="BE1855" s="228">
        <f>IF(O1855="základní",K1855,0)</f>
        <v>0</v>
      </c>
      <c r="BF1855" s="228">
        <f>IF(O1855="snížená",K1855,0)</f>
        <v>0</v>
      </c>
      <c r="BG1855" s="228">
        <f>IF(O1855="zákl. přenesená",K1855,0)</f>
        <v>0</v>
      </c>
      <c r="BH1855" s="228">
        <f>IF(O1855="sníž. přenesená",K1855,0)</f>
        <v>0</v>
      </c>
      <c r="BI1855" s="228">
        <f>IF(O1855="nulová",K1855,0)</f>
        <v>0</v>
      </c>
      <c r="BJ1855" s="17" t="s">
        <v>88</v>
      </c>
      <c r="BK1855" s="228">
        <f>ROUND(P1855*H1855,2)</f>
        <v>0</v>
      </c>
      <c r="BL1855" s="17" t="s">
        <v>305</v>
      </c>
      <c r="BM1855" s="17" t="s">
        <v>2062</v>
      </c>
    </row>
    <row r="1856" spans="2:51" s="12" customFormat="1" ht="12">
      <c r="B1856" s="240"/>
      <c r="C1856" s="241"/>
      <c r="D1856" s="231" t="s">
        <v>213</v>
      </c>
      <c r="E1856" s="242" t="s">
        <v>33</v>
      </c>
      <c r="F1856" s="243" t="s">
        <v>2063</v>
      </c>
      <c r="G1856" s="241"/>
      <c r="H1856" s="244">
        <v>40</v>
      </c>
      <c r="I1856" s="245"/>
      <c r="J1856" s="245"/>
      <c r="K1856" s="241"/>
      <c r="L1856" s="241"/>
      <c r="M1856" s="246"/>
      <c r="N1856" s="247"/>
      <c r="O1856" s="248"/>
      <c r="P1856" s="248"/>
      <c r="Q1856" s="248"/>
      <c r="R1856" s="248"/>
      <c r="S1856" s="248"/>
      <c r="T1856" s="248"/>
      <c r="U1856" s="248"/>
      <c r="V1856" s="248"/>
      <c r="W1856" s="248"/>
      <c r="X1856" s="249"/>
      <c r="AT1856" s="250" t="s">
        <v>213</v>
      </c>
      <c r="AU1856" s="250" t="s">
        <v>90</v>
      </c>
      <c r="AV1856" s="12" t="s">
        <v>90</v>
      </c>
      <c r="AW1856" s="12" t="s">
        <v>5</v>
      </c>
      <c r="AX1856" s="12" t="s">
        <v>80</v>
      </c>
      <c r="AY1856" s="250" t="s">
        <v>204</v>
      </c>
    </row>
    <row r="1857" spans="2:51" s="13" customFormat="1" ht="12">
      <c r="B1857" s="251"/>
      <c r="C1857" s="252"/>
      <c r="D1857" s="231" t="s">
        <v>213</v>
      </c>
      <c r="E1857" s="253" t="s">
        <v>33</v>
      </c>
      <c r="F1857" s="254" t="s">
        <v>218</v>
      </c>
      <c r="G1857" s="252"/>
      <c r="H1857" s="255">
        <v>40</v>
      </c>
      <c r="I1857" s="256"/>
      <c r="J1857" s="256"/>
      <c r="K1857" s="252"/>
      <c r="L1857" s="252"/>
      <c r="M1857" s="257"/>
      <c r="N1857" s="258"/>
      <c r="O1857" s="259"/>
      <c r="P1857" s="259"/>
      <c r="Q1857" s="259"/>
      <c r="R1857" s="259"/>
      <c r="S1857" s="259"/>
      <c r="T1857" s="259"/>
      <c r="U1857" s="259"/>
      <c r="V1857" s="259"/>
      <c r="W1857" s="259"/>
      <c r="X1857" s="260"/>
      <c r="AT1857" s="261" t="s">
        <v>213</v>
      </c>
      <c r="AU1857" s="261" t="s">
        <v>90</v>
      </c>
      <c r="AV1857" s="13" t="s">
        <v>211</v>
      </c>
      <c r="AW1857" s="13" t="s">
        <v>5</v>
      </c>
      <c r="AX1857" s="13" t="s">
        <v>88</v>
      </c>
      <c r="AY1857" s="261" t="s">
        <v>204</v>
      </c>
    </row>
    <row r="1858" spans="2:65" s="1" customFormat="1" ht="22.5" customHeight="1">
      <c r="B1858" s="39"/>
      <c r="C1858" s="216" t="s">
        <v>2064</v>
      </c>
      <c r="D1858" s="216" t="s">
        <v>206</v>
      </c>
      <c r="E1858" s="217" t="s">
        <v>2065</v>
      </c>
      <c r="F1858" s="218" t="s">
        <v>2066</v>
      </c>
      <c r="G1858" s="219" t="s">
        <v>361</v>
      </c>
      <c r="H1858" s="220">
        <v>3</v>
      </c>
      <c r="I1858" s="221"/>
      <c r="J1858" s="221"/>
      <c r="K1858" s="222">
        <f>ROUND(P1858*H1858,2)</f>
        <v>0</v>
      </c>
      <c r="L1858" s="218" t="s">
        <v>210</v>
      </c>
      <c r="M1858" s="44"/>
      <c r="N1858" s="223" t="s">
        <v>33</v>
      </c>
      <c r="O1858" s="224" t="s">
        <v>49</v>
      </c>
      <c r="P1858" s="225">
        <f>I1858+J1858</f>
        <v>0</v>
      </c>
      <c r="Q1858" s="225">
        <f>ROUND(I1858*H1858,2)</f>
        <v>0</v>
      </c>
      <c r="R1858" s="225">
        <f>ROUND(J1858*H1858,2)</f>
        <v>0</v>
      </c>
      <c r="S1858" s="80"/>
      <c r="T1858" s="226">
        <f>S1858*H1858</f>
        <v>0</v>
      </c>
      <c r="U1858" s="226">
        <v>0.00035</v>
      </c>
      <c r="V1858" s="226">
        <f>U1858*H1858</f>
        <v>0.00105</v>
      </c>
      <c r="W1858" s="226">
        <v>0</v>
      </c>
      <c r="X1858" s="227">
        <f>W1858*H1858</f>
        <v>0</v>
      </c>
      <c r="AR1858" s="17" t="s">
        <v>305</v>
      </c>
      <c r="AT1858" s="17" t="s">
        <v>206</v>
      </c>
      <c r="AU1858" s="17" t="s">
        <v>90</v>
      </c>
      <c r="AY1858" s="17" t="s">
        <v>204</v>
      </c>
      <c r="BE1858" s="228">
        <f>IF(O1858="základní",K1858,0)</f>
        <v>0</v>
      </c>
      <c r="BF1858" s="228">
        <f>IF(O1858="snížená",K1858,0)</f>
        <v>0</v>
      </c>
      <c r="BG1858" s="228">
        <f>IF(O1858="zákl. přenesená",K1858,0)</f>
        <v>0</v>
      </c>
      <c r="BH1858" s="228">
        <f>IF(O1858="sníž. přenesená",K1858,0)</f>
        <v>0</v>
      </c>
      <c r="BI1858" s="228">
        <f>IF(O1858="nulová",K1858,0)</f>
        <v>0</v>
      </c>
      <c r="BJ1858" s="17" t="s">
        <v>88</v>
      </c>
      <c r="BK1858" s="228">
        <f>ROUND(P1858*H1858,2)</f>
        <v>0</v>
      </c>
      <c r="BL1858" s="17" t="s">
        <v>305</v>
      </c>
      <c r="BM1858" s="17" t="s">
        <v>2067</v>
      </c>
    </row>
    <row r="1859" spans="2:51" s="12" customFormat="1" ht="12">
      <c r="B1859" s="240"/>
      <c r="C1859" s="241"/>
      <c r="D1859" s="231" t="s">
        <v>213</v>
      </c>
      <c r="E1859" s="242" t="s">
        <v>33</v>
      </c>
      <c r="F1859" s="243" t="s">
        <v>224</v>
      </c>
      <c r="G1859" s="241"/>
      <c r="H1859" s="244">
        <v>3</v>
      </c>
      <c r="I1859" s="245"/>
      <c r="J1859" s="245"/>
      <c r="K1859" s="241"/>
      <c r="L1859" s="241"/>
      <c r="M1859" s="246"/>
      <c r="N1859" s="247"/>
      <c r="O1859" s="248"/>
      <c r="P1859" s="248"/>
      <c r="Q1859" s="248"/>
      <c r="R1859" s="248"/>
      <c r="S1859" s="248"/>
      <c r="T1859" s="248"/>
      <c r="U1859" s="248"/>
      <c r="V1859" s="248"/>
      <c r="W1859" s="248"/>
      <c r="X1859" s="249"/>
      <c r="AT1859" s="250" t="s">
        <v>213</v>
      </c>
      <c r="AU1859" s="250" t="s">
        <v>90</v>
      </c>
      <c r="AV1859" s="12" t="s">
        <v>90</v>
      </c>
      <c r="AW1859" s="12" t="s">
        <v>5</v>
      </c>
      <c r="AX1859" s="12" t="s">
        <v>80</v>
      </c>
      <c r="AY1859" s="250" t="s">
        <v>204</v>
      </c>
    </row>
    <row r="1860" spans="2:51" s="13" customFormat="1" ht="12">
      <c r="B1860" s="251"/>
      <c r="C1860" s="252"/>
      <c r="D1860" s="231" t="s">
        <v>213</v>
      </c>
      <c r="E1860" s="253" t="s">
        <v>33</v>
      </c>
      <c r="F1860" s="254" t="s">
        <v>218</v>
      </c>
      <c r="G1860" s="252"/>
      <c r="H1860" s="255">
        <v>3</v>
      </c>
      <c r="I1860" s="256"/>
      <c r="J1860" s="256"/>
      <c r="K1860" s="252"/>
      <c r="L1860" s="252"/>
      <c r="M1860" s="257"/>
      <c r="N1860" s="258"/>
      <c r="O1860" s="259"/>
      <c r="P1860" s="259"/>
      <c r="Q1860" s="259"/>
      <c r="R1860" s="259"/>
      <c r="S1860" s="259"/>
      <c r="T1860" s="259"/>
      <c r="U1860" s="259"/>
      <c r="V1860" s="259"/>
      <c r="W1860" s="259"/>
      <c r="X1860" s="260"/>
      <c r="AT1860" s="261" t="s">
        <v>213</v>
      </c>
      <c r="AU1860" s="261" t="s">
        <v>90</v>
      </c>
      <c r="AV1860" s="13" t="s">
        <v>211</v>
      </c>
      <c r="AW1860" s="13" t="s">
        <v>5</v>
      </c>
      <c r="AX1860" s="13" t="s">
        <v>88</v>
      </c>
      <c r="AY1860" s="261" t="s">
        <v>204</v>
      </c>
    </row>
    <row r="1861" spans="2:65" s="1" customFormat="1" ht="22.5" customHeight="1">
      <c r="B1861" s="39"/>
      <c r="C1861" s="216" t="s">
        <v>2068</v>
      </c>
      <c r="D1861" s="216" t="s">
        <v>206</v>
      </c>
      <c r="E1861" s="217" t="s">
        <v>2069</v>
      </c>
      <c r="F1861" s="218" t="s">
        <v>2070</v>
      </c>
      <c r="G1861" s="219" t="s">
        <v>361</v>
      </c>
      <c r="H1861" s="220">
        <v>3</v>
      </c>
      <c r="I1861" s="221"/>
      <c r="J1861" s="221"/>
      <c r="K1861" s="222">
        <f>ROUND(P1861*H1861,2)</f>
        <v>0</v>
      </c>
      <c r="L1861" s="218" t="s">
        <v>210</v>
      </c>
      <c r="M1861" s="44"/>
      <c r="N1861" s="223" t="s">
        <v>33</v>
      </c>
      <c r="O1861" s="224" t="s">
        <v>49</v>
      </c>
      <c r="P1861" s="225">
        <f>I1861+J1861</f>
        <v>0</v>
      </c>
      <c r="Q1861" s="225">
        <f>ROUND(I1861*H1861,2)</f>
        <v>0</v>
      </c>
      <c r="R1861" s="225">
        <f>ROUND(J1861*H1861,2)</f>
        <v>0</v>
      </c>
      <c r="S1861" s="80"/>
      <c r="T1861" s="226">
        <f>S1861*H1861</f>
        <v>0</v>
      </c>
      <c r="U1861" s="226">
        <v>0.00064</v>
      </c>
      <c r="V1861" s="226">
        <f>U1861*H1861</f>
        <v>0.0019200000000000003</v>
      </c>
      <c r="W1861" s="226">
        <v>0</v>
      </c>
      <c r="X1861" s="227">
        <f>W1861*H1861</f>
        <v>0</v>
      </c>
      <c r="AR1861" s="17" t="s">
        <v>305</v>
      </c>
      <c r="AT1861" s="17" t="s">
        <v>206</v>
      </c>
      <c r="AU1861" s="17" t="s">
        <v>90</v>
      </c>
      <c r="AY1861" s="17" t="s">
        <v>204</v>
      </c>
      <c r="BE1861" s="228">
        <f>IF(O1861="základní",K1861,0)</f>
        <v>0</v>
      </c>
      <c r="BF1861" s="228">
        <f>IF(O1861="snížená",K1861,0)</f>
        <v>0</v>
      </c>
      <c r="BG1861" s="228">
        <f>IF(O1861="zákl. přenesená",K1861,0)</f>
        <v>0</v>
      </c>
      <c r="BH1861" s="228">
        <f>IF(O1861="sníž. přenesená",K1861,0)</f>
        <v>0</v>
      </c>
      <c r="BI1861" s="228">
        <f>IF(O1861="nulová",K1861,0)</f>
        <v>0</v>
      </c>
      <c r="BJ1861" s="17" t="s">
        <v>88</v>
      </c>
      <c r="BK1861" s="228">
        <f>ROUND(P1861*H1861,2)</f>
        <v>0</v>
      </c>
      <c r="BL1861" s="17" t="s">
        <v>305</v>
      </c>
      <c r="BM1861" s="17" t="s">
        <v>2071</v>
      </c>
    </row>
    <row r="1862" spans="2:65" s="1" customFormat="1" ht="16.5" customHeight="1">
      <c r="B1862" s="39"/>
      <c r="C1862" s="216" t="s">
        <v>2072</v>
      </c>
      <c r="D1862" s="216" t="s">
        <v>206</v>
      </c>
      <c r="E1862" s="217" t="s">
        <v>2073</v>
      </c>
      <c r="F1862" s="218" t="s">
        <v>2074</v>
      </c>
      <c r="G1862" s="219" t="s">
        <v>296</v>
      </c>
      <c r="H1862" s="220">
        <v>68.61</v>
      </c>
      <c r="I1862" s="221"/>
      <c r="J1862" s="221"/>
      <c r="K1862" s="222">
        <f>ROUND(P1862*H1862,2)</f>
        <v>0</v>
      </c>
      <c r="L1862" s="218" t="s">
        <v>210</v>
      </c>
      <c r="M1862" s="44"/>
      <c r="N1862" s="223" t="s">
        <v>33</v>
      </c>
      <c r="O1862" s="224" t="s">
        <v>49</v>
      </c>
      <c r="P1862" s="225">
        <f>I1862+J1862</f>
        <v>0</v>
      </c>
      <c r="Q1862" s="225">
        <f>ROUND(I1862*H1862,2)</f>
        <v>0</v>
      </c>
      <c r="R1862" s="225">
        <f>ROUND(J1862*H1862,2)</f>
        <v>0</v>
      </c>
      <c r="S1862" s="80"/>
      <c r="T1862" s="226">
        <f>S1862*H1862</f>
        <v>0</v>
      </c>
      <c r="U1862" s="226">
        <v>0.00223</v>
      </c>
      <c r="V1862" s="226">
        <f>U1862*H1862</f>
        <v>0.1530003</v>
      </c>
      <c r="W1862" s="226">
        <v>0</v>
      </c>
      <c r="X1862" s="227">
        <f>W1862*H1862</f>
        <v>0</v>
      </c>
      <c r="AR1862" s="17" t="s">
        <v>305</v>
      </c>
      <c r="AT1862" s="17" t="s">
        <v>206</v>
      </c>
      <c r="AU1862" s="17" t="s">
        <v>90</v>
      </c>
      <c r="AY1862" s="17" t="s">
        <v>204</v>
      </c>
      <c r="BE1862" s="228">
        <f>IF(O1862="základní",K1862,0)</f>
        <v>0</v>
      </c>
      <c r="BF1862" s="228">
        <f>IF(O1862="snížená",K1862,0)</f>
        <v>0</v>
      </c>
      <c r="BG1862" s="228">
        <f>IF(O1862="zákl. přenesená",K1862,0)</f>
        <v>0</v>
      </c>
      <c r="BH1862" s="228">
        <f>IF(O1862="sníž. přenesená",K1862,0)</f>
        <v>0</v>
      </c>
      <c r="BI1862" s="228">
        <f>IF(O1862="nulová",K1862,0)</f>
        <v>0</v>
      </c>
      <c r="BJ1862" s="17" t="s">
        <v>88</v>
      </c>
      <c r="BK1862" s="228">
        <f>ROUND(P1862*H1862,2)</f>
        <v>0</v>
      </c>
      <c r="BL1862" s="17" t="s">
        <v>305</v>
      </c>
      <c r="BM1862" s="17" t="s">
        <v>2075</v>
      </c>
    </row>
    <row r="1863" spans="2:51" s="12" customFormat="1" ht="12">
      <c r="B1863" s="240"/>
      <c r="C1863" s="241"/>
      <c r="D1863" s="231" t="s">
        <v>213</v>
      </c>
      <c r="E1863" s="242" t="s">
        <v>33</v>
      </c>
      <c r="F1863" s="243" t="s">
        <v>2076</v>
      </c>
      <c r="G1863" s="241"/>
      <c r="H1863" s="244">
        <v>19.52</v>
      </c>
      <c r="I1863" s="245"/>
      <c r="J1863" s="245"/>
      <c r="K1863" s="241"/>
      <c r="L1863" s="241"/>
      <c r="M1863" s="246"/>
      <c r="N1863" s="247"/>
      <c r="O1863" s="248"/>
      <c r="P1863" s="248"/>
      <c r="Q1863" s="248"/>
      <c r="R1863" s="248"/>
      <c r="S1863" s="248"/>
      <c r="T1863" s="248"/>
      <c r="U1863" s="248"/>
      <c r="V1863" s="248"/>
      <c r="W1863" s="248"/>
      <c r="X1863" s="249"/>
      <c r="AT1863" s="250" t="s">
        <v>213</v>
      </c>
      <c r="AU1863" s="250" t="s">
        <v>90</v>
      </c>
      <c r="AV1863" s="12" t="s">
        <v>90</v>
      </c>
      <c r="AW1863" s="12" t="s">
        <v>5</v>
      </c>
      <c r="AX1863" s="12" t="s">
        <v>80</v>
      </c>
      <c r="AY1863" s="250" t="s">
        <v>204</v>
      </c>
    </row>
    <row r="1864" spans="2:51" s="12" customFormat="1" ht="12">
      <c r="B1864" s="240"/>
      <c r="C1864" s="241"/>
      <c r="D1864" s="231" t="s">
        <v>213</v>
      </c>
      <c r="E1864" s="242" t="s">
        <v>33</v>
      </c>
      <c r="F1864" s="243" t="s">
        <v>2077</v>
      </c>
      <c r="G1864" s="241"/>
      <c r="H1864" s="244">
        <v>22.465</v>
      </c>
      <c r="I1864" s="245"/>
      <c r="J1864" s="245"/>
      <c r="K1864" s="241"/>
      <c r="L1864" s="241"/>
      <c r="M1864" s="246"/>
      <c r="N1864" s="247"/>
      <c r="O1864" s="248"/>
      <c r="P1864" s="248"/>
      <c r="Q1864" s="248"/>
      <c r="R1864" s="248"/>
      <c r="S1864" s="248"/>
      <c r="T1864" s="248"/>
      <c r="U1864" s="248"/>
      <c r="V1864" s="248"/>
      <c r="W1864" s="248"/>
      <c r="X1864" s="249"/>
      <c r="AT1864" s="250" t="s">
        <v>213</v>
      </c>
      <c r="AU1864" s="250" t="s">
        <v>90</v>
      </c>
      <c r="AV1864" s="12" t="s">
        <v>90</v>
      </c>
      <c r="AW1864" s="12" t="s">
        <v>5</v>
      </c>
      <c r="AX1864" s="12" t="s">
        <v>80</v>
      </c>
      <c r="AY1864" s="250" t="s">
        <v>204</v>
      </c>
    </row>
    <row r="1865" spans="2:51" s="12" customFormat="1" ht="12">
      <c r="B1865" s="240"/>
      <c r="C1865" s="241"/>
      <c r="D1865" s="231" t="s">
        <v>213</v>
      </c>
      <c r="E1865" s="242" t="s">
        <v>33</v>
      </c>
      <c r="F1865" s="243" t="s">
        <v>2078</v>
      </c>
      <c r="G1865" s="241"/>
      <c r="H1865" s="244">
        <v>22.465</v>
      </c>
      <c r="I1865" s="245"/>
      <c r="J1865" s="245"/>
      <c r="K1865" s="241"/>
      <c r="L1865" s="241"/>
      <c r="M1865" s="246"/>
      <c r="N1865" s="247"/>
      <c r="O1865" s="248"/>
      <c r="P1865" s="248"/>
      <c r="Q1865" s="248"/>
      <c r="R1865" s="248"/>
      <c r="S1865" s="248"/>
      <c r="T1865" s="248"/>
      <c r="U1865" s="248"/>
      <c r="V1865" s="248"/>
      <c r="W1865" s="248"/>
      <c r="X1865" s="249"/>
      <c r="AT1865" s="250" t="s">
        <v>213</v>
      </c>
      <c r="AU1865" s="250" t="s">
        <v>90</v>
      </c>
      <c r="AV1865" s="12" t="s">
        <v>90</v>
      </c>
      <c r="AW1865" s="12" t="s">
        <v>5</v>
      </c>
      <c r="AX1865" s="12" t="s">
        <v>80</v>
      </c>
      <c r="AY1865" s="250" t="s">
        <v>204</v>
      </c>
    </row>
    <row r="1866" spans="2:51" s="12" customFormat="1" ht="12">
      <c r="B1866" s="240"/>
      <c r="C1866" s="241"/>
      <c r="D1866" s="231" t="s">
        <v>213</v>
      </c>
      <c r="E1866" s="242" t="s">
        <v>33</v>
      </c>
      <c r="F1866" s="243" t="s">
        <v>2079</v>
      </c>
      <c r="G1866" s="241"/>
      <c r="H1866" s="244">
        <v>2</v>
      </c>
      <c r="I1866" s="245"/>
      <c r="J1866" s="245"/>
      <c r="K1866" s="241"/>
      <c r="L1866" s="241"/>
      <c r="M1866" s="246"/>
      <c r="N1866" s="247"/>
      <c r="O1866" s="248"/>
      <c r="P1866" s="248"/>
      <c r="Q1866" s="248"/>
      <c r="R1866" s="248"/>
      <c r="S1866" s="248"/>
      <c r="T1866" s="248"/>
      <c r="U1866" s="248"/>
      <c r="V1866" s="248"/>
      <c r="W1866" s="248"/>
      <c r="X1866" s="249"/>
      <c r="AT1866" s="250" t="s">
        <v>213</v>
      </c>
      <c r="AU1866" s="250" t="s">
        <v>90</v>
      </c>
      <c r="AV1866" s="12" t="s">
        <v>90</v>
      </c>
      <c r="AW1866" s="12" t="s">
        <v>5</v>
      </c>
      <c r="AX1866" s="12" t="s">
        <v>80</v>
      </c>
      <c r="AY1866" s="250" t="s">
        <v>204</v>
      </c>
    </row>
    <row r="1867" spans="2:51" s="12" customFormat="1" ht="12">
      <c r="B1867" s="240"/>
      <c r="C1867" s="241"/>
      <c r="D1867" s="231" t="s">
        <v>213</v>
      </c>
      <c r="E1867" s="242" t="s">
        <v>33</v>
      </c>
      <c r="F1867" s="243" t="s">
        <v>2080</v>
      </c>
      <c r="G1867" s="241"/>
      <c r="H1867" s="244">
        <v>2.16</v>
      </c>
      <c r="I1867" s="245"/>
      <c r="J1867" s="245"/>
      <c r="K1867" s="241"/>
      <c r="L1867" s="241"/>
      <c r="M1867" s="246"/>
      <c r="N1867" s="247"/>
      <c r="O1867" s="248"/>
      <c r="P1867" s="248"/>
      <c r="Q1867" s="248"/>
      <c r="R1867" s="248"/>
      <c r="S1867" s="248"/>
      <c r="T1867" s="248"/>
      <c r="U1867" s="248"/>
      <c r="V1867" s="248"/>
      <c r="W1867" s="248"/>
      <c r="X1867" s="249"/>
      <c r="AT1867" s="250" t="s">
        <v>213</v>
      </c>
      <c r="AU1867" s="250" t="s">
        <v>90</v>
      </c>
      <c r="AV1867" s="12" t="s">
        <v>90</v>
      </c>
      <c r="AW1867" s="12" t="s">
        <v>5</v>
      </c>
      <c r="AX1867" s="12" t="s">
        <v>80</v>
      </c>
      <c r="AY1867" s="250" t="s">
        <v>204</v>
      </c>
    </row>
    <row r="1868" spans="2:51" s="13" customFormat="1" ht="12">
      <c r="B1868" s="251"/>
      <c r="C1868" s="252"/>
      <c r="D1868" s="231" t="s">
        <v>213</v>
      </c>
      <c r="E1868" s="253" t="s">
        <v>33</v>
      </c>
      <c r="F1868" s="254" t="s">
        <v>218</v>
      </c>
      <c r="G1868" s="252"/>
      <c r="H1868" s="255">
        <v>68.61</v>
      </c>
      <c r="I1868" s="256"/>
      <c r="J1868" s="256"/>
      <c r="K1868" s="252"/>
      <c r="L1868" s="252"/>
      <c r="M1868" s="257"/>
      <c r="N1868" s="258"/>
      <c r="O1868" s="259"/>
      <c r="P1868" s="259"/>
      <c r="Q1868" s="259"/>
      <c r="R1868" s="259"/>
      <c r="S1868" s="259"/>
      <c r="T1868" s="259"/>
      <c r="U1868" s="259"/>
      <c r="V1868" s="259"/>
      <c r="W1868" s="259"/>
      <c r="X1868" s="260"/>
      <c r="AT1868" s="261" t="s">
        <v>213</v>
      </c>
      <c r="AU1868" s="261" t="s">
        <v>90</v>
      </c>
      <c r="AV1868" s="13" t="s">
        <v>211</v>
      </c>
      <c r="AW1868" s="13" t="s">
        <v>5</v>
      </c>
      <c r="AX1868" s="13" t="s">
        <v>88</v>
      </c>
      <c r="AY1868" s="261" t="s">
        <v>204</v>
      </c>
    </row>
    <row r="1869" spans="2:65" s="1" customFormat="1" ht="16.5" customHeight="1">
      <c r="B1869" s="39"/>
      <c r="C1869" s="216" t="s">
        <v>2081</v>
      </c>
      <c r="D1869" s="216" t="s">
        <v>206</v>
      </c>
      <c r="E1869" s="217" t="s">
        <v>2082</v>
      </c>
      <c r="F1869" s="218" t="s">
        <v>2083</v>
      </c>
      <c r="G1869" s="219" t="s">
        <v>296</v>
      </c>
      <c r="H1869" s="220">
        <v>78.8</v>
      </c>
      <c r="I1869" s="221"/>
      <c r="J1869" s="221"/>
      <c r="K1869" s="222">
        <f>ROUND(P1869*H1869,2)</f>
        <v>0</v>
      </c>
      <c r="L1869" s="218" t="s">
        <v>210</v>
      </c>
      <c r="M1869" s="44"/>
      <c r="N1869" s="223" t="s">
        <v>33</v>
      </c>
      <c r="O1869" s="224" t="s">
        <v>49</v>
      </c>
      <c r="P1869" s="225">
        <f>I1869+J1869</f>
        <v>0</v>
      </c>
      <c r="Q1869" s="225">
        <f>ROUND(I1869*H1869,2)</f>
        <v>0</v>
      </c>
      <c r="R1869" s="225">
        <f>ROUND(J1869*H1869,2)</f>
        <v>0</v>
      </c>
      <c r="S1869" s="80"/>
      <c r="T1869" s="226">
        <f>S1869*H1869</f>
        <v>0</v>
      </c>
      <c r="U1869" s="226">
        <v>0.00289</v>
      </c>
      <c r="V1869" s="226">
        <f>U1869*H1869</f>
        <v>0.22773200000000002</v>
      </c>
      <c r="W1869" s="226">
        <v>0</v>
      </c>
      <c r="X1869" s="227">
        <f>W1869*H1869</f>
        <v>0</v>
      </c>
      <c r="AR1869" s="17" t="s">
        <v>305</v>
      </c>
      <c r="AT1869" s="17" t="s">
        <v>206</v>
      </c>
      <c r="AU1869" s="17" t="s">
        <v>90</v>
      </c>
      <c r="AY1869" s="17" t="s">
        <v>204</v>
      </c>
      <c r="BE1869" s="228">
        <f>IF(O1869="základní",K1869,0)</f>
        <v>0</v>
      </c>
      <c r="BF1869" s="228">
        <f>IF(O1869="snížená",K1869,0)</f>
        <v>0</v>
      </c>
      <c r="BG1869" s="228">
        <f>IF(O1869="zákl. přenesená",K1869,0)</f>
        <v>0</v>
      </c>
      <c r="BH1869" s="228">
        <f>IF(O1869="sníž. přenesená",K1869,0)</f>
        <v>0</v>
      </c>
      <c r="BI1869" s="228">
        <f>IF(O1869="nulová",K1869,0)</f>
        <v>0</v>
      </c>
      <c r="BJ1869" s="17" t="s">
        <v>88</v>
      </c>
      <c r="BK1869" s="228">
        <f>ROUND(P1869*H1869,2)</f>
        <v>0</v>
      </c>
      <c r="BL1869" s="17" t="s">
        <v>305</v>
      </c>
      <c r="BM1869" s="17" t="s">
        <v>2084</v>
      </c>
    </row>
    <row r="1870" spans="2:51" s="12" customFormat="1" ht="12">
      <c r="B1870" s="240"/>
      <c r="C1870" s="241"/>
      <c r="D1870" s="231" t="s">
        <v>213</v>
      </c>
      <c r="E1870" s="242" t="s">
        <v>33</v>
      </c>
      <c r="F1870" s="243" t="s">
        <v>2085</v>
      </c>
      <c r="G1870" s="241"/>
      <c r="H1870" s="244">
        <v>19.7</v>
      </c>
      <c r="I1870" s="245"/>
      <c r="J1870" s="245"/>
      <c r="K1870" s="241"/>
      <c r="L1870" s="241"/>
      <c r="M1870" s="246"/>
      <c r="N1870" s="247"/>
      <c r="O1870" s="248"/>
      <c r="P1870" s="248"/>
      <c r="Q1870" s="248"/>
      <c r="R1870" s="248"/>
      <c r="S1870" s="248"/>
      <c r="T1870" s="248"/>
      <c r="U1870" s="248"/>
      <c r="V1870" s="248"/>
      <c r="W1870" s="248"/>
      <c r="X1870" s="249"/>
      <c r="AT1870" s="250" t="s">
        <v>213</v>
      </c>
      <c r="AU1870" s="250" t="s">
        <v>90</v>
      </c>
      <c r="AV1870" s="12" t="s">
        <v>90</v>
      </c>
      <c r="AW1870" s="12" t="s">
        <v>5</v>
      </c>
      <c r="AX1870" s="12" t="s">
        <v>80</v>
      </c>
      <c r="AY1870" s="250" t="s">
        <v>204</v>
      </c>
    </row>
    <row r="1871" spans="2:51" s="12" customFormat="1" ht="12">
      <c r="B1871" s="240"/>
      <c r="C1871" s="241"/>
      <c r="D1871" s="231" t="s">
        <v>213</v>
      </c>
      <c r="E1871" s="242" t="s">
        <v>33</v>
      </c>
      <c r="F1871" s="243" t="s">
        <v>2086</v>
      </c>
      <c r="G1871" s="241"/>
      <c r="H1871" s="244">
        <v>19.7</v>
      </c>
      <c r="I1871" s="245"/>
      <c r="J1871" s="245"/>
      <c r="K1871" s="241"/>
      <c r="L1871" s="241"/>
      <c r="M1871" s="246"/>
      <c r="N1871" s="247"/>
      <c r="O1871" s="248"/>
      <c r="P1871" s="248"/>
      <c r="Q1871" s="248"/>
      <c r="R1871" s="248"/>
      <c r="S1871" s="248"/>
      <c r="T1871" s="248"/>
      <c r="U1871" s="248"/>
      <c r="V1871" s="248"/>
      <c r="W1871" s="248"/>
      <c r="X1871" s="249"/>
      <c r="AT1871" s="250" t="s">
        <v>213</v>
      </c>
      <c r="AU1871" s="250" t="s">
        <v>90</v>
      </c>
      <c r="AV1871" s="12" t="s">
        <v>90</v>
      </c>
      <c r="AW1871" s="12" t="s">
        <v>5</v>
      </c>
      <c r="AX1871" s="12" t="s">
        <v>80</v>
      </c>
      <c r="AY1871" s="250" t="s">
        <v>204</v>
      </c>
    </row>
    <row r="1872" spans="2:51" s="12" customFormat="1" ht="12">
      <c r="B1872" s="240"/>
      <c r="C1872" s="241"/>
      <c r="D1872" s="231" t="s">
        <v>213</v>
      </c>
      <c r="E1872" s="242" t="s">
        <v>33</v>
      </c>
      <c r="F1872" s="243" t="s">
        <v>2087</v>
      </c>
      <c r="G1872" s="241"/>
      <c r="H1872" s="244">
        <v>19.7</v>
      </c>
      <c r="I1872" s="245"/>
      <c r="J1872" s="245"/>
      <c r="K1872" s="241"/>
      <c r="L1872" s="241"/>
      <c r="M1872" s="246"/>
      <c r="N1872" s="247"/>
      <c r="O1872" s="248"/>
      <c r="P1872" s="248"/>
      <c r="Q1872" s="248"/>
      <c r="R1872" s="248"/>
      <c r="S1872" s="248"/>
      <c r="T1872" s="248"/>
      <c r="U1872" s="248"/>
      <c r="V1872" s="248"/>
      <c r="W1872" s="248"/>
      <c r="X1872" s="249"/>
      <c r="AT1872" s="250" t="s">
        <v>213</v>
      </c>
      <c r="AU1872" s="250" t="s">
        <v>90</v>
      </c>
      <c r="AV1872" s="12" t="s">
        <v>90</v>
      </c>
      <c r="AW1872" s="12" t="s">
        <v>5</v>
      </c>
      <c r="AX1872" s="12" t="s">
        <v>80</v>
      </c>
      <c r="AY1872" s="250" t="s">
        <v>204</v>
      </c>
    </row>
    <row r="1873" spans="2:51" s="12" customFormat="1" ht="12">
      <c r="B1873" s="240"/>
      <c r="C1873" s="241"/>
      <c r="D1873" s="231" t="s">
        <v>213</v>
      </c>
      <c r="E1873" s="242" t="s">
        <v>33</v>
      </c>
      <c r="F1873" s="243" t="s">
        <v>2088</v>
      </c>
      <c r="G1873" s="241"/>
      <c r="H1873" s="244">
        <v>19.7</v>
      </c>
      <c r="I1873" s="245"/>
      <c r="J1873" s="245"/>
      <c r="K1873" s="241"/>
      <c r="L1873" s="241"/>
      <c r="M1873" s="246"/>
      <c r="N1873" s="247"/>
      <c r="O1873" s="248"/>
      <c r="P1873" s="248"/>
      <c r="Q1873" s="248"/>
      <c r="R1873" s="248"/>
      <c r="S1873" s="248"/>
      <c r="T1873" s="248"/>
      <c r="U1873" s="248"/>
      <c r="V1873" s="248"/>
      <c r="W1873" s="248"/>
      <c r="X1873" s="249"/>
      <c r="AT1873" s="250" t="s">
        <v>213</v>
      </c>
      <c r="AU1873" s="250" t="s">
        <v>90</v>
      </c>
      <c r="AV1873" s="12" t="s">
        <v>90</v>
      </c>
      <c r="AW1873" s="12" t="s">
        <v>5</v>
      </c>
      <c r="AX1873" s="12" t="s">
        <v>80</v>
      </c>
      <c r="AY1873" s="250" t="s">
        <v>204</v>
      </c>
    </row>
    <row r="1874" spans="2:51" s="13" customFormat="1" ht="12">
      <c r="B1874" s="251"/>
      <c r="C1874" s="252"/>
      <c r="D1874" s="231" t="s">
        <v>213</v>
      </c>
      <c r="E1874" s="253" t="s">
        <v>33</v>
      </c>
      <c r="F1874" s="254" t="s">
        <v>218</v>
      </c>
      <c r="G1874" s="252"/>
      <c r="H1874" s="255">
        <v>78.8</v>
      </c>
      <c r="I1874" s="256"/>
      <c r="J1874" s="256"/>
      <c r="K1874" s="252"/>
      <c r="L1874" s="252"/>
      <c r="M1874" s="257"/>
      <c r="N1874" s="258"/>
      <c r="O1874" s="259"/>
      <c r="P1874" s="259"/>
      <c r="Q1874" s="259"/>
      <c r="R1874" s="259"/>
      <c r="S1874" s="259"/>
      <c r="T1874" s="259"/>
      <c r="U1874" s="259"/>
      <c r="V1874" s="259"/>
      <c r="W1874" s="259"/>
      <c r="X1874" s="260"/>
      <c r="AT1874" s="261" t="s">
        <v>213</v>
      </c>
      <c r="AU1874" s="261" t="s">
        <v>90</v>
      </c>
      <c r="AV1874" s="13" t="s">
        <v>211</v>
      </c>
      <c r="AW1874" s="13" t="s">
        <v>5</v>
      </c>
      <c r="AX1874" s="13" t="s">
        <v>88</v>
      </c>
      <c r="AY1874" s="261" t="s">
        <v>204</v>
      </c>
    </row>
    <row r="1875" spans="2:65" s="1" customFormat="1" ht="22.5" customHeight="1">
      <c r="B1875" s="39"/>
      <c r="C1875" s="216" t="s">
        <v>2089</v>
      </c>
      <c r="D1875" s="216" t="s">
        <v>206</v>
      </c>
      <c r="E1875" s="217" t="s">
        <v>2090</v>
      </c>
      <c r="F1875" s="218" t="s">
        <v>2091</v>
      </c>
      <c r="G1875" s="219" t="s">
        <v>275</v>
      </c>
      <c r="H1875" s="220">
        <v>2.072</v>
      </c>
      <c r="I1875" s="221"/>
      <c r="J1875" s="221"/>
      <c r="K1875" s="222">
        <f>ROUND(P1875*H1875,2)</f>
        <v>0</v>
      </c>
      <c r="L1875" s="218" t="s">
        <v>210</v>
      </c>
      <c r="M1875" s="44"/>
      <c r="N1875" s="223" t="s">
        <v>33</v>
      </c>
      <c r="O1875" s="224" t="s">
        <v>49</v>
      </c>
      <c r="P1875" s="225">
        <f>I1875+J1875</f>
        <v>0</v>
      </c>
      <c r="Q1875" s="225">
        <f>ROUND(I1875*H1875,2)</f>
        <v>0</v>
      </c>
      <c r="R1875" s="225">
        <f>ROUND(J1875*H1875,2)</f>
        <v>0</v>
      </c>
      <c r="S1875" s="80"/>
      <c r="T1875" s="226">
        <f>S1875*H1875</f>
        <v>0</v>
      </c>
      <c r="U1875" s="226">
        <v>0</v>
      </c>
      <c r="V1875" s="226">
        <f>U1875*H1875</f>
        <v>0</v>
      </c>
      <c r="W1875" s="226">
        <v>0</v>
      </c>
      <c r="X1875" s="227">
        <f>W1875*H1875</f>
        <v>0</v>
      </c>
      <c r="AR1875" s="17" t="s">
        <v>305</v>
      </c>
      <c r="AT1875" s="17" t="s">
        <v>206</v>
      </c>
      <c r="AU1875" s="17" t="s">
        <v>90</v>
      </c>
      <c r="AY1875" s="17" t="s">
        <v>204</v>
      </c>
      <c r="BE1875" s="228">
        <f>IF(O1875="základní",K1875,0)</f>
        <v>0</v>
      </c>
      <c r="BF1875" s="228">
        <f>IF(O1875="snížená",K1875,0)</f>
        <v>0</v>
      </c>
      <c r="BG1875" s="228">
        <f>IF(O1875="zákl. přenesená",K1875,0)</f>
        <v>0</v>
      </c>
      <c r="BH1875" s="228">
        <f>IF(O1875="sníž. přenesená",K1875,0)</f>
        <v>0</v>
      </c>
      <c r="BI1875" s="228">
        <f>IF(O1875="nulová",K1875,0)</f>
        <v>0</v>
      </c>
      <c r="BJ1875" s="17" t="s">
        <v>88</v>
      </c>
      <c r="BK1875" s="228">
        <f>ROUND(P1875*H1875,2)</f>
        <v>0</v>
      </c>
      <c r="BL1875" s="17" t="s">
        <v>305</v>
      </c>
      <c r="BM1875" s="17" t="s">
        <v>2092</v>
      </c>
    </row>
    <row r="1876" spans="2:63" s="10" customFormat="1" ht="22.8" customHeight="1">
      <c r="B1876" s="199"/>
      <c r="C1876" s="200"/>
      <c r="D1876" s="201" t="s">
        <v>79</v>
      </c>
      <c r="E1876" s="214" t="s">
        <v>2093</v>
      </c>
      <c r="F1876" s="214" t="s">
        <v>2094</v>
      </c>
      <c r="G1876" s="200"/>
      <c r="H1876" s="200"/>
      <c r="I1876" s="203"/>
      <c r="J1876" s="203"/>
      <c r="K1876" s="215">
        <f>BK1876</f>
        <v>0</v>
      </c>
      <c r="L1876" s="200"/>
      <c r="M1876" s="205"/>
      <c r="N1876" s="206"/>
      <c r="O1876" s="207"/>
      <c r="P1876" s="207"/>
      <c r="Q1876" s="208">
        <f>SUM(Q1877:Q1904)</f>
        <v>0</v>
      </c>
      <c r="R1876" s="208">
        <f>SUM(R1877:R1904)</f>
        <v>0</v>
      </c>
      <c r="S1876" s="207"/>
      <c r="T1876" s="209">
        <f>SUM(T1877:T1904)</f>
        <v>0</v>
      </c>
      <c r="U1876" s="207"/>
      <c r="V1876" s="209">
        <f>SUM(V1877:V1904)</f>
        <v>0.0805553</v>
      </c>
      <c r="W1876" s="207"/>
      <c r="X1876" s="210">
        <f>SUM(X1877:X1904)</f>
        <v>1.2696698</v>
      </c>
      <c r="AR1876" s="211" t="s">
        <v>90</v>
      </c>
      <c r="AT1876" s="212" t="s">
        <v>79</v>
      </c>
      <c r="AU1876" s="212" t="s">
        <v>88</v>
      </c>
      <c r="AY1876" s="211" t="s">
        <v>204</v>
      </c>
      <c r="BK1876" s="213">
        <f>SUM(BK1877:BK1904)</f>
        <v>0</v>
      </c>
    </row>
    <row r="1877" spans="2:65" s="1" customFormat="1" ht="16.5" customHeight="1">
      <c r="B1877" s="39"/>
      <c r="C1877" s="216" t="s">
        <v>2095</v>
      </c>
      <c r="D1877" s="216" t="s">
        <v>206</v>
      </c>
      <c r="E1877" s="217" t="s">
        <v>2096</v>
      </c>
      <c r="F1877" s="218" t="s">
        <v>2097</v>
      </c>
      <c r="G1877" s="219" t="s">
        <v>209</v>
      </c>
      <c r="H1877" s="220">
        <v>67.69</v>
      </c>
      <c r="I1877" s="221"/>
      <c r="J1877" s="221"/>
      <c r="K1877" s="222">
        <f>ROUND(P1877*H1877,2)</f>
        <v>0</v>
      </c>
      <c r="L1877" s="218" t="s">
        <v>210</v>
      </c>
      <c r="M1877" s="44"/>
      <c r="N1877" s="223" t="s">
        <v>33</v>
      </c>
      <c r="O1877" s="224" t="s">
        <v>49</v>
      </c>
      <c r="P1877" s="225">
        <f>I1877+J1877</f>
        <v>0</v>
      </c>
      <c r="Q1877" s="225">
        <f>ROUND(I1877*H1877,2)</f>
        <v>0</v>
      </c>
      <c r="R1877" s="225">
        <f>ROUND(J1877*H1877,2)</f>
        <v>0</v>
      </c>
      <c r="S1877" s="80"/>
      <c r="T1877" s="226">
        <f>S1877*H1877</f>
        <v>0</v>
      </c>
      <c r="U1877" s="226">
        <v>0.00043</v>
      </c>
      <c r="V1877" s="226">
        <f>U1877*H1877</f>
        <v>0.0291067</v>
      </c>
      <c r="W1877" s="226">
        <v>0</v>
      </c>
      <c r="X1877" s="227">
        <f>W1877*H1877</f>
        <v>0</v>
      </c>
      <c r="AR1877" s="17" t="s">
        <v>305</v>
      </c>
      <c r="AT1877" s="17" t="s">
        <v>206</v>
      </c>
      <c r="AU1877" s="17" t="s">
        <v>90</v>
      </c>
      <c r="AY1877" s="17" t="s">
        <v>204</v>
      </c>
      <c r="BE1877" s="228">
        <f>IF(O1877="základní",K1877,0)</f>
        <v>0</v>
      </c>
      <c r="BF1877" s="228">
        <f>IF(O1877="snížená",K1877,0)</f>
        <v>0</v>
      </c>
      <c r="BG1877" s="228">
        <f>IF(O1877="zákl. přenesená",K1877,0)</f>
        <v>0</v>
      </c>
      <c r="BH1877" s="228">
        <f>IF(O1877="sníž. přenesená",K1877,0)</f>
        <v>0</v>
      </c>
      <c r="BI1877" s="228">
        <f>IF(O1877="nulová",K1877,0)</f>
        <v>0</v>
      </c>
      <c r="BJ1877" s="17" t="s">
        <v>88</v>
      </c>
      <c r="BK1877" s="228">
        <f>ROUND(P1877*H1877,2)</f>
        <v>0</v>
      </c>
      <c r="BL1877" s="17" t="s">
        <v>305</v>
      </c>
      <c r="BM1877" s="17" t="s">
        <v>2098</v>
      </c>
    </row>
    <row r="1878" spans="2:65" s="1" customFormat="1" ht="16.5" customHeight="1">
      <c r="B1878" s="39"/>
      <c r="C1878" s="273" t="s">
        <v>2099</v>
      </c>
      <c r="D1878" s="273" t="s">
        <v>287</v>
      </c>
      <c r="E1878" s="274" t="s">
        <v>2100</v>
      </c>
      <c r="F1878" s="275" t="s">
        <v>2101</v>
      </c>
      <c r="G1878" s="276" t="s">
        <v>209</v>
      </c>
      <c r="H1878" s="277">
        <v>85.455</v>
      </c>
      <c r="I1878" s="278"/>
      <c r="J1878" s="279"/>
      <c r="K1878" s="280">
        <f>ROUND(P1878*H1878,2)</f>
        <v>0</v>
      </c>
      <c r="L1878" s="275" t="s">
        <v>1071</v>
      </c>
      <c r="M1878" s="281"/>
      <c r="N1878" s="282" t="s">
        <v>33</v>
      </c>
      <c r="O1878" s="224" t="s">
        <v>49</v>
      </c>
      <c r="P1878" s="225">
        <f>I1878+J1878</f>
        <v>0</v>
      </c>
      <c r="Q1878" s="225">
        <f>ROUND(I1878*H1878,2)</f>
        <v>0</v>
      </c>
      <c r="R1878" s="225">
        <f>ROUND(J1878*H1878,2)</f>
        <v>0</v>
      </c>
      <c r="S1878" s="80"/>
      <c r="T1878" s="226">
        <f>S1878*H1878</f>
        <v>0</v>
      </c>
      <c r="U1878" s="226">
        <v>0</v>
      </c>
      <c r="V1878" s="226">
        <f>U1878*H1878</f>
        <v>0</v>
      </c>
      <c r="W1878" s="226">
        <v>0</v>
      </c>
      <c r="X1878" s="227">
        <f>W1878*H1878</f>
        <v>0</v>
      </c>
      <c r="AR1878" s="17" t="s">
        <v>411</v>
      </c>
      <c r="AT1878" s="17" t="s">
        <v>287</v>
      </c>
      <c r="AU1878" s="17" t="s">
        <v>90</v>
      </c>
      <c r="AY1878" s="17" t="s">
        <v>204</v>
      </c>
      <c r="BE1878" s="228">
        <f>IF(O1878="základní",K1878,0)</f>
        <v>0</v>
      </c>
      <c r="BF1878" s="228">
        <f>IF(O1878="snížená",K1878,0)</f>
        <v>0</v>
      </c>
      <c r="BG1878" s="228">
        <f>IF(O1878="zákl. přenesená",K1878,0)</f>
        <v>0</v>
      </c>
      <c r="BH1878" s="228">
        <f>IF(O1878="sníž. přenesená",K1878,0)</f>
        <v>0</v>
      </c>
      <c r="BI1878" s="228">
        <f>IF(O1878="nulová",K1878,0)</f>
        <v>0</v>
      </c>
      <c r="BJ1878" s="17" t="s">
        <v>88</v>
      </c>
      <c r="BK1878" s="228">
        <f>ROUND(P1878*H1878,2)</f>
        <v>0</v>
      </c>
      <c r="BL1878" s="17" t="s">
        <v>305</v>
      </c>
      <c r="BM1878" s="17" t="s">
        <v>2102</v>
      </c>
    </row>
    <row r="1879" spans="2:51" s="11" customFormat="1" ht="12">
      <c r="B1879" s="229"/>
      <c r="C1879" s="230"/>
      <c r="D1879" s="231" t="s">
        <v>213</v>
      </c>
      <c r="E1879" s="232" t="s">
        <v>33</v>
      </c>
      <c r="F1879" s="233" t="s">
        <v>1087</v>
      </c>
      <c r="G1879" s="230"/>
      <c r="H1879" s="232" t="s">
        <v>33</v>
      </c>
      <c r="I1879" s="234"/>
      <c r="J1879" s="234"/>
      <c r="K1879" s="230"/>
      <c r="L1879" s="230"/>
      <c r="M1879" s="235"/>
      <c r="N1879" s="236"/>
      <c r="O1879" s="237"/>
      <c r="P1879" s="237"/>
      <c r="Q1879" s="237"/>
      <c r="R1879" s="237"/>
      <c r="S1879" s="237"/>
      <c r="T1879" s="237"/>
      <c r="U1879" s="237"/>
      <c r="V1879" s="237"/>
      <c r="W1879" s="237"/>
      <c r="X1879" s="238"/>
      <c r="AT1879" s="239" t="s">
        <v>213</v>
      </c>
      <c r="AU1879" s="239" t="s">
        <v>90</v>
      </c>
      <c r="AV1879" s="11" t="s">
        <v>88</v>
      </c>
      <c r="AW1879" s="11" t="s">
        <v>5</v>
      </c>
      <c r="AX1879" s="11" t="s">
        <v>80</v>
      </c>
      <c r="AY1879" s="239" t="s">
        <v>204</v>
      </c>
    </row>
    <row r="1880" spans="2:51" s="12" customFormat="1" ht="12">
      <c r="B1880" s="240"/>
      <c r="C1880" s="241"/>
      <c r="D1880" s="231" t="s">
        <v>213</v>
      </c>
      <c r="E1880" s="242" t="s">
        <v>33</v>
      </c>
      <c r="F1880" s="243" t="s">
        <v>2103</v>
      </c>
      <c r="G1880" s="241"/>
      <c r="H1880" s="244">
        <v>74.459</v>
      </c>
      <c r="I1880" s="245"/>
      <c r="J1880" s="245"/>
      <c r="K1880" s="241"/>
      <c r="L1880" s="241"/>
      <c r="M1880" s="246"/>
      <c r="N1880" s="247"/>
      <c r="O1880" s="248"/>
      <c r="P1880" s="248"/>
      <c r="Q1880" s="248"/>
      <c r="R1880" s="248"/>
      <c r="S1880" s="248"/>
      <c r="T1880" s="248"/>
      <c r="U1880" s="248"/>
      <c r="V1880" s="248"/>
      <c r="W1880" s="248"/>
      <c r="X1880" s="249"/>
      <c r="AT1880" s="250" t="s">
        <v>213</v>
      </c>
      <c r="AU1880" s="250" t="s">
        <v>90</v>
      </c>
      <c r="AV1880" s="12" t="s">
        <v>90</v>
      </c>
      <c r="AW1880" s="12" t="s">
        <v>5</v>
      </c>
      <c r="AX1880" s="12" t="s">
        <v>80</v>
      </c>
      <c r="AY1880" s="250" t="s">
        <v>204</v>
      </c>
    </row>
    <row r="1881" spans="2:51" s="11" customFormat="1" ht="12">
      <c r="B1881" s="229"/>
      <c r="C1881" s="230"/>
      <c r="D1881" s="231" t="s">
        <v>213</v>
      </c>
      <c r="E1881" s="232" t="s">
        <v>33</v>
      </c>
      <c r="F1881" s="233" t="s">
        <v>2104</v>
      </c>
      <c r="G1881" s="230"/>
      <c r="H1881" s="232" t="s">
        <v>33</v>
      </c>
      <c r="I1881" s="234"/>
      <c r="J1881" s="234"/>
      <c r="K1881" s="230"/>
      <c r="L1881" s="230"/>
      <c r="M1881" s="235"/>
      <c r="N1881" s="236"/>
      <c r="O1881" s="237"/>
      <c r="P1881" s="237"/>
      <c r="Q1881" s="237"/>
      <c r="R1881" s="237"/>
      <c r="S1881" s="237"/>
      <c r="T1881" s="237"/>
      <c r="U1881" s="237"/>
      <c r="V1881" s="237"/>
      <c r="W1881" s="237"/>
      <c r="X1881" s="238"/>
      <c r="AT1881" s="239" t="s">
        <v>213</v>
      </c>
      <c r="AU1881" s="239" t="s">
        <v>90</v>
      </c>
      <c r="AV1881" s="11" t="s">
        <v>88</v>
      </c>
      <c r="AW1881" s="11" t="s">
        <v>5</v>
      </c>
      <c r="AX1881" s="11" t="s">
        <v>80</v>
      </c>
      <c r="AY1881" s="239" t="s">
        <v>204</v>
      </c>
    </row>
    <row r="1882" spans="2:51" s="12" customFormat="1" ht="12">
      <c r="B1882" s="240"/>
      <c r="C1882" s="241"/>
      <c r="D1882" s="231" t="s">
        <v>213</v>
      </c>
      <c r="E1882" s="242" t="s">
        <v>33</v>
      </c>
      <c r="F1882" s="243" t="s">
        <v>2105</v>
      </c>
      <c r="G1882" s="241"/>
      <c r="H1882" s="244">
        <v>10.996</v>
      </c>
      <c r="I1882" s="245"/>
      <c r="J1882" s="245"/>
      <c r="K1882" s="241"/>
      <c r="L1882" s="241"/>
      <c r="M1882" s="246"/>
      <c r="N1882" s="247"/>
      <c r="O1882" s="248"/>
      <c r="P1882" s="248"/>
      <c r="Q1882" s="248"/>
      <c r="R1882" s="248"/>
      <c r="S1882" s="248"/>
      <c r="T1882" s="248"/>
      <c r="U1882" s="248"/>
      <c r="V1882" s="248"/>
      <c r="W1882" s="248"/>
      <c r="X1882" s="249"/>
      <c r="AT1882" s="250" t="s">
        <v>213</v>
      </c>
      <c r="AU1882" s="250" t="s">
        <v>90</v>
      </c>
      <c r="AV1882" s="12" t="s">
        <v>90</v>
      </c>
      <c r="AW1882" s="12" t="s">
        <v>5</v>
      </c>
      <c r="AX1882" s="12" t="s">
        <v>80</v>
      </c>
      <c r="AY1882" s="250" t="s">
        <v>204</v>
      </c>
    </row>
    <row r="1883" spans="2:51" s="13" customFormat="1" ht="12">
      <c r="B1883" s="251"/>
      <c r="C1883" s="252"/>
      <c r="D1883" s="231" t="s">
        <v>213</v>
      </c>
      <c r="E1883" s="253" t="s">
        <v>33</v>
      </c>
      <c r="F1883" s="254" t="s">
        <v>218</v>
      </c>
      <c r="G1883" s="252"/>
      <c r="H1883" s="255">
        <v>85.455</v>
      </c>
      <c r="I1883" s="256"/>
      <c r="J1883" s="256"/>
      <c r="K1883" s="252"/>
      <c r="L1883" s="252"/>
      <c r="M1883" s="257"/>
      <c r="N1883" s="258"/>
      <c r="O1883" s="259"/>
      <c r="P1883" s="259"/>
      <c r="Q1883" s="259"/>
      <c r="R1883" s="259"/>
      <c r="S1883" s="259"/>
      <c r="T1883" s="259"/>
      <c r="U1883" s="259"/>
      <c r="V1883" s="259"/>
      <c r="W1883" s="259"/>
      <c r="X1883" s="260"/>
      <c r="AT1883" s="261" t="s">
        <v>213</v>
      </c>
      <c r="AU1883" s="261" t="s">
        <v>90</v>
      </c>
      <c r="AV1883" s="13" t="s">
        <v>211</v>
      </c>
      <c r="AW1883" s="13" t="s">
        <v>5</v>
      </c>
      <c r="AX1883" s="13" t="s">
        <v>88</v>
      </c>
      <c r="AY1883" s="261" t="s">
        <v>204</v>
      </c>
    </row>
    <row r="1884" spans="2:65" s="1" customFormat="1" ht="16.5" customHeight="1">
      <c r="B1884" s="39"/>
      <c r="C1884" s="216" t="s">
        <v>2106</v>
      </c>
      <c r="D1884" s="216" t="s">
        <v>206</v>
      </c>
      <c r="E1884" s="217" t="s">
        <v>2107</v>
      </c>
      <c r="F1884" s="218" t="s">
        <v>2108</v>
      </c>
      <c r="G1884" s="219" t="s">
        <v>209</v>
      </c>
      <c r="H1884" s="220">
        <v>71.41</v>
      </c>
      <c r="I1884" s="221"/>
      <c r="J1884" s="221"/>
      <c r="K1884" s="222">
        <f>ROUND(P1884*H1884,2)</f>
        <v>0</v>
      </c>
      <c r="L1884" s="218" t="s">
        <v>210</v>
      </c>
      <c r="M1884" s="44"/>
      <c r="N1884" s="223" t="s">
        <v>33</v>
      </c>
      <c r="O1884" s="224" t="s">
        <v>49</v>
      </c>
      <c r="P1884" s="225">
        <f>I1884+J1884</f>
        <v>0</v>
      </c>
      <c r="Q1884" s="225">
        <f>ROUND(I1884*H1884,2)</f>
        <v>0</v>
      </c>
      <c r="R1884" s="225">
        <f>ROUND(J1884*H1884,2)</f>
        <v>0</v>
      </c>
      <c r="S1884" s="80"/>
      <c r="T1884" s="226">
        <f>S1884*H1884</f>
        <v>0</v>
      </c>
      <c r="U1884" s="226">
        <v>0</v>
      </c>
      <c r="V1884" s="226">
        <f>U1884*H1884</f>
        <v>0</v>
      </c>
      <c r="W1884" s="226">
        <v>0.01778</v>
      </c>
      <c r="X1884" s="227">
        <f>W1884*H1884</f>
        <v>1.2696698</v>
      </c>
      <c r="AR1884" s="17" t="s">
        <v>305</v>
      </c>
      <c r="AT1884" s="17" t="s">
        <v>206</v>
      </c>
      <c r="AU1884" s="17" t="s">
        <v>90</v>
      </c>
      <c r="AY1884" s="17" t="s">
        <v>204</v>
      </c>
      <c r="BE1884" s="228">
        <f>IF(O1884="základní",K1884,0)</f>
        <v>0</v>
      </c>
      <c r="BF1884" s="228">
        <f>IF(O1884="snížená",K1884,0)</f>
        <v>0</v>
      </c>
      <c r="BG1884" s="228">
        <f>IF(O1884="zákl. přenesená",K1884,0)</f>
        <v>0</v>
      </c>
      <c r="BH1884" s="228">
        <f>IF(O1884="sníž. přenesená",K1884,0)</f>
        <v>0</v>
      </c>
      <c r="BI1884" s="228">
        <f>IF(O1884="nulová",K1884,0)</f>
        <v>0</v>
      </c>
      <c r="BJ1884" s="17" t="s">
        <v>88</v>
      </c>
      <c r="BK1884" s="228">
        <f>ROUND(P1884*H1884,2)</f>
        <v>0</v>
      </c>
      <c r="BL1884" s="17" t="s">
        <v>305</v>
      </c>
      <c r="BM1884" s="17" t="s">
        <v>2109</v>
      </c>
    </row>
    <row r="1885" spans="2:51" s="12" customFormat="1" ht="12">
      <c r="B1885" s="240"/>
      <c r="C1885" s="241"/>
      <c r="D1885" s="231" t="s">
        <v>213</v>
      </c>
      <c r="E1885" s="242" t="s">
        <v>33</v>
      </c>
      <c r="F1885" s="243" t="s">
        <v>2110</v>
      </c>
      <c r="G1885" s="241"/>
      <c r="H1885" s="244">
        <v>71.41</v>
      </c>
      <c r="I1885" s="245"/>
      <c r="J1885" s="245"/>
      <c r="K1885" s="241"/>
      <c r="L1885" s="241"/>
      <c r="M1885" s="246"/>
      <c r="N1885" s="247"/>
      <c r="O1885" s="248"/>
      <c r="P1885" s="248"/>
      <c r="Q1885" s="248"/>
      <c r="R1885" s="248"/>
      <c r="S1885" s="248"/>
      <c r="T1885" s="248"/>
      <c r="U1885" s="248"/>
      <c r="V1885" s="248"/>
      <c r="W1885" s="248"/>
      <c r="X1885" s="249"/>
      <c r="AT1885" s="250" t="s">
        <v>213</v>
      </c>
      <c r="AU1885" s="250" t="s">
        <v>90</v>
      </c>
      <c r="AV1885" s="12" t="s">
        <v>90</v>
      </c>
      <c r="AW1885" s="12" t="s">
        <v>5</v>
      </c>
      <c r="AX1885" s="12" t="s">
        <v>88</v>
      </c>
      <c r="AY1885" s="250" t="s">
        <v>204</v>
      </c>
    </row>
    <row r="1886" spans="2:65" s="1" customFormat="1" ht="22.5" customHeight="1">
      <c r="B1886" s="39"/>
      <c r="C1886" s="216" t="s">
        <v>2111</v>
      </c>
      <c r="D1886" s="216" t="s">
        <v>206</v>
      </c>
      <c r="E1886" s="217" t="s">
        <v>2112</v>
      </c>
      <c r="F1886" s="218" t="s">
        <v>2113</v>
      </c>
      <c r="G1886" s="219" t="s">
        <v>209</v>
      </c>
      <c r="H1886" s="220">
        <v>120.5</v>
      </c>
      <c r="I1886" s="221"/>
      <c r="J1886" s="221"/>
      <c r="K1886" s="222">
        <f>ROUND(P1886*H1886,2)</f>
        <v>0</v>
      </c>
      <c r="L1886" s="218" t="s">
        <v>239</v>
      </c>
      <c r="M1886" s="44"/>
      <c r="N1886" s="223" t="s">
        <v>33</v>
      </c>
      <c r="O1886" s="224" t="s">
        <v>49</v>
      </c>
      <c r="P1886" s="225">
        <f>I1886+J1886</f>
        <v>0</v>
      </c>
      <c r="Q1886" s="225">
        <f>ROUND(I1886*H1886,2)</f>
        <v>0</v>
      </c>
      <c r="R1886" s="225">
        <f>ROUND(J1886*H1886,2)</f>
        <v>0</v>
      </c>
      <c r="S1886" s="80"/>
      <c r="T1886" s="226">
        <f>S1886*H1886</f>
        <v>0</v>
      </c>
      <c r="U1886" s="226">
        <v>1E-05</v>
      </c>
      <c r="V1886" s="226">
        <f>U1886*H1886</f>
        <v>0.0012050000000000001</v>
      </c>
      <c r="W1886" s="226">
        <v>0</v>
      </c>
      <c r="X1886" s="227">
        <f>W1886*H1886</f>
        <v>0</v>
      </c>
      <c r="AR1886" s="17" t="s">
        <v>305</v>
      </c>
      <c r="AT1886" s="17" t="s">
        <v>206</v>
      </c>
      <c r="AU1886" s="17" t="s">
        <v>90</v>
      </c>
      <c r="AY1886" s="17" t="s">
        <v>204</v>
      </c>
      <c r="BE1886" s="228">
        <f>IF(O1886="základní",K1886,0)</f>
        <v>0</v>
      </c>
      <c r="BF1886" s="228">
        <f>IF(O1886="snížená",K1886,0)</f>
        <v>0</v>
      </c>
      <c r="BG1886" s="228">
        <f>IF(O1886="zákl. přenesená",K1886,0)</f>
        <v>0</v>
      </c>
      <c r="BH1886" s="228">
        <f>IF(O1886="sníž. přenesená",K1886,0)</f>
        <v>0</v>
      </c>
      <c r="BI1886" s="228">
        <f>IF(O1886="nulová",K1886,0)</f>
        <v>0</v>
      </c>
      <c r="BJ1886" s="17" t="s">
        <v>88</v>
      </c>
      <c r="BK1886" s="228">
        <f>ROUND(P1886*H1886,2)</f>
        <v>0</v>
      </c>
      <c r="BL1886" s="17" t="s">
        <v>305</v>
      </c>
      <c r="BM1886" s="17" t="s">
        <v>2114</v>
      </c>
    </row>
    <row r="1887" spans="2:51" s="11" customFormat="1" ht="12">
      <c r="B1887" s="229"/>
      <c r="C1887" s="230"/>
      <c r="D1887" s="231" t="s">
        <v>213</v>
      </c>
      <c r="E1887" s="232" t="s">
        <v>33</v>
      </c>
      <c r="F1887" s="233" t="s">
        <v>2115</v>
      </c>
      <c r="G1887" s="230"/>
      <c r="H1887" s="232" t="s">
        <v>33</v>
      </c>
      <c r="I1887" s="234"/>
      <c r="J1887" s="234"/>
      <c r="K1887" s="230"/>
      <c r="L1887" s="230"/>
      <c r="M1887" s="235"/>
      <c r="N1887" s="236"/>
      <c r="O1887" s="237"/>
      <c r="P1887" s="237"/>
      <c r="Q1887" s="237"/>
      <c r="R1887" s="237"/>
      <c r="S1887" s="237"/>
      <c r="T1887" s="237"/>
      <c r="U1887" s="237"/>
      <c r="V1887" s="237"/>
      <c r="W1887" s="237"/>
      <c r="X1887" s="238"/>
      <c r="AT1887" s="239" t="s">
        <v>213</v>
      </c>
      <c r="AU1887" s="239" t="s">
        <v>90</v>
      </c>
      <c r="AV1887" s="11" t="s">
        <v>88</v>
      </c>
      <c r="AW1887" s="11" t="s">
        <v>5</v>
      </c>
      <c r="AX1887" s="11" t="s">
        <v>80</v>
      </c>
      <c r="AY1887" s="239" t="s">
        <v>204</v>
      </c>
    </row>
    <row r="1888" spans="2:51" s="12" customFormat="1" ht="12">
      <c r="B1888" s="240"/>
      <c r="C1888" s="241"/>
      <c r="D1888" s="231" t="s">
        <v>213</v>
      </c>
      <c r="E1888" s="242" t="s">
        <v>33</v>
      </c>
      <c r="F1888" s="243" t="s">
        <v>2116</v>
      </c>
      <c r="G1888" s="241"/>
      <c r="H1888" s="244">
        <v>67.69</v>
      </c>
      <c r="I1888" s="245"/>
      <c r="J1888" s="245"/>
      <c r="K1888" s="241"/>
      <c r="L1888" s="241"/>
      <c r="M1888" s="246"/>
      <c r="N1888" s="247"/>
      <c r="O1888" s="248"/>
      <c r="P1888" s="248"/>
      <c r="Q1888" s="248"/>
      <c r="R1888" s="248"/>
      <c r="S1888" s="248"/>
      <c r="T1888" s="248"/>
      <c r="U1888" s="248"/>
      <c r="V1888" s="248"/>
      <c r="W1888" s="248"/>
      <c r="X1888" s="249"/>
      <c r="AT1888" s="250" t="s">
        <v>213</v>
      </c>
      <c r="AU1888" s="250" t="s">
        <v>90</v>
      </c>
      <c r="AV1888" s="12" t="s">
        <v>90</v>
      </c>
      <c r="AW1888" s="12" t="s">
        <v>5</v>
      </c>
      <c r="AX1888" s="12" t="s">
        <v>80</v>
      </c>
      <c r="AY1888" s="250" t="s">
        <v>204</v>
      </c>
    </row>
    <row r="1889" spans="2:51" s="12" customFormat="1" ht="12">
      <c r="B1889" s="240"/>
      <c r="C1889" s="241"/>
      <c r="D1889" s="231" t="s">
        <v>213</v>
      </c>
      <c r="E1889" s="242" t="s">
        <v>33</v>
      </c>
      <c r="F1889" s="243" t="s">
        <v>2117</v>
      </c>
      <c r="G1889" s="241"/>
      <c r="H1889" s="244">
        <v>22.36</v>
      </c>
      <c r="I1889" s="245"/>
      <c r="J1889" s="245"/>
      <c r="K1889" s="241"/>
      <c r="L1889" s="241"/>
      <c r="M1889" s="246"/>
      <c r="N1889" s="247"/>
      <c r="O1889" s="248"/>
      <c r="P1889" s="248"/>
      <c r="Q1889" s="248"/>
      <c r="R1889" s="248"/>
      <c r="S1889" s="248"/>
      <c r="T1889" s="248"/>
      <c r="U1889" s="248"/>
      <c r="V1889" s="248"/>
      <c r="W1889" s="248"/>
      <c r="X1889" s="249"/>
      <c r="AT1889" s="250" t="s">
        <v>213</v>
      </c>
      <c r="AU1889" s="250" t="s">
        <v>90</v>
      </c>
      <c r="AV1889" s="12" t="s">
        <v>90</v>
      </c>
      <c r="AW1889" s="12" t="s">
        <v>5</v>
      </c>
      <c r="AX1889" s="12" t="s">
        <v>80</v>
      </c>
      <c r="AY1889" s="250" t="s">
        <v>204</v>
      </c>
    </row>
    <row r="1890" spans="2:51" s="12" customFormat="1" ht="12">
      <c r="B1890" s="240"/>
      <c r="C1890" s="241"/>
      <c r="D1890" s="231" t="s">
        <v>213</v>
      </c>
      <c r="E1890" s="242" t="s">
        <v>33</v>
      </c>
      <c r="F1890" s="243" t="s">
        <v>2118</v>
      </c>
      <c r="G1890" s="241"/>
      <c r="H1890" s="244">
        <v>30.45</v>
      </c>
      <c r="I1890" s="245"/>
      <c r="J1890" s="245"/>
      <c r="K1890" s="241"/>
      <c r="L1890" s="241"/>
      <c r="M1890" s="246"/>
      <c r="N1890" s="247"/>
      <c r="O1890" s="248"/>
      <c r="P1890" s="248"/>
      <c r="Q1890" s="248"/>
      <c r="R1890" s="248"/>
      <c r="S1890" s="248"/>
      <c r="T1890" s="248"/>
      <c r="U1890" s="248"/>
      <c r="V1890" s="248"/>
      <c r="W1890" s="248"/>
      <c r="X1890" s="249"/>
      <c r="AT1890" s="250" t="s">
        <v>213</v>
      </c>
      <c r="AU1890" s="250" t="s">
        <v>90</v>
      </c>
      <c r="AV1890" s="12" t="s">
        <v>90</v>
      </c>
      <c r="AW1890" s="12" t="s">
        <v>5</v>
      </c>
      <c r="AX1890" s="12" t="s">
        <v>80</v>
      </c>
      <c r="AY1890" s="250" t="s">
        <v>204</v>
      </c>
    </row>
    <row r="1891" spans="2:51" s="13" customFormat="1" ht="12">
      <c r="B1891" s="251"/>
      <c r="C1891" s="252"/>
      <c r="D1891" s="231" t="s">
        <v>213</v>
      </c>
      <c r="E1891" s="253" t="s">
        <v>33</v>
      </c>
      <c r="F1891" s="254" t="s">
        <v>218</v>
      </c>
      <c r="G1891" s="252"/>
      <c r="H1891" s="255">
        <v>120.5</v>
      </c>
      <c r="I1891" s="256"/>
      <c r="J1891" s="256"/>
      <c r="K1891" s="252"/>
      <c r="L1891" s="252"/>
      <c r="M1891" s="257"/>
      <c r="N1891" s="258"/>
      <c r="O1891" s="259"/>
      <c r="P1891" s="259"/>
      <c r="Q1891" s="259"/>
      <c r="R1891" s="259"/>
      <c r="S1891" s="259"/>
      <c r="T1891" s="259"/>
      <c r="U1891" s="259"/>
      <c r="V1891" s="259"/>
      <c r="W1891" s="259"/>
      <c r="X1891" s="260"/>
      <c r="AT1891" s="261" t="s">
        <v>213</v>
      </c>
      <c r="AU1891" s="261" t="s">
        <v>90</v>
      </c>
      <c r="AV1891" s="13" t="s">
        <v>211</v>
      </c>
      <c r="AW1891" s="13" t="s">
        <v>5</v>
      </c>
      <c r="AX1891" s="13" t="s">
        <v>88</v>
      </c>
      <c r="AY1891" s="261" t="s">
        <v>204</v>
      </c>
    </row>
    <row r="1892" spans="2:65" s="1" customFormat="1" ht="16.5" customHeight="1">
      <c r="B1892" s="39"/>
      <c r="C1892" s="273" t="s">
        <v>2119</v>
      </c>
      <c r="D1892" s="273" t="s">
        <v>287</v>
      </c>
      <c r="E1892" s="274" t="s">
        <v>2120</v>
      </c>
      <c r="F1892" s="275" t="s">
        <v>2121</v>
      </c>
      <c r="G1892" s="276" t="s">
        <v>209</v>
      </c>
      <c r="H1892" s="277">
        <v>132.22</v>
      </c>
      <c r="I1892" s="278"/>
      <c r="J1892" s="279"/>
      <c r="K1892" s="280">
        <f>ROUND(P1892*H1892,2)</f>
        <v>0</v>
      </c>
      <c r="L1892" s="275" t="s">
        <v>239</v>
      </c>
      <c r="M1892" s="281"/>
      <c r="N1892" s="282" t="s">
        <v>33</v>
      </c>
      <c r="O1892" s="224" t="s">
        <v>49</v>
      </c>
      <c r="P1892" s="225">
        <f>I1892+J1892</f>
        <v>0</v>
      </c>
      <c r="Q1892" s="225">
        <f>ROUND(I1892*H1892,2)</f>
        <v>0</v>
      </c>
      <c r="R1892" s="225">
        <f>ROUND(J1892*H1892,2)</f>
        <v>0</v>
      </c>
      <c r="S1892" s="80"/>
      <c r="T1892" s="226">
        <f>S1892*H1892</f>
        <v>0</v>
      </c>
      <c r="U1892" s="226">
        <v>0.00038</v>
      </c>
      <c r="V1892" s="226">
        <f>U1892*H1892</f>
        <v>0.0502436</v>
      </c>
      <c r="W1892" s="226">
        <v>0</v>
      </c>
      <c r="X1892" s="227">
        <f>W1892*H1892</f>
        <v>0</v>
      </c>
      <c r="AR1892" s="17" t="s">
        <v>411</v>
      </c>
      <c r="AT1892" s="17" t="s">
        <v>287</v>
      </c>
      <c r="AU1892" s="17" t="s">
        <v>90</v>
      </c>
      <c r="AY1892" s="17" t="s">
        <v>204</v>
      </c>
      <c r="BE1892" s="228">
        <f>IF(O1892="základní",K1892,0)</f>
        <v>0</v>
      </c>
      <c r="BF1892" s="228">
        <f>IF(O1892="snížená",K1892,0)</f>
        <v>0</v>
      </c>
      <c r="BG1892" s="228">
        <f>IF(O1892="zákl. přenesená",K1892,0)</f>
        <v>0</v>
      </c>
      <c r="BH1892" s="228">
        <f>IF(O1892="sníž. přenesená",K1892,0)</f>
        <v>0</v>
      </c>
      <c r="BI1892" s="228">
        <f>IF(O1892="nulová",K1892,0)</f>
        <v>0</v>
      </c>
      <c r="BJ1892" s="17" t="s">
        <v>88</v>
      </c>
      <c r="BK1892" s="228">
        <f>ROUND(P1892*H1892,2)</f>
        <v>0</v>
      </c>
      <c r="BL1892" s="17" t="s">
        <v>305</v>
      </c>
      <c r="BM1892" s="17" t="s">
        <v>2122</v>
      </c>
    </row>
    <row r="1893" spans="2:51" s="11" customFormat="1" ht="12">
      <c r="B1893" s="229"/>
      <c r="C1893" s="230"/>
      <c r="D1893" s="231" t="s">
        <v>213</v>
      </c>
      <c r="E1893" s="232" t="s">
        <v>33</v>
      </c>
      <c r="F1893" s="233" t="s">
        <v>1801</v>
      </c>
      <c r="G1893" s="230"/>
      <c r="H1893" s="232" t="s">
        <v>33</v>
      </c>
      <c r="I1893" s="234"/>
      <c r="J1893" s="234"/>
      <c r="K1893" s="230"/>
      <c r="L1893" s="230"/>
      <c r="M1893" s="235"/>
      <c r="N1893" s="236"/>
      <c r="O1893" s="237"/>
      <c r="P1893" s="237"/>
      <c r="Q1893" s="237"/>
      <c r="R1893" s="237"/>
      <c r="S1893" s="237"/>
      <c r="T1893" s="237"/>
      <c r="U1893" s="237"/>
      <c r="V1893" s="237"/>
      <c r="W1893" s="237"/>
      <c r="X1893" s="238"/>
      <c r="AT1893" s="239" t="s">
        <v>213</v>
      </c>
      <c r="AU1893" s="239" t="s">
        <v>90</v>
      </c>
      <c r="AV1893" s="11" t="s">
        <v>88</v>
      </c>
      <c r="AW1893" s="11" t="s">
        <v>5</v>
      </c>
      <c r="AX1893" s="11" t="s">
        <v>80</v>
      </c>
      <c r="AY1893" s="239" t="s">
        <v>204</v>
      </c>
    </row>
    <row r="1894" spans="2:51" s="12" customFormat="1" ht="12">
      <c r="B1894" s="240"/>
      <c r="C1894" s="241"/>
      <c r="D1894" s="231" t="s">
        <v>213</v>
      </c>
      <c r="E1894" s="242" t="s">
        <v>33</v>
      </c>
      <c r="F1894" s="243" t="s">
        <v>2123</v>
      </c>
      <c r="G1894" s="241"/>
      <c r="H1894" s="244">
        <v>132.22</v>
      </c>
      <c r="I1894" s="245"/>
      <c r="J1894" s="245"/>
      <c r="K1894" s="241"/>
      <c r="L1894" s="241"/>
      <c r="M1894" s="246"/>
      <c r="N1894" s="247"/>
      <c r="O1894" s="248"/>
      <c r="P1894" s="248"/>
      <c r="Q1894" s="248"/>
      <c r="R1894" s="248"/>
      <c r="S1894" s="248"/>
      <c r="T1894" s="248"/>
      <c r="U1894" s="248"/>
      <c r="V1894" s="248"/>
      <c r="W1894" s="248"/>
      <c r="X1894" s="249"/>
      <c r="AT1894" s="250" t="s">
        <v>213</v>
      </c>
      <c r="AU1894" s="250" t="s">
        <v>90</v>
      </c>
      <c r="AV1894" s="12" t="s">
        <v>90</v>
      </c>
      <c r="AW1894" s="12" t="s">
        <v>5</v>
      </c>
      <c r="AX1894" s="12" t="s">
        <v>80</v>
      </c>
      <c r="AY1894" s="250" t="s">
        <v>204</v>
      </c>
    </row>
    <row r="1895" spans="2:51" s="14" customFormat="1" ht="12">
      <c r="B1895" s="262"/>
      <c r="C1895" s="263"/>
      <c r="D1895" s="231" t="s">
        <v>213</v>
      </c>
      <c r="E1895" s="264" t="s">
        <v>33</v>
      </c>
      <c r="F1895" s="265" t="s">
        <v>243</v>
      </c>
      <c r="G1895" s="263"/>
      <c r="H1895" s="266">
        <v>132.22</v>
      </c>
      <c r="I1895" s="267"/>
      <c r="J1895" s="267"/>
      <c r="K1895" s="263"/>
      <c r="L1895" s="263"/>
      <c r="M1895" s="268"/>
      <c r="N1895" s="269"/>
      <c r="O1895" s="270"/>
      <c r="P1895" s="270"/>
      <c r="Q1895" s="270"/>
      <c r="R1895" s="270"/>
      <c r="S1895" s="270"/>
      <c r="T1895" s="270"/>
      <c r="U1895" s="270"/>
      <c r="V1895" s="270"/>
      <c r="W1895" s="270"/>
      <c r="X1895" s="271"/>
      <c r="AT1895" s="272" t="s">
        <v>213</v>
      </c>
      <c r="AU1895" s="272" t="s">
        <v>90</v>
      </c>
      <c r="AV1895" s="14" t="s">
        <v>224</v>
      </c>
      <c r="AW1895" s="14" t="s">
        <v>5</v>
      </c>
      <c r="AX1895" s="14" t="s">
        <v>80</v>
      </c>
      <c r="AY1895" s="272" t="s">
        <v>204</v>
      </c>
    </row>
    <row r="1896" spans="2:51" s="13" customFormat="1" ht="12">
      <c r="B1896" s="251"/>
      <c r="C1896" s="252"/>
      <c r="D1896" s="231" t="s">
        <v>213</v>
      </c>
      <c r="E1896" s="253" t="s">
        <v>33</v>
      </c>
      <c r="F1896" s="254" t="s">
        <v>218</v>
      </c>
      <c r="G1896" s="252"/>
      <c r="H1896" s="255">
        <v>132.22</v>
      </c>
      <c r="I1896" s="256"/>
      <c r="J1896" s="256"/>
      <c r="K1896" s="252"/>
      <c r="L1896" s="252"/>
      <c r="M1896" s="257"/>
      <c r="N1896" s="258"/>
      <c r="O1896" s="259"/>
      <c r="P1896" s="259"/>
      <c r="Q1896" s="259"/>
      <c r="R1896" s="259"/>
      <c r="S1896" s="259"/>
      <c r="T1896" s="259"/>
      <c r="U1896" s="259"/>
      <c r="V1896" s="259"/>
      <c r="W1896" s="259"/>
      <c r="X1896" s="260"/>
      <c r="AT1896" s="261" t="s">
        <v>213</v>
      </c>
      <c r="AU1896" s="261" t="s">
        <v>90</v>
      </c>
      <c r="AV1896" s="13" t="s">
        <v>211</v>
      </c>
      <c r="AW1896" s="13" t="s">
        <v>5</v>
      </c>
      <c r="AX1896" s="13" t="s">
        <v>88</v>
      </c>
      <c r="AY1896" s="261" t="s">
        <v>204</v>
      </c>
    </row>
    <row r="1897" spans="2:65" s="1" customFormat="1" ht="16.5" customHeight="1">
      <c r="B1897" s="39"/>
      <c r="C1897" s="216" t="s">
        <v>2124</v>
      </c>
      <c r="D1897" s="216" t="s">
        <v>206</v>
      </c>
      <c r="E1897" s="217" t="s">
        <v>2125</v>
      </c>
      <c r="F1897" s="218" t="s">
        <v>2126</v>
      </c>
      <c r="G1897" s="219" t="s">
        <v>209</v>
      </c>
      <c r="H1897" s="220">
        <v>249.92</v>
      </c>
      <c r="I1897" s="221"/>
      <c r="J1897" s="221"/>
      <c r="K1897" s="222">
        <f>ROUND(P1897*H1897,2)</f>
        <v>0</v>
      </c>
      <c r="L1897" s="218" t="s">
        <v>1071</v>
      </c>
      <c r="M1897" s="44"/>
      <c r="N1897" s="223" t="s">
        <v>33</v>
      </c>
      <c r="O1897" s="224" t="s">
        <v>49</v>
      </c>
      <c r="P1897" s="225">
        <f>I1897+J1897</f>
        <v>0</v>
      </c>
      <c r="Q1897" s="225">
        <f>ROUND(I1897*H1897,2)</f>
        <v>0</v>
      </c>
      <c r="R1897" s="225">
        <f>ROUND(J1897*H1897,2)</f>
        <v>0</v>
      </c>
      <c r="S1897" s="80"/>
      <c r="T1897" s="226">
        <f>S1897*H1897</f>
        <v>0</v>
      </c>
      <c r="U1897" s="226">
        <v>0</v>
      </c>
      <c r="V1897" s="226">
        <f>U1897*H1897</f>
        <v>0</v>
      </c>
      <c r="W1897" s="226">
        <v>0</v>
      </c>
      <c r="X1897" s="227">
        <f>W1897*H1897</f>
        <v>0</v>
      </c>
      <c r="AR1897" s="17" t="s">
        <v>2127</v>
      </c>
      <c r="AT1897" s="17" t="s">
        <v>206</v>
      </c>
      <c r="AU1897" s="17" t="s">
        <v>90</v>
      </c>
      <c r="AY1897" s="17" t="s">
        <v>204</v>
      </c>
      <c r="BE1897" s="228">
        <f>IF(O1897="základní",K1897,0)</f>
        <v>0</v>
      </c>
      <c r="BF1897" s="228">
        <f>IF(O1897="snížená",K1897,0)</f>
        <v>0</v>
      </c>
      <c r="BG1897" s="228">
        <f>IF(O1897="zákl. přenesená",K1897,0)</f>
        <v>0</v>
      </c>
      <c r="BH1897" s="228">
        <f>IF(O1897="sníž. přenesená",K1897,0)</f>
        <v>0</v>
      </c>
      <c r="BI1897" s="228">
        <f>IF(O1897="nulová",K1897,0)</f>
        <v>0</v>
      </c>
      <c r="BJ1897" s="17" t="s">
        <v>88</v>
      </c>
      <c r="BK1897" s="228">
        <f>ROUND(P1897*H1897,2)</f>
        <v>0</v>
      </c>
      <c r="BL1897" s="17" t="s">
        <v>2127</v>
      </c>
      <c r="BM1897" s="17" t="s">
        <v>2128</v>
      </c>
    </row>
    <row r="1898" spans="2:51" s="11" customFormat="1" ht="12">
      <c r="B1898" s="229"/>
      <c r="C1898" s="230"/>
      <c r="D1898" s="231" t="s">
        <v>213</v>
      </c>
      <c r="E1898" s="232" t="s">
        <v>33</v>
      </c>
      <c r="F1898" s="233" t="s">
        <v>2129</v>
      </c>
      <c r="G1898" s="230"/>
      <c r="H1898" s="232" t="s">
        <v>33</v>
      </c>
      <c r="I1898" s="234"/>
      <c r="J1898" s="234"/>
      <c r="K1898" s="230"/>
      <c r="L1898" s="230"/>
      <c r="M1898" s="235"/>
      <c r="N1898" s="236"/>
      <c r="O1898" s="237"/>
      <c r="P1898" s="237"/>
      <c r="Q1898" s="237"/>
      <c r="R1898" s="237"/>
      <c r="S1898" s="237"/>
      <c r="T1898" s="237"/>
      <c r="U1898" s="237"/>
      <c r="V1898" s="237"/>
      <c r="W1898" s="237"/>
      <c r="X1898" s="238"/>
      <c r="AT1898" s="239" t="s">
        <v>213</v>
      </c>
      <c r="AU1898" s="239" t="s">
        <v>90</v>
      </c>
      <c r="AV1898" s="11" t="s">
        <v>88</v>
      </c>
      <c r="AW1898" s="11" t="s">
        <v>5</v>
      </c>
      <c r="AX1898" s="11" t="s">
        <v>80</v>
      </c>
      <c r="AY1898" s="239" t="s">
        <v>204</v>
      </c>
    </row>
    <row r="1899" spans="2:51" s="12" customFormat="1" ht="12">
      <c r="B1899" s="240"/>
      <c r="C1899" s="241"/>
      <c r="D1899" s="231" t="s">
        <v>213</v>
      </c>
      <c r="E1899" s="242" t="s">
        <v>33</v>
      </c>
      <c r="F1899" s="243" t="s">
        <v>1734</v>
      </c>
      <c r="G1899" s="241"/>
      <c r="H1899" s="244">
        <v>249.92</v>
      </c>
      <c r="I1899" s="245"/>
      <c r="J1899" s="245"/>
      <c r="K1899" s="241"/>
      <c r="L1899" s="241"/>
      <c r="M1899" s="246"/>
      <c r="N1899" s="247"/>
      <c r="O1899" s="248"/>
      <c r="P1899" s="248"/>
      <c r="Q1899" s="248"/>
      <c r="R1899" s="248"/>
      <c r="S1899" s="248"/>
      <c r="T1899" s="248"/>
      <c r="U1899" s="248"/>
      <c r="V1899" s="248"/>
      <c r="W1899" s="248"/>
      <c r="X1899" s="249"/>
      <c r="AT1899" s="250" t="s">
        <v>213</v>
      </c>
      <c r="AU1899" s="250" t="s">
        <v>90</v>
      </c>
      <c r="AV1899" s="12" t="s">
        <v>90</v>
      </c>
      <c r="AW1899" s="12" t="s">
        <v>5</v>
      </c>
      <c r="AX1899" s="12" t="s">
        <v>80</v>
      </c>
      <c r="AY1899" s="250" t="s">
        <v>204</v>
      </c>
    </row>
    <row r="1900" spans="2:51" s="11" customFormat="1" ht="12">
      <c r="B1900" s="229"/>
      <c r="C1900" s="230"/>
      <c r="D1900" s="231" t="s">
        <v>213</v>
      </c>
      <c r="E1900" s="232" t="s">
        <v>33</v>
      </c>
      <c r="F1900" s="233" t="s">
        <v>2130</v>
      </c>
      <c r="G1900" s="230"/>
      <c r="H1900" s="232" t="s">
        <v>33</v>
      </c>
      <c r="I1900" s="234"/>
      <c r="J1900" s="234"/>
      <c r="K1900" s="230"/>
      <c r="L1900" s="230"/>
      <c r="M1900" s="235"/>
      <c r="N1900" s="236"/>
      <c r="O1900" s="237"/>
      <c r="P1900" s="237"/>
      <c r="Q1900" s="237"/>
      <c r="R1900" s="237"/>
      <c r="S1900" s="237"/>
      <c r="T1900" s="237"/>
      <c r="U1900" s="237"/>
      <c r="V1900" s="237"/>
      <c r="W1900" s="237"/>
      <c r="X1900" s="238"/>
      <c r="AT1900" s="239" t="s">
        <v>213</v>
      </c>
      <c r="AU1900" s="239" t="s">
        <v>90</v>
      </c>
      <c r="AV1900" s="11" t="s">
        <v>88</v>
      </c>
      <c r="AW1900" s="11" t="s">
        <v>5</v>
      </c>
      <c r="AX1900" s="11" t="s">
        <v>80</v>
      </c>
      <c r="AY1900" s="239" t="s">
        <v>204</v>
      </c>
    </row>
    <row r="1901" spans="2:51" s="11" customFormat="1" ht="12">
      <c r="B1901" s="229"/>
      <c r="C1901" s="230"/>
      <c r="D1901" s="231" t="s">
        <v>213</v>
      </c>
      <c r="E1901" s="232" t="s">
        <v>33</v>
      </c>
      <c r="F1901" s="233" t="s">
        <v>2131</v>
      </c>
      <c r="G1901" s="230"/>
      <c r="H1901" s="232" t="s">
        <v>33</v>
      </c>
      <c r="I1901" s="234"/>
      <c r="J1901" s="234"/>
      <c r="K1901" s="230"/>
      <c r="L1901" s="230"/>
      <c r="M1901" s="235"/>
      <c r="N1901" s="236"/>
      <c r="O1901" s="237"/>
      <c r="P1901" s="237"/>
      <c r="Q1901" s="237"/>
      <c r="R1901" s="237"/>
      <c r="S1901" s="237"/>
      <c r="T1901" s="237"/>
      <c r="U1901" s="237"/>
      <c r="V1901" s="237"/>
      <c r="W1901" s="237"/>
      <c r="X1901" s="238"/>
      <c r="AT1901" s="239" t="s">
        <v>213</v>
      </c>
      <c r="AU1901" s="239" t="s">
        <v>90</v>
      </c>
      <c r="AV1901" s="11" t="s">
        <v>88</v>
      </c>
      <c r="AW1901" s="11" t="s">
        <v>5</v>
      </c>
      <c r="AX1901" s="11" t="s">
        <v>80</v>
      </c>
      <c r="AY1901" s="239" t="s">
        <v>204</v>
      </c>
    </row>
    <row r="1902" spans="2:51" s="11" customFormat="1" ht="12">
      <c r="B1902" s="229"/>
      <c r="C1902" s="230"/>
      <c r="D1902" s="231" t="s">
        <v>213</v>
      </c>
      <c r="E1902" s="232" t="s">
        <v>33</v>
      </c>
      <c r="F1902" s="233" t="s">
        <v>2132</v>
      </c>
      <c r="G1902" s="230"/>
      <c r="H1902" s="232" t="s">
        <v>33</v>
      </c>
      <c r="I1902" s="234"/>
      <c r="J1902" s="234"/>
      <c r="K1902" s="230"/>
      <c r="L1902" s="230"/>
      <c r="M1902" s="235"/>
      <c r="N1902" s="236"/>
      <c r="O1902" s="237"/>
      <c r="P1902" s="237"/>
      <c r="Q1902" s="237"/>
      <c r="R1902" s="237"/>
      <c r="S1902" s="237"/>
      <c r="T1902" s="237"/>
      <c r="U1902" s="237"/>
      <c r="V1902" s="237"/>
      <c r="W1902" s="237"/>
      <c r="X1902" s="238"/>
      <c r="AT1902" s="239" t="s">
        <v>213</v>
      </c>
      <c r="AU1902" s="239" t="s">
        <v>90</v>
      </c>
      <c r="AV1902" s="11" t="s">
        <v>88</v>
      </c>
      <c r="AW1902" s="11" t="s">
        <v>5</v>
      </c>
      <c r="AX1902" s="11" t="s">
        <v>80</v>
      </c>
      <c r="AY1902" s="239" t="s">
        <v>204</v>
      </c>
    </row>
    <row r="1903" spans="2:51" s="13" customFormat="1" ht="12">
      <c r="B1903" s="251"/>
      <c r="C1903" s="252"/>
      <c r="D1903" s="231" t="s">
        <v>213</v>
      </c>
      <c r="E1903" s="253" t="s">
        <v>33</v>
      </c>
      <c r="F1903" s="254" t="s">
        <v>218</v>
      </c>
      <c r="G1903" s="252"/>
      <c r="H1903" s="255">
        <v>249.92</v>
      </c>
      <c r="I1903" s="256"/>
      <c r="J1903" s="256"/>
      <c r="K1903" s="252"/>
      <c r="L1903" s="252"/>
      <c r="M1903" s="257"/>
      <c r="N1903" s="258"/>
      <c r="O1903" s="259"/>
      <c r="P1903" s="259"/>
      <c r="Q1903" s="259"/>
      <c r="R1903" s="259"/>
      <c r="S1903" s="259"/>
      <c r="T1903" s="259"/>
      <c r="U1903" s="259"/>
      <c r="V1903" s="259"/>
      <c r="W1903" s="259"/>
      <c r="X1903" s="260"/>
      <c r="AT1903" s="261" t="s">
        <v>213</v>
      </c>
      <c r="AU1903" s="261" t="s">
        <v>90</v>
      </c>
      <c r="AV1903" s="13" t="s">
        <v>211</v>
      </c>
      <c r="AW1903" s="13" t="s">
        <v>5</v>
      </c>
      <c r="AX1903" s="13" t="s">
        <v>88</v>
      </c>
      <c r="AY1903" s="261" t="s">
        <v>204</v>
      </c>
    </row>
    <row r="1904" spans="2:65" s="1" customFormat="1" ht="22.5" customHeight="1">
      <c r="B1904" s="39"/>
      <c r="C1904" s="216" t="s">
        <v>2133</v>
      </c>
      <c r="D1904" s="216" t="s">
        <v>206</v>
      </c>
      <c r="E1904" s="217" t="s">
        <v>2134</v>
      </c>
      <c r="F1904" s="218" t="s">
        <v>2135</v>
      </c>
      <c r="G1904" s="219" t="s">
        <v>275</v>
      </c>
      <c r="H1904" s="220">
        <v>0.049</v>
      </c>
      <c r="I1904" s="221"/>
      <c r="J1904" s="221"/>
      <c r="K1904" s="222">
        <f>ROUND(P1904*H1904,2)</f>
        <v>0</v>
      </c>
      <c r="L1904" s="218" t="s">
        <v>239</v>
      </c>
      <c r="M1904" s="44"/>
      <c r="N1904" s="223" t="s">
        <v>33</v>
      </c>
      <c r="O1904" s="224" t="s">
        <v>49</v>
      </c>
      <c r="P1904" s="225">
        <f>I1904+J1904</f>
        <v>0</v>
      </c>
      <c r="Q1904" s="225">
        <f>ROUND(I1904*H1904,2)</f>
        <v>0</v>
      </c>
      <c r="R1904" s="225">
        <f>ROUND(J1904*H1904,2)</f>
        <v>0</v>
      </c>
      <c r="S1904" s="80"/>
      <c r="T1904" s="226">
        <f>S1904*H1904</f>
        <v>0</v>
      </c>
      <c r="U1904" s="226">
        <v>0</v>
      </c>
      <c r="V1904" s="226">
        <f>U1904*H1904</f>
        <v>0</v>
      </c>
      <c r="W1904" s="226">
        <v>0</v>
      </c>
      <c r="X1904" s="227">
        <f>W1904*H1904</f>
        <v>0</v>
      </c>
      <c r="AR1904" s="17" t="s">
        <v>305</v>
      </c>
      <c r="AT1904" s="17" t="s">
        <v>206</v>
      </c>
      <c r="AU1904" s="17" t="s">
        <v>90</v>
      </c>
      <c r="AY1904" s="17" t="s">
        <v>204</v>
      </c>
      <c r="BE1904" s="228">
        <f>IF(O1904="základní",K1904,0)</f>
        <v>0</v>
      </c>
      <c r="BF1904" s="228">
        <f>IF(O1904="snížená",K1904,0)</f>
        <v>0</v>
      </c>
      <c r="BG1904" s="228">
        <f>IF(O1904="zákl. přenesená",K1904,0)</f>
        <v>0</v>
      </c>
      <c r="BH1904" s="228">
        <f>IF(O1904="sníž. přenesená",K1904,0)</f>
        <v>0</v>
      </c>
      <c r="BI1904" s="228">
        <f>IF(O1904="nulová",K1904,0)</f>
        <v>0</v>
      </c>
      <c r="BJ1904" s="17" t="s">
        <v>88</v>
      </c>
      <c r="BK1904" s="228">
        <f>ROUND(P1904*H1904,2)</f>
        <v>0</v>
      </c>
      <c r="BL1904" s="17" t="s">
        <v>305</v>
      </c>
      <c r="BM1904" s="17" t="s">
        <v>2136</v>
      </c>
    </row>
    <row r="1905" spans="2:63" s="10" customFormat="1" ht="22.8" customHeight="1">
      <c r="B1905" s="199"/>
      <c r="C1905" s="200"/>
      <c r="D1905" s="201" t="s">
        <v>79</v>
      </c>
      <c r="E1905" s="214" t="s">
        <v>2137</v>
      </c>
      <c r="F1905" s="214" t="s">
        <v>2138</v>
      </c>
      <c r="G1905" s="200"/>
      <c r="H1905" s="200"/>
      <c r="I1905" s="203"/>
      <c r="J1905" s="203"/>
      <c r="K1905" s="215">
        <f>BK1905</f>
        <v>0</v>
      </c>
      <c r="L1905" s="200"/>
      <c r="M1905" s="205"/>
      <c r="N1905" s="206"/>
      <c r="O1905" s="207"/>
      <c r="P1905" s="207"/>
      <c r="Q1905" s="208">
        <f>SUM(Q1906:Q2080)</f>
        <v>0</v>
      </c>
      <c r="R1905" s="208">
        <f>SUM(R1906:R2080)</f>
        <v>0</v>
      </c>
      <c r="S1905" s="207"/>
      <c r="T1905" s="209">
        <f>SUM(T1906:T2080)</f>
        <v>0</v>
      </c>
      <c r="U1905" s="207"/>
      <c r="V1905" s="209">
        <f>SUM(V1906:V2080)</f>
        <v>2.3007160000000004</v>
      </c>
      <c r="W1905" s="207"/>
      <c r="X1905" s="210">
        <f>SUM(X1906:X2080)</f>
        <v>0</v>
      </c>
      <c r="AR1905" s="211" t="s">
        <v>90</v>
      </c>
      <c r="AT1905" s="212" t="s">
        <v>79</v>
      </c>
      <c r="AU1905" s="212" t="s">
        <v>88</v>
      </c>
      <c r="AY1905" s="211" t="s">
        <v>204</v>
      </c>
      <c r="BK1905" s="213">
        <f>SUM(BK1906:BK2080)</f>
        <v>0</v>
      </c>
    </row>
    <row r="1906" spans="2:65" s="1" customFormat="1" ht="16.5" customHeight="1">
      <c r="B1906" s="39"/>
      <c r="C1906" s="216" t="s">
        <v>2139</v>
      </c>
      <c r="D1906" s="216" t="s">
        <v>206</v>
      </c>
      <c r="E1906" s="217" t="s">
        <v>2140</v>
      </c>
      <c r="F1906" s="218" t="s">
        <v>2141</v>
      </c>
      <c r="G1906" s="219" t="s">
        <v>209</v>
      </c>
      <c r="H1906" s="220">
        <v>169.4</v>
      </c>
      <c r="I1906" s="221"/>
      <c r="J1906" s="221"/>
      <c r="K1906" s="222">
        <f>ROUND(P1906*H1906,2)</f>
        <v>0</v>
      </c>
      <c r="L1906" s="218" t="s">
        <v>210</v>
      </c>
      <c r="M1906" s="44"/>
      <c r="N1906" s="223" t="s">
        <v>33</v>
      </c>
      <c r="O1906" s="224" t="s">
        <v>49</v>
      </c>
      <c r="P1906" s="225">
        <f>I1906+J1906</f>
        <v>0</v>
      </c>
      <c r="Q1906" s="225">
        <f>ROUND(I1906*H1906,2)</f>
        <v>0</v>
      </c>
      <c r="R1906" s="225">
        <f>ROUND(J1906*H1906,2)</f>
        <v>0</v>
      </c>
      <c r="S1906" s="80"/>
      <c r="T1906" s="226">
        <f>S1906*H1906</f>
        <v>0</v>
      </c>
      <c r="U1906" s="226">
        <v>0</v>
      </c>
      <c r="V1906" s="226">
        <f>U1906*H1906</f>
        <v>0</v>
      </c>
      <c r="W1906" s="226">
        <v>0</v>
      </c>
      <c r="X1906" s="227">
        <f>W1906*H1906</f>
        <v>0</v>
      </c>
      <c r="AR1906" s="17" t="s">
        <v>305</v>
      </c>
      <c r="AT1906" s="17" t="s">
        <v>206</v>
      </c>
      <c r="AU1906" s="17" t="s">
        <v>90</v>
      </c>
      <c r="AY1906" s="17" t="s">
        <v>204</v>
      </c>
      <c r="BE1906" s="228">
        <f>IF(O1906="základní",K1906,0)</f>
        <v>0</v>
      </c>
      <c r="BF1906" s="228">
        <f>IF(O1906="snížená",K1906,0)</f>
        <v>0</v>
      </c>
      <c r="BG1906" s="228">
        <f>IF(O1906="zákl. přenesená",K1906,0)</f>
        <v>0</v>
      </c>
      <c r="BH1906" s="228">
        <f>IF(O1906="sníž. přenesená",K1906,0)</f>
        <v>0</v>
      </c>
      <c r="BI1906" s="228">
        <f>IF(O1906="nulová",K1906,0)</f>
        <v>0</v>
      </c>
      <c r="BJ1906" s="17" t="s">
        <v>88</v>
      </c>
      <c r="BK1906" s="228">
        <f>ROUND(P1906*H1906,2)</f>
        <v>0</v>
      </c>
      <c r="BL1906" s="17" t="s">
        <v>305</v>
      </c>
      <c r="BM1906" s="17" t="s">
        <v>2142</v>
      </c>
    </row>
    <row r="1907" spans="2:51" s="12" customFormat="1" ht="12">
      <c r="B1907" s="240"/>
      <c r="C1907" s="241"/>
      <c r="D1907" s="231" t="s">
        <v>213</v>
      </c>
      <c r="E1907" s="242" t="s">
        <v>33</v>
      </c>
      <c r="F1907" s="243" t="s">
        <v>2143</v>
      </c>
      <c r="G1907" s="241"/>
      <c r="H1907" s="244">
        <v>68.7</v>
      </c>
      <c r="I1907" s="245"/>
      <c r="J1907" s="245"/>
      <c r="K1907" s="241"/>
      <c r="L1907" s="241"/>
      <c r="M1907" s="246"/>
      <c r="N1907" s="247"/>
      <c r="O1907" s="248"/>
      <c r="P1907" s="248"/>
      <c r="Q1907" s="248"/>
      <c r="R1907" s="248"/>
      <c r="S1907" s="248"/>
      <c r="T1907" s="248"/>
      <c r="U1907" s="248"/>
      <c r="V1907" s="248"/>
      <c r="W1907" s="248"/>
      <c r="X1907" s="249"/>
      <c r="AT1907" s="250" t="s">
        <v>213</v>
      </c>
      <c r="AU1907" s="250" t="s">
        <v>90</v>
      </c>
      <c r="AV1907" s="12" t="s">
        <v>90</v>
      </c>
      <c r="AW1907" s="12" t="s">
        <v>5</v>
      </c>
      <c r="AX1907" s="12" t="s">
        <v>80</v>
      </c>
      <c r="AY1907" s="250" t="s">
        <v>204</v>
      </c>
    </row>
    <row r="1908" spans="2:51" s="12" customFormat="1" ht="12">
      <c r="B1908" s="240"/>
      <c r="C1908" s="241"/>
      <c r="D1908" s="231" t="s">
        <v>213</v>
      </c>
      <c r="E1908" s="242" t="s">
        <v>33</v>
      </c>
      <c r="F1908" s="243" t="s">
        <v>2144</v>
      </c>
      <c r="G1908" s="241"/>
      <c r="H1908" s="244">
        <v>66</v>
      </c>
      <c r="I1908" s="245"/>
      <c r="J1908" s="245"/>
      <c r="K1908" s="241"/>
      <c r="L1908" s="241"/>
      <c r="M1908" s="246"/>
      <c r="N1908" s="247"/>
      <c r="O1908" s="248"/>
      <c r="P1908" s="248"/>
      <c r="Q1908" s="248"/>
      <c r="R1908" s="248"/>
      <c r="S1908" s="248"/>
      <c r="T1908" s="248"/>
      <c r="U1908" s="248"/>
      <c r="V1908" s="248"/>
      <c r="W1908" s="248"/>
      <c r="X1908" s="249"/>
      <c r="AT1908" s="250" t="s">
        <v>213</v>
      </c>
      <c r="AU1908" s="250" t="s">
        <v>90</v>
      </c>
      <c r="AV1908" s="12" t="s">
        <v>90</v>
      </c>
      <c r="AW1908" s="12" t="s">
        <v>5</v>
      </c>
      <c r="AX1908" s="12" t="s">
        <v>80</v>
      </c>
      <c r="AY1908" s="250" t="s">
        <v>204</v>
      </c>
    </row>
    <row r="1909" spans="2:51" s="12" customFormat="1" ht="12">
      <c r="B1909" s="240"/>
      <c r="C1909" s="241"/>
      <c r="D1909" s="231" t="s">
        <v>213</v>
      </c>
      <c r="E1909" s="242" t="s">
        <v>33</v>
      </c>
      <c r="F1909" s="243" t="s">
        <v>2145</v>
      </c>
      <c r="G1909" s="241"/>
      <c r="H1909" s="244">
        <v>34.7</v>
      </c>
      <c r="I1909" s="245"/>
      <c r="J1909" s="245"/>
      <c r="K1909" s="241"/>
      <c r="L1909" s="241"/>
      <c r="M1909" s="246"/>
      <c r="N1909" s="247"/>
      <c r="O1909" s="248"/>
      <c r="P1909" s="248"/>
      <c r="Q1909" s="248"/>
      <c r="R1909" s="248"/>
      <c r="S1909" s="248"/>
      <c r="T1909" s="248"/>
      <c r="U1909" s="248"/>
      <c r="V1909" s="248"/>
      <c r="W1909" s="248"/>
      <c r="X1909" s="249"/>
      <c r="AT1909" s="250" t="s">
        <v>213</v>
      </c>
      <c r="AU1909" s="250" t="s">
        <v>90</v>
      </c>
      <c r="AV1909" s="12" t="s">
        <v>90</v>
      </c>
      <c r="AW1909" s="12" t="s">
        <v>5</v>
      </c>
      <c r="AX1909" s="12" t="s">
        <v>80</v>
      </c>
      <c r="AY1909" s="250" t="s">
        <v>204</v>
      </c>
    </row>
    <row r="1910" spans="2:51" s="13" customFormat="1" ht="12">
      <c r="B1910" s="251"/>
      <c r="C1910" s="252"/>
      <c r="D1910" s="231" t="s">
        <v>213</v>
      </c>
      <c r="E1910" s="253" t="s">
        <v>33</v>
      </c>
      <c r="F1910" s="254" t="s">
        <v>218</v>
      </c>
      <c r="G1910" s="252"/>
      <c r="H1910" s="255">
        <v>169.39999999999998</v>
      </c>
      <c r="I1910" s="256"/>
      <c r="J1910" s="256"/>
      <c r="K1910" s="252"/>
      <c r="L1910" s="252"/>
      <c r="M1910" s="257"/>
      <c r="N1910" s="258"/>
      <c r="O1910" s="259"/>
      <c r="P1910" s="259"/>
      <c r="Q1910" s="259"/>
      <c r="R1910" s="259"/>
      <c r="S1910" s="259"/>
      <c r="T1910" s="259"/>
      <c r="U1910" s="259"/>
      <c r="V1910" s="259"/>
      <c r="W1910" s="259"/>
      <c r="X1910" s="260"/>
      <c r="AT1910" s="261" t="s">
        <v>213</v>
      </c>
      <c r="AU1910" s="261" t="s">
        <v>90</v>
      </c>
      <c r="AV1910" s="13" t="s">
        <v>211</v>
      </c>
      <c r="AW1910" s="13" t="s">
        <v>5</v>
      </c>
      <c r="AX1910" s="13" t="s">
        <v>88</v>
      </c>
      <c r="AY1910" s="261" t="s">
        <v>204</v>
      </c>
    </row>
    <row r="1911" spans="2:65" s="1" customFormat="1" ht="16.5" customHeight="1">
      <c r="B1911" s="39"/>
      <c r="C1911" s="273" t="s">
        <v>2146</v>
      </c>
      <c r="D1911" s="273" t="s">
        <v>287</v>
      </c>
      <c r="E1911" s="274" t="s">
        <v>2147</v>
      </c>
      <c r="F1911" s="275" t="s">
        <v>2148</v>
      </c>
      <c r="G1911" s="276" t="s">
        <v>209</v>
      </c>
      <c r="H1911" s="277">
        <v>169.4</v>
      </c>
      <c r="I1911" s="278"/>
      <c r="J1911" s="279"/>
      <c r="K1911" s="280">
        <f>ROUND(P1911*H1911,2)</f>
        <v>0</v>
      </c>
      <c r="L1911" s="275" t="s">
        <v>1071</v>
      </c>
      <c r="M1911" s="281"/>
      <c r="N1911" s="282" t="s">
        <v>33</v>
      </c>
      <c r="O1911" s="224" t="s">
        <v>49</v>
      </c>
      <c r="P1911" s="225">
        <f>I1911+J1911</f>
        <v>0</v>
      </c>
      <c r="Q1911" s="225">
        <f>ROUND(I1911*H1911,2)</f>
        <v>0</v>
      </c>
      <c r="R1911" s="225">
        <f>ROUND(J1911*H1911,2)</f>
        <v>0</v>
      </c>
      <c r="S1911" s="80"/>
      <c r="T1911" s="226">
        <f>S1911*H1911</f>
        <v>0</v>
      </c>
      <c r="U1911" s="226">
        <v>0.01314</v>
      </c>
      <c r="V1911" s="226">
        <f>U1911*H1911</f>
        <v>2.2259160000000002</v>
      </c>
      <c r="W1911" s="226">
        <v>0</v>
      </c>
      <c r="X1911" s="227">
        <f>W1911*H1911</f>
        <v>0</v>
      </c>
      <c r="AR1911" s="17" t="s">
        <v>411</v>
      </c>
      <c r="AT1911" s="17" t="s">
        <v>287</v>
      </c>
      <c r="AU1911" s="17" t="s">
        <v>90</v>
      </c>
      <c r="AY1911" s="17" t="s">
        <v>204</v>
      </c>
      <c r="BE1911" s="228">
        <f>IF(O1911="základní",K1911,0)</f>
        <v>0</v>
      </c>
      <c r="BF1911" s="228">
        <f>IF(O1911="snížená",K1911,0)</f>
        <v>0</v>
      </c>
      <c r="BG1911" s="228">
        <f>IF(O1911="zákl. přenesená",K1911,0)</f>
        <v>0</v>
      </c>
      <c r="BH1911" s="228">
        <f>IF(O1911="sníž. přenesená",K1911,0)</f>
        <v>0</v>
      </c>
      <c r="BI1911" s="228">
        <f>IF(O1911="nulová",K1911,0)</f>
        <v>0</v>
      </c>
      <c r="BJ1911" s="17" t="s">
        <v>88</v>
      </c>
      <c r="BK1911" s="228">
        <f>ROUND(P1911*H1911,2)</f>
        <v>0</v>
      </c>
      <c r="BL1911" s="17" t="s">
        <v>305</v>
      </c>
      <c r="BM1911" s="17" t="s">
        <v>2149</v>
      </c>
    </row>
    <row r="1912" spans="2:51" s="11" customFormat="1" ht="12">
      <c r="B1912" s="229"/>
      <c r="C1912" s="230"/>
      <c r="D1912" s="231" t="s">
        <v>213</v>
      </c>
      <c r="E1912" s="232" t="s">
        <v>33</v>
      </c>
      <c r="F1912" s="233" t="s">
        <v>2150</v>
      </c>
      <c r="G1912" s="230"/>
      <c r="H1912" s="232" t="s">
        <v>33</v>
      </c>
      <c r="I1912" s="234"/>
      <c r="J1912" s="234"/>
      <c r="K1912" s="230"/>
      <c r="L1912" s="230"/>
      <c r="M1912" s="235"/>
      <c r="N1912" s="236"/>
      <c r="O1912" s="237"/>
      <c r="P1912" s="237"/>
      <c r="Q1912" s="237"/>
      <c r="R1912" s="237"/>
      <c r="S1912" s="237"/>
      <c r="T1912" s="237"/>
      <c r="U1912" s="237"/>
      <c r="V1912" s="237"/>
      <c r="W1912" s="237"/>
      <c r="X1912" s="238"/>
      <c r="AT1912" s="239" t="s">
        <v>213</v>
      </c>
      <c r="AU1912" s="239" t="s">
        <v>90</v>
      </c>
      <c r="AV1912" s="11" t="s">
        <v>88</v>
      </c>
      <c r="AW1912" s="11" t="s">
        <v>5</v>
      </c>
      <c r="AX1912" s="11" t="s">
        <v>80</v>
      </c>
      <c r="AY1912" s="239" t="s">
        <v>204</v>
      </c>
    </row>
    <row r="1913" spans="2:51" s="12" customFormat="1" ht="12">
      <c r="B1913" s="240"/>
      <c r="C1913" s="241"/>
      <c r="D1913" s="231" t="s">
        <v>213</v>
      </c>
      <c r="E1913" s="242" t="s">
        <v>33</v>
      </c>
      <c r="F1913" s="243" t="s">
        <v>2151</v>
      </c>
      <c r="G1913" s="241"/>
      <c r="H1913" s="244">
        <v>169.4</v>
      </c>
      <c r="I1913" s="245"/>
      <c r="J1913" s="245"/>
      <c r="K1913" s="241"/>
      <c r="L1913" s="241"/>
      <c r="M1913" s="246"/>
      <c r="N1913" s="247"/>
      <c r="O1913" s="248"/>
      <c r="P1913" s="248"/>
      <c r="Q1913" s="248"/>
      <c r="R1913" s="248"/>
      <c r="S1913" s="248"/>
      <c r="T1913" s="248"/>
      <c r="U1913" s="248"/>
      <c r="V1913" s="248"/>
      <c r="W1913" s="248"/>
      <c r="X1913" s="249"/>
      <c r="AT1913" s="250" t="s">
        <v>213</v>
      </c>
      <c r="AU1913" s="250" t="s">
        <v>90</v>
      </c>
      <c r="AV1913" s="12" t="s">
        <v>90</v>
      </c>
      <c r="AW1913" s="12" t="s">
        <v>5</v>
      </c>
      <c r="AX1913" s="12" t="s">
        <v>80</v>
      </c>
      <c r="AY1913" s="250" t="s">
        <v>204</v>
      </c>
    </row>
    <row r="1914" spans="2:51" s="13" customFormat="1" ht="12">
      <c r="B1914" s="251"/>
      <c r="C1914" s="252"/>
      <c r="D1914" s="231" t="s">
        <v>213</v>
      </c>
      <c r="E1914" s="253" t="s">
        <v>33</v>
      </c>
      <c r="F1914" s="254" t="s">
        <v>218</v>
      </c>
      <c r="G1914" s="252"/>
      <c r="H1914" s="255">
        <v>169.4</v>
      </c>
      <c r="I1914" s="256"/>
      <c r="J1914" s="256"/>
      <c r="K1914" s="252"/>
      <c r="L1914" s="252"/>
      <c r="M1914" s="257"/>
      <c r="N1914" s="258"/>
      <c r="O1914" s="259"/>
      <c r="P1914" s="259"/>
      <c r="Q1914" s="259"/>
      <c r="R1914" s="259"/>
      <c r="S1914" s="259"/>
      <c r="T1914" s="259"/>
      <c r="U1914" s="259"/>
      <c r="V1914" s="259"/>
      <c r="W1914" s="259"/>
      <c r="X1914" s="260"/>
      <c r="AT1914" s="261" t="s">
        <v>213</v>
      </c>
      <c r="AU1914" s="261" t="s">
        <v>90</v>
      </c>
      <c r="AV1914" s="13" t="s">
        <v>211</v>
      </c>
      <c r="AW1914" s="13" t="s">
        <v>5</v>
      </c>
      <c r="AX1914" s="13" t="s">
        <v>88</v>
      </c>
      <c r="AY1914" s="261" t="s">
        <v>204</v>
      </c>
    </row>
    <row r="1915" spans="2:65" s="1" customFormat="1" ht="16.5" customHeight="1">
      <c r="B1915" s="39"/>
      <c r="C1915" s="216" t="s">
        <v>2152</v>
      </c>
      <c r="D1915" s="216" t="s">
        <v>206</v>
      </c>
      <c r="E1915" s="217" t="s">
        <v>2153</v>
      </c>
      <c r="F1915" s="218" t="s">
        <v>2154</v>
      </c>
      <c r="G1915" s="219" t="s">
        <v>209</v>
      </c>
      <c r="H1915" s="220">
        <v>37.9</v>
      </c>
      <c r="I1915" s="221"/>
      <c r="J1915" s="221"/>
      <c r="K1915" s="222">
        <f>ROUND(P1915*H1915,2)</f>
        <v>0</v>
      </c>
      <c r="L1915" s="218" t="s">
        <v>1071</v>
      </c>
      <c r="M1915" s="44"/>
      <c r="N1915" s="223" t="s">
        <v>33</v>
      </c>
      <c r="O1915" s="224" t="s">
        <v>49</v>
      </c>
      <c r="P1915" s="225">
        <f>I1915+J1915</f>
        <v>0</v>
      </c>
      <c r="Q1915" s="225">
        <f>ROUND(I1915*H1915,2)</f>
        <v>0</v>
      </c>
      <c r="R1915" s="225">
        <f>ROUND(J1915*H1915,2)</f>
        <v>0</v>
      </c>
      <c r="S1915" s="80"/>
      <c r="T1915" s="226">
        <f>S1915*H1915</f>
        <v>0</v>
      </c>
      <c r="U1915" s="226">
        <v>0</v>
      </c>
      <c r="V1915" s="226">
        <f>U1915*H1915</f>
        <v>0</v>
      </c>
      <c r="W1915" s="226">
        <v>0</v>
      </c>
      <c r="X1915" s="227">
        <f>W1915*H1915</f>
        <v>0</v>
      </c>
      <c r="AR1915" s="17" t="s">
        <v>305</v>
      </c>
      <c r="AT1915" s="17" t="s">
        <v>206</v>
      </c>
      <c r="AU1915" s="17" t="s">
        <v>90</v>
      </c>
      <c r="AY1915" s="17" t="s">
        <v>204</v>
      </c>
      <c r="BE1915" s="228">
        <f>IF(O1915="základní",K1915,0)</f>
        <v>0</v>
      </c>
      <c r="BF1915" s="228">
        <f>IF(O1915="snížená",K1915,0)</f>
        <v>0</v>
      </c>
      <c r="BG1915" s="228">
        <f>IF(O1915="zákl. přenesená",K1915,0)</f>
        <v>0</v>
      </c>
      <c r="BH1915" s="228">
        <f>IF(O1915="sníž. přenesená",K1915,0)</f>
        <v>0</v>
      </c>
      <c r="BI1915" s="228">
        <f>IF(O1915="nulová",K1915,0)</f>
        <v>0</v>
      </c>
      <c r="BJ1915" s="17" t="s">
        <v>88</v>
      </c>
      <c r="BK1915" s="228">
        <f>ROUND(P1915*H1915,2)</f>
        <v>0</v>
      </c>
      <c r="BL1915" s="17" t="s">
        <v>305</v>
      </c>
      <c r="BM1915" s="17" t="s">
        <v>2155</v>
      </c>
    </row>
    <row r="1916" spans="2:51" s="11" customFormat="1" ht="12">
      <c r="B1916" s="229"/>
      <c r="C1916" s="230"/>
      <c r="D1916" s="231" t="s">
        <v>213</v>
      </c>
      <c r="E1916" s="232" t="s">
        <v>33</v>
      </c>
      <c r="F1916" s="233" t="s">
        <v>2156</v>
      </c>
      <c r="G1916" s="230"/>
      <c r="H1916" s="232" t="s">
        <v>33</v>
      </c>
      <c r="I1916" s="234"/>
      <c r="J1916" s="234"/>
      <c r="K1916" s="230"/>
      <c r="L1916" s="230"/>
      <c r="M1916" s="235"/>
      <c r="N1916" s="236"/>
      <c r="O1916" s="237"/>
      <c r="P1916" s="237"/>
      <c r="Q1916" s="237"/>
      <c r="R1916" s="237"/>
      <c r="S1916" s="237"/>
      <c r="T1916" s="237"/>
      <c r="U1916" s="237"/>
      <c r="V1916" s="237"/>
      <c r="W1916" s="237"/>
      <c r="X1916" s="238"/>
      <c r="AT1916" s="239" t="s">
        <v>213</v>
      </c>
      <c r="AU1916" s="239" t="s">
        <v>90</v>
      </c>
      <c r="AV1916" s="11" t="s">
        <v>88</v>
      </c>
      <c r="AW1916" s="11" t="s">
        <v>5</v>
      </c>
      <c r="AX1916" s="11" t="s">
        <v>80</v>
      </c>
      <c r="AY1916" s="239" t="s">
        <v>204</v>
      </c>
    </row>
    <row r="1917" spans="2:51" s="11" customFormat="1" ht="12">
      <c r="B1917" s="229"/>
      <c r="C1917" s="230"/>
      <c r="D1917" s="231" t="s">
        <v>213</v>
      </c>
      <c r="E1917" s="232" t="s">
        <v>33</v>
      </c>
      <c r="F1917" s="233" t="s">
        <v>2157</v>
      </c>
      <c r="G1917" s="230"/>
      <c r="H1917" s="232" t="s">
        <v>33</v>
      </c>
      <c r="I1917" s="234"/>
      <c r="J1917" s="234"/>
      <c r="K1917" s="230"/>
      <c r="L1917" s="230"/>
      <c r="M1917" s="235"/>
      <c r="N1917" s="236"/>
      <c r="O1917" s="237"/>
      <c r="P1917" s="237"/>
      <c r="Q1917" s="237"/>
      <c r="R1917" s="237"/>
      <c r="S1917" s="237"/>
      <c r="T1917" s="237"/>
      <c r="U1917" s="237"/>
      <c r="V1917" s="237"/>
      <c r="W1917" s="237"/>
      <c r="X1917" s="238"/>
      <c r="AT1917" s="239" t="s">
        <v>213</v>
      </c>
      <c r="AU1917" s="239" t="s">
        <v>90</v>
      </c>
      <c r="AV1917" s="11" t="s">
        <v>88</v>
      </c>
      <c r="AW1917" s="11" t="s">
        <v>5</v>
      </c>
      <c r="AX1917" s="11" t="s">
        <v>80</v>
      </c>
      <c r="AY1917" s="239" t="s">
        <v>204</v>
      </c>
    </row>
    <row r="1918" spans="2:51" s="12" customFormat="1" ht="12">
      <c r="B1918" s="240"/>
      <c r="C1918" s="241"/>
      <c r="D1918" s="231" t="s">
        <v>213</v>
      </c>
      <c r="E1918" s="242" t="s">
        <v>33</v>
      </c>
      <c r="F1918" s="243" t="s">
        <v>2158</v>
      </c>
      <c r="G1918" s="241"/>
      <c r="H1918" s="244">
        <v>37.9</v>
      </c>
      <c r="I1918" s="245"/>
      <c r="J1918" s="245"/>
      <c r="K1918" s="241"/>
      <c r="L1918" s="241"/>
      <c r="M1918" s="246"/>
      <c r="N1918" s="247"/>
      <c r="O1918" s="248"/>
      <c r="P1918" s="248"/>
      <c r="Q1918" s="248"/>
      <c r="R1918" s="248"/>
      <c r="S1918" s="248"/>
      <c r="T1918" s="248"/>
      <c r="U1918" s="248"/>
      <c r="V1918" s="248"/>
      <c r="W1918" s="248"/>
      <c r="X1918" s="249"/>
      <c r="AT1918" s="250" t="s">
        <v>213</v>
      </c>
      <c r="AU1918" s="250" t="s">
        <v>90</v>
      </c>
      <c r="AV1918" s="12" t="s">
        <v>90</v>
      </c>
      <c r="AW1918" s="12" t="s">
        <v>5</v>
      </c>
      <c r="AX1918" s="12" t="s">
        <v>80</v>
      </c>
      <c r="AY1918" s="250" t="s">
        <v>204</v>
      </c>
    </row>
    <row r="1919" spans="2:51" s="13" customFormat="1" ht="12">
      <c r="B1919" s="251"/>
      <c r="C1919" s="252"/>
      <c r="D1919" s="231" t="s">
        <v>213</v>
      </c>
      <c r="E1919" s="253" t="s">
        <v>33</v>
      </c>
      <c r="F1919" s="254" t="s">
        <v>218</v>
      </c>
      <c r="G1919" s="252"/>
      <c r="H1919" s="255">
        <v>37.9</v>
      </c>
      <c r="I1919" s="256"/>
      <c r="J1919" s="256"/>
      <c r="K1919" s="252"/>
      <c r="L1919" s="252"/>
      <c r="M1919" s="257"/>
      <c r="N1919" s="258"/>
      <c r="O1919" s="259"/>
      <c r="P1919" s="259"/>
      <c r="Q1919" s="259"/>
      <c r="R1919" s="259"/>
      <c r="S1919" s="259"/>
      <c r="T1919" s="259"/>
      <c r="U1919" s="259"/>
      <c r="V1919" s="259"/>
      <c r="W1919" s="259"/>
      <c r="X1919" s="260"/>
      <c r="AT1919" s="261" t="s">
        <v>213</v>
      </c>
      <c r="AU1919" s="261" t="s">
        <v>90</v>
      </c>
      <c r="AV1919" s="13" t="s">
        <v>211</v>
      </c>
      <c r="AW1919" s="13" t="s">
        <v>5</v>
      </c>
      <c r="AX1919" s="13" t="s">
        <v>88</v>
      </c>
      <c r="AY1919" s="261" t="s">
        <v>204</v>
      </c>
    </row>
    <row r="1920" spans="2:65" s="1" customFormat="1" ht="22.5" customHeight="1">
      <c r="B1920" s="39"/>
      <c r="C1920" s="216" t="s">
        <v>2159</v>
      </c>
      <c r="D1920" s="216" t="s">
        <v>206</v>
      </c>
      <c r="E1920" s="217" t="s">
        <v>2160</v>
      </c>
      <c r="F1920" s="218" t="s">
        <v>2161</v>
      </c>
      <c r="G1920" s="219" t="s">
        <v>209</v>
      </c>
      <c r="H1920" s="220">
        <v>87.4</v>
      </c>
      <c r="I1920" s="221"/>
      <c r="J1920" s="221"/>
      <c r="K1920" s="222">
        <f>ROUND(P1920*H1920,2)</f>
        <v>0</v>
      </c>
      <c r="L1920" s="218" t="s">
        <v>210</v>
      </c>
      <c r="M1920" s="44"/>
      <c r="N1920" s="223" t="s">
        <v>33</v>
      </c>
      <c r="O1920" s="224" t="s">
        <v>49</v>
      </c>
      <c r="P1920" s="225">
        <f>I1920+J1920</f>
        <v>0</v>
      </c>
      <c r="Q1920" s="225">
        <f>ROUND(I1920*H1920,2)</f>
        <v>0</v>
      </c>
      <c r="R1920" s="225">
        <f>ROUND(J1920*H1920,2)</f>
        <v>0</v>
      </c>
      <c r="S1920" s="80"/>
      <c r="T1920" s="226">
        <f>S1920*H1920</f>
        <v>0</v>
      </c>
      <c r="U1920" s="226">
        <v>0.00025</v>
      </c>
      <c r="V1920" s="226">
        <f>U1920*H1920</f>
        <v>0.02185</v>
      </c>
      <c r="W1920" s="226">
        <v>0</v>
      </c>
      <c r="X1920" s="227">
        <f>W1920*H1920</f>
        <v>0</v>
      </c>
      <c r="AR1920" s="17" t="s">
        <v>305</v>
      </c>
      <c r="AT1920" s="17" t="s">
        <v>206</v>
      </c>
      <c r="AU1920" s="17" t="s">
        <v>90</v>
      </c>
      <c r="AY1920" s="17" t="s">
        <v>204</v>
      </c>
      <c r="BE1920" s="228">
        <f>IF(O1920="základní",K1920,0)</f>
        <v>0</v>
      </c>
      <c r="BF1920" s="228">
        <f>IF(O1920="snížená",K1920,0)</f>
        <v>0</v>
      </c>
      <c r="BG1920" s="228">
        <f>IF(O1920="zákl. přenesená",K1920,0)</f>
        <v>0</v>
      </c>
      <c r="BH1920" s="228">
        <f>IF(O1920="sníž. přenesená",K1920,0)</f>
        <v>0</v>
      </c>
      <c r="BI1920" s="228">
        <f>IF(O1920="nulová",K1920,0)</f>
        <v>0</v>
      </c>
      <c r="BJ1920" s="17" t="s">
        <v>88</v>
      </c>
      <c r="BK1920" s="228">
        <f>ROUND(P1920*H1920,2)</f>
        <v>0</v>
      </c>
      <c r="BL1920" s="17" t="s">
        <v>305</v>
      </c>
      <c r="BM1920" s="17" t="s">
        <v>2162</v>
      </c>
    </row>
    <row r="1921" spans="2:51" s="11" customFormat="1" ht="12">
      <c r="B1921" s="229"/>
      <c r="C1921" s="230"/>
      <c r="D1921" s="231" t="s">
        <v>213</v>
      </c>
      <c r="E1921" s="232" t="s">
        <v>33</v>
      </c>
      <c r="F1921" s="233" t="s">
        <v>2163</v>
      </c>
      <c r="G1921" s="230"/>
      <c r="H1921" s="232" t="s">
        <v>33</v>
      </c>
      <c r="I1921" s="234"/>
      <c r="J1921" s="234"/>
      <c r="K1921" s="230"/>
      <c r="L1921" s="230"/>
      <c r="M1921" s="235"/>
      <c r="N1921" s="236"/>
      <c r="O1921" s="237"/>
      <c r="P1921" s="237"/>
      <c r="Q1921" s="237"/>
      <c r="R1921" s="237"/>
      <c r="S1921" s="237"/>
      <c r="T1921" s="237"/>
      <c r="U1921" s="237"/>
      <c r="V1921" s="237"/>
      <c r="W1921" s="237"/>
      <c r="X1921" s="238"/>
      <c r="AT1921" s="239" t="s">
        <v>213</v>
      </c>
      <c r="AU1921" s="239" t="s">
        <v>90</v>
      </c>
      <c r="AV1921" s="11" t="s">
        <v>88</v>
      </c>
      <c r="AW1921" s="11" t="s">
        <v>5</v>
      </c>
      <c r="AX1921" s="11" t="s">
        <v>80</v>
      </c>
      <c r="AY1921" s="239" t="s">
        <v>204</v>
      </c>
    </row>
    <row r="1922" spans="2:51" s="12" customFormat="1" ht="12">
      <c r="B1922" s="240"/>
      <c r="C1922" s="241"/>
      <c r="D1922" s="231" t="s">
        <v>213</v>
      </c>
      <c r="E1922" s="242" t="s">
        <v>33</v>
      </c>
      <c r="F1922" s="243" t="s">
        <v>2164</v>
      </c>
      <c r="G1922" s="241"/>
      <c r="H1922" s="244">
        <v>1.115</v>
      </c>
      <c r="I1922" s="245"/>
      <c r="J1922" s="245"/>
      <c r="K1922" s="241"/>
      <c r="L1922" s="241"/>
      <c r="M1922" s="246"/>
      <c r="N1922" s="247"/>
      <c r="O1922" s="248"/>
      <c r="P1922" s="248"/>
      <c r="Q1922" s="248"/>
      <c r="R1922" s="248"/>
      <c r="S1922" s="248"/>
      <c r="T1922" s="248"/>
      <c r="U1922" s="248"/>
      <c r="V1922" s="248"/>
      <c r="W1922" s="248"/>
      <c r="X1922" s="249"/>
      <c r="AT1922" s="250" t="s">
        <v>213</v>
      </c>
      <c r="AU1922" s="250" t="s">
        <v>90</v>
      </c>
      <c r="AV1922" s="12" t="s">
        <v>90</v>
      </c>
      <c r="AW1922" s="12" t="s">
        <v>5</v>
      </c>
      <c r="AX1922" s="12" t="s">
        <v>80</v>
      </c>
      <c r="AY1922" s="250" t="s">
        <v>204</v>
      </c>
    </row>
    <row r="1923" spans="2:51" s="12" customFormat="1" ht="12">
      <c r="B1923" s="240"/>
      <c r="C1923" s="241"/>
      <c r="D1923" s="231" t="s">
        <v>213</v>
      </c>
      <c r="E1923" s="242" t="s">
        <v>33</v>
      </c>
      <c r="F1923" s="243" t="s">
        <v>2165</v>
      </c>
      <c r="G1923" s="241"/>
      <c r="H1923" s="244">
        <v>5.879</v>
      </c>
      <c r="I1923" s="245"/>
      <c r="J1923" s="245"/>
      <c r="K1923" s="241"/>
      <c r="L1923" s="241"/>
      <c r="M1923" s="246"/>
      <c r="N1923" s="247"/>
      <c r="O1923" s="248"/>
      <c r="P1923" s="248"/>
      <c r="Q1923" s="248"/>
      <c r="R1923" s="248"/>
      <c r="S1923" s="248"/>
      <c r="T1923" s="248"/>
      <c r="U1923" s="248"/>
      <c r="V1923" s="248"/>
      <c r="W1923" s="248"/>
      <c r="X1923" s="249"/>
      <c r="AT1923" s="250" t="s">
        <v>213</v>
      </c>
      <c r="AU1923" s="250" t="s">
        <v>90</v>
      </c>
      <c r="AV1923" s="12" t="s">
        <v>90</v>
      </c>
      <c r="AW1923" s="12" t="s">
        <v>5</v>
      </c>
      <c r="AX1923" s="12" t="s">
        <v>80</v>
      </c>
      <c r="AY1923" s="250" t="s">
        <v>204</v>
      </c>
    </row>
    <row r="1924" spans="2:51" s="12" customFormat="1" ht="12">
      <c r="B1924" s="240"/>
      <c r="C1924" s="241"/>
      <c r="D1924" s="231" t="s">
        <v>213</v>
      </c>
      <c r="E1924" s="242" t="s">
        <v>33</v>
      </c>
      <c r="F1924" s="243" t="s">
        <v>2166</v>
      </c>
      <c r="G1924" s="241"/>
      <c r="H1924" s="244">
        <v>1.813</v>
      </c>
      <c r="I1924" s="245"/>
      <c r="J1924" s="245"/>
      <c r="K1924" s="241"/>
      <c r="L1924" s="241"/>
      <c r="M1924" s="246"/>
      <c r="N1924" s="247"/>
      <c r="O1924" s="248"/>
      <c r="P1924" s="248"/>
      <c r="Q1924" s="248"/>
      <c r="R1924" s="248"/>
      <c r="S1924" s="248"/>
      <c r="T1924" s="248"/>
      <c r="U1924" s="248"/>
      <c r="V1924" s="248"/>
      <c r="W1924" s="248"/>
      <c r="X1924" s="249"/>
      <c r="AT1924" s="250" t="s">
        <v>213</v>
      </c>
      <c r="AU1924" s="250" t="s">
        <v>90</v>
      </c>
      <c r="AV1924" s="12" t="s">
        <v>90</v>
      </c>
      <c r="AW1924" s="12" t="s">
        <v>5</v>
      </c>
      <c r="AX1924" s="12" t="s">
        <v>80</v>
      </c>
      <c r="AY1924" s="250" t="s">
        <v>204</v>
      </c>
    </row>
    <row r="1925" spans="2:51" s="12" customFormat="1" ht="12">
      <c r="B1925" s="240"/>
      <c r="C1925" s="241"/>
      <c r="D1925" s="231" t="s">
        <v>213</v>
      </c>
      <c r="E1925" s="242" t="s">
        <v>33</v>
      </c>
      <c r="F1925" s="243" t="s">
        <v>2167</v>
      </c>
      <c r="G1925" s="241"/>
      <c r="H1925" s="244">
        <v>3.719</v>
      </c>
      <c r="I1925" s="245"/>
      <c r="J1925" s="245"/>
      <c r="K1925" s="241"/>
      <c r="L1925" s="241"/>
      <c r="M1925" s="246"/>
      <c r="N1925" s="247"/>
      <c r="O1925" s="248"/>
      <c r="P1925" s="248"/>
      <c r="Q1925" s="248"/>
      <c r="R1925" s="248"/>
      <c r="S1925" s="248"/>
      <c r="T1925" s="248"/>
      <c r="U1925" s="248"/>
      <c r="V1925" s="248"/>
      <c r="W1925" s="248"/>
      <c r="X1925" s="249"/>
      <c r="AT1925" s="250" t="s">
        <v>213</v>
      </c>
      <c r="AU1925" s="250" t="s">
        <v>90</v>
      </c>
      <c r="AV1925" s="12" t="s">
        <v>90</v>
      </c>
      <c r="AW1925" s="12" t="s">
        <v>5</v>
      </c>
      <c r="AX1925" s="12" t="s">
        <v>80</v>
      </c>
      <c r="AY1925" s="250" t="s">
        <v>204</v>
      </c>
    </row>
    <row r="1926" spans="2:51" s="12" customFormat="1" ht="12">
      <c r="B1926" s="240"/>
      <c r="C1926" s="241"/>
      <c r="D1926" s="231" t="s">
        <v>213</v>
      </c>
      <c r="E1926" s="242" t="s">
        <v>33</v>
      </c>
      <c r="F1926" s="243" t="s">
        <v>2168</v>
      </c>
      <c r="G1926" s="241"/>
      <c r="H1926" s="244">
        <v>0.456</v>
      </c>
      <c r="I1926" s="245"/>
      <c r="J1926" s="245"/>
      <c r="K1926" s="241"/>
      <c r="L1926" s="241"/>
      <c r="M1926" s="246"/>
      <c r="N1926" s="247"/>
      <c r="O1926" s="248"/>
      <c r="P1926" s="248"/>
      <c r="Q1926" s="248"/>
      <c r="R1926" s="248"/>
      <c r="S1926" s="248"/>
      <c r="T1926" s="248"/>
      <c r="U1926" s="248"/>
      <c r="V1926" s="248"/>
      <c r="W1926" s="248"/>
      <c r="X1926" s="249"/>
      <c r="AT1926" s="250" t="s">
        <v>213</v>
      </c>
      <c r="AU1926" s="250" t="s">
        <v>90</v>
      </c>
      <c r="AV1926" s="12" t="s">
        <v>90</v>
      </c>
      <c r="AW1926" s="12" t="s">
        <v>5</v>
      </c>
      <c r="AX1926" s="12" t="s">
        <v>80</v>
      </c>
      <c r="AY1926" s="250" t="s">
        <v>204</v>
      </c>
    </row>
    <row r="1927" spans="2:51" s="12" customFormat="1" ht="12">
      <c r="B1927" s="240"/>
      <c r="C1927" s="241"/>
      <c r="D1927" s="231" t="s">
        <v>213</v>
      </c>
      <c r="E1927" s="242" t="s">
        <v>33</v>
      </c>
      <c r="F1927" s="243" t="s">
        <v>2169</v>
      </c>
      <c r="G1927" s="241"/>
      <c r="H1927" s="244">
        <v>9.173</v>
      </c>
      <c r="I1927" s="245"/>
      <c r="J1927" s="245"/>
      <c r="K1927" s="241"/>
      <c r="L1927" s="241"/>
      <c r="M1927" s="246"/>
      <c r="N1927" s="247"/>
      <c r="O1927" s="248"/>
      <c r="P1927" s="248"/>
      <c r="Q1927" s="248"/>
      <c r="R1927" s="248"/>
      <c r="S1927" s="248"/>
      <c r="T1927" s="248"/>
      <c r="U1927" s="248"/>
      <c r="V1927" s="248"/>
      <c r="W1927" s="248"/>
      <c r="X1927" s="249"/>
      <c r="AT1927" s="250" t="s">
        <v>213</v>
      </c>
      <c r="AU1927" s="250" t="s">
        <v>90</v>
      </c>
      <c r="AV1927" s="12" t="s">
        <v>90</v>
      </c>
      <c r="AW1927" s="12" t="s">
        <v>5</v>
      </c>
      <c r="AX1927" s="12" t="s">
        <v>80</v>
      </c>
      <c r="AY1927" s="250" t="s">
        <v>204</v>
      </c>
    </row>
    <row r="1928" spans="2:51" s="12" customFormat="1" ht="12">
      <c r="B1928" s="240"/>
      <c r="C1928" s="241"/>
      <c r="D1928" s="231" t="s">
        <v>213</v>
      </c>
      <c r="E1928" s="242" t="s">
        <v>33</v>
      </c>
      <c r="F1928" s="243" t="s">
        <v>2170</v>
      </c>
      <c r="G1928" s="241"/>
      <c r="H1928" s="244">
        <v>2.04</v>
      </c>
      <c r="I1928" s="245"/>
      <c r="J1928" s="245"/>
      <c r="K1928" s="241"/>
      <c r="L1928" s="241"/>
      <c r="M1928" s="246"/>
      <c r="N1928" s="247"/>
      <c r="O1928" s="248"/>
      <c r="P1928" s="248"/>
      <c r="Q1928" s="248"/>
      <c r="R1928" s="248"/>
      <c r="S1928" s="248"/>
      <c r="T1928" s="248"/>
      <c r="U1928" s="248"/>
      <c r="V1928" s="248"/>
      <c r="W1928" s="248"/>
      <c r="X1928" s="249"/>
      <c r="AT1928" s="250" t="s">
        <v>213</v>
      </c>
      <c r="AU1928" s="250" t="s">
        <v>90</v>
      </c>
      <c r="AV1928" s="12" t="s">
        <v>90</v>
      </c>
      <c r="AW1928" s="12" t="s">
        <v>5</v>
      </c>
      <c r="AX1928" s="12" t="s">
        <v>80</v>
      </c>
      <c r="AY1928" s="250" t="s">
        <v>204</v>
      </c>
    </row>
    <row r="1929" spans="2:51" s="12" customFormat="1" ht="12">
      <c r="B1929" s="240"/>
      <c r="C1929" s="241"/>
      <c r="D1929" s="231" t="s">
        <v>213</v>
      </c>
      <c r="E1929" s="242" t="s">
        <v>33</v>
      </c>
      <c r="F1929" s="243" t="s">
        <v>2171</v>
      </c>
      <c r="G1929" s="241"/>
      <c r="H1929" s="244">
        <v>2.736</v>
      </c>
      <c r="I1929" s="245"/>
      <c r="J1929" s="245"/>
      <c r="K1929" s="241"/>
      <c r="L1929" s="241"/>
      <c r="M1929" s="246"/>
      <c r="N1929" s="247"/>
      <c r="O1929" s="248"/>
      <c r="P1929" s="248"/>
      <c r="Q1929" s="248"/>
      <c r="R1929" s="248"/>
      <c r="S1929" s="248"/>
      <c r="T1929" s="248"/>
      <c r="U1929" s="248"/>
      <c r="V1929" s="248"/>
      <c r="W1929" s="248"/>
      <c r="X1929" s="249"/>
      <c r="AT1929" s="250" t="s">
        <v>213</v>
      </c>
      <c r="AU1929" s="250" t="s">
        <v>90</v>
      </c>
      <c r="AV1929" s="12" t="s">
        <v>90</v>
      </c>
      <c r="AW1929" s="12" t="s">
        <v>5</v>
      </c>
      <c r="AX1929" s="12" t="s">
        <v>80</v>
      </c>
      <c r="AY1929" s="250" t="s">
        <v>204</v>
      </c>
    </row>
    <row r="1930" spans="2:51" s="12" customFormat="1" ht="12">
      <c r="B1930" s="240"/>
      <c r="C1930" s="241"/>
      <c r="D1930" s="231" t="s">
        <v>213</v>
      </c>
      <c r="E1930" s="242" t="s">
        <v>33</v>
      </c>
      <c r="F1930" s="243" t="s">
        <v>2172</v>
      </c>
      <c r="G1930" s="241"/>
      <c r="H1930" s="244">
        <v>1.256</v>
      </c>
      <c r="I1930" s="245"/>
      <c r="J1930" s="245"/>
      <c r="K1930" s="241"/>
      <c r="L1930" s="241"/>
      <c r="M1930" s="246"/>
      <c r="N1930" s="247"/>
      <c r="O1930" s="248"/>
      <c r="P1930" s="248"/>
      <c r="Q1930" s="248"/>
      <c r="R1930" s="248"/>
      <c r="S1930" s="248"/>
      <c r="T1930" s="248"/>
      <c r="U1930" s="248"/>
      <c r="V1930" s="248"/>
      <c r="W1930" s="248"/>
      <c r="X1930" s="249"/>
      <c r="AT1930" s="250" t="s">
        <v>213</v>
      </c>
      <c r="AU1930" s="250" t="s">
        <v>90</v>
      </c>
      <c r="AV1930" s="12" t="s">
        <v>90</v>
      </c>
      <c r="AW1930" s="12" t="s">
        <v>5</v>
      </c>
      <c r="AX1930" s="12" t="s">
        <v>80</v>
      </c>
      <c r="AY1930" s="250" t="s">
        <v>204</v>
      </c>
    </row>
    <row r="1931" spans="2:51" s="12" customFormat="1" ht="12">
      <c r="B1931" s="240"/>
      <c r="C1931" s="241"/>
      <c r="D1931" s="231" t="s">
        <v>213</v>
      </c>
      <c r="E1931" s="242" t="s">
        <v>33</v>
      </c>
      <c r="F1931" s="243" t="s">
        <v>2173</v>
      </c>
      <c r="G1931" s="241"/>
      <c r="H1931" s="244">
        <v>0.533</v>
      </c>
      <c r="I1931" s="245"/>
      <c r="J1931" s="245"/>
      <c r="K1931" s="241"/>
      <c r="L1931" s="241"/>
      <c r="M1931" s="246"/>
      <c r="N1931" s="247"/>
      <c r="O1931" s="248"/>
      <c r="P1931" s="248"/>
      <c r="Q1931" s="248"/>
      <c r="R1931" s="248"/>
      <c r="S1931" s="248"/>
      <c r="T1931" s="248"/>
      <c r="U1931" s="248"/>
      <c r="V1931" s="248"/>
      <c r="W1931" s="248"/>
      <c r="X1931" s="249"/>
      <c r="AT1931" s="250" t="s">
        <v>213</v>
      </c>
      <c r="AU1931" s="250" t="s">
        <v>90</v>
      </c>
      <c r="AV1931" s="12" t="s">
        <v>90</v>
      </c>
      <c r="AW1931" s="12" t="s">
        <v>5</v>
      </c>
      <c r="AX1931" s="12" t="s">
        <v>80</v>
      </c>
      <c r="AY1931" s="250" t="s">
        <v>204</v>
      </c>
    </row>
    <row r="1932" spans="2:51" s="12" customFormat="1" ht="12">
      <c r="B1932" s="240"/>
      <c r="C1932" s="241"/>
      <c r="D1932" s="231" t="s">
        <v>213</v>
      </c>
      <c r="E1932" s="242" t="s">
        <v>33</v>
      </c>
      <c r="F1932" s="243" t="s">
        <v>2174</v>
      </c>
      <c r="G1932" s="241"/>
      <c r="H1932" s="244">
        <v>3.611</v>
      </c>
      <c r="I1932" s="245"/>
      <c r="J1932" s="245"/>
      <c r="K1932" s="241"/>
      <c r="L1932" s="241"/>
      <c r="M1932" s="246"/>
      <c r="N1932" s="247"/>
      <c r="O1932" s="248"/>
      <c r="P1932" s="248"/>
      <c r="Q1932" s="248"/>
      <c r="R1932" s="248"/>
      <c r="S1932" s="248"/>
      <c r="T1932" s="248"/>
      <c r="U1932" s="248"/>
      <c r="V1932" s="248"/>
      <c r="W1932" s="248"/>
      <c r="X1932" s="249"/>
      <c r="AT1932" s="250" t="s">
        <v>213</v>
      </c>
      <c r="AU1932" s="250" t="s">
        <v>90</v>
      </c>
      <c r="AV1932" s="12" t="s">
        <v>90</v>
      </c>
      <c r="AW1932" s="12" t="s">
        <v>5</v>
      </c>
      <c r="AX1932" s="12" t="s">
        <v>80</v>
      </c>
      <c r="AY1932" s="250" t="s">
        <v>204</v>
      </c>
    </row>
    <row r="1933" spans="2:51" s="12" customFormat="1" ht="12">
      <c r="B1933" s="240"/>
      <c r="C1933" s="241"/>
      <c r="D1933" s="231" t="s">
        <v>213</v>
      </c>
      <c r="E1933" s="242" t="s">
        <v>33</v>
      </c>
      <c r="F1933" s="243" t="s">
        <v>2175</v>
      </c>
      <c r="G1933" s="241"/>
      <c r="H1933" s="244">
        <v>9.266</v>
      </c>
      <c r="I1933" s="245"/>
      <c r="J1933" s="245"/>
      <c r="K1933" s="241"/>
      <c r="L1933" s="241"/>
      <c r="M1933" s="246"/>
      <c r="N1933" s="247"/>
      <c r="O1933" s="248"/>
      <c r="P1933" s="248"/>
      <c r="Q1933" s="248"/>
      <c r="R1933" s="248"/>
      <c r="S1933" s="248"/>
      <c r="T1933" s="248"/>
      <c r="U1933" s="248"/>
      <c r="V1933" s="248"/>
      <c r="W1933" s="248"/>
      <c r="X1933" s="249"/>
      <c r="AT1933" s="250" t="s">
        <v>213</v>
      </c>
      <c r="AU1933" s="250" t="s">
        <v>90</v>
      </c>
      <c r="AV1933" s="12" t="s">
        <v>90</v>
      </c>
      <c r="AW1933" s="12" t="s">
        <v>5</v>
      </c>
      <c r="AX1933" s="12" t="s">
        <v>80</v>
      </c>
      <c r="AY1933" s="250" t="s">
        <v>204</v>
      </c>
    </row>
    <row r="1934" spans="2:51" s="12" customFormat="1" ht="12">
      <c r="B1934" s="240"/>
      <c r="C1934" s="241"/>
      <c r="D1934" s="231" t="s">
        <v>213</v>
      </c>
      <c r="E1934" s="242" t="s">
        <v>33</v>
      </c>
      <c r="F1934" s="243" t="s">
        <v>2176</v>
      </c>
      <c r="G1934" s="241"/>
      <c r="H1934" s="244">
        <v>15.048</v>
      </c>
      <c r="I1934" s="245"/>
      <c r="J1934" s="245"/>
      <c r="K1934" s="241"/>
      <c r="L1934" s="241"/>
      <c r="M1934" s="246"/>
      <c r="N1934" s="247"/>
      <c r="O1934" s="248"/>
      <c r="P1934" s="248"/>
      <c r="Q1934" s="248"/>
      <c r="R1934" s="248"/>
      <c r="S1934" s="248"/>
      <c r="T1934" s="248"/>
      <c r="U1934" s="248"/>
      <c r="V1934" s="248"/>
      <c r="W1934" s="248"/>
      <c r="X1934" s="249"/>
      <c r="AT1934" s="250" t="s">
        <v>213</v>
      </c>
      <c r="AU1934" s="250" t="s">
        <v>90</v>
      </c>
      <c r="AV1934" s="12" t="s">
        <v>90</v>
      </c>
      <c r="AW1934" s="12" t="s">
        <v>5</v>
      </c>
      <c r="AX1934" s="12" t="s">
        <v>80</v>
      </c>
      <c r="AY1934" s="250" t="s">
        <v>204</v>
      </c>
    </row>
    <row r="1935" spans="2:51" s="12" customFormat="1" ht="12">
      <c r="B1935" s="240"/>
      <c r="C1935" s="241"/>
      <c r="D1935" s="231" t="s">
        <v>213</v>
      </c>
      <c r="E1935" s="242" t="s">
        <v>33</v>
      </c>
      <c r="F1935" s="243" t="s">
        <v>2177</v>
      </c>
      <c r="G1935" s="241"/>
      <c r="H1935" s="244">
        <v>8.667</v>
      </c>
      <c r="I1935" s="245"/>
      <c r="J1935" s="245"/>
      <c r="K1935" s="241"/>
      <c r="L1935" s="241"/>
      <c r="M1935" s="246"/>
      <c r="N1935" s="247"/>
      <c r="O1935" s="248"/>
      <c r="P1935" s="248"/>
      <c r="Q1935" s="248"/>
      <c r="R1935" s="248"/>
      <c r="S1935" s="248"/>
      <c r="T1935" s="248"/>
      <c r="U1935" s="248"/>
      <c r="V1935" s="248"/>
      <c r="W1935" s="248"/>
      <c r="X1935" s="249"/>
      <c r="AT1935" s="250" t="s">
        <v>213</v>
      </c>
      <c r="AU1935" s="250" t="s">
        <v>90</v>
      </c>
      <c r="AV1935" s="12" t="s">
        <v>90</v>
      </c>
      <c r="AW1935" s="12" t="s">
        <v>5</v>
      </c>
      <c r="AX1935" s="12" t="s">
        <v>80</v>
      </c>
      <c r="AY1935" s="250" t="s">
        <v>204</v>
      </c>
    </row>
    <row r="1936" spans="2:51" s="12" customFormat="1" ht="12">
      <c r="B1936" s="240"/>
      <c r="C1936" s="241"/>
      <c r="D1936" s="231" t="s">
        <v>213</v>
      </c>
      <c r="E1936" s="242" t="s">
        <v>33</v>
      </c>
      <c r="F1936" s="243" t="s">
        <v>2178</v>
      </c>
      <c r="G1936" s="241"/>
      <c r="H1936" s="244">
        <v>9.951</v>
      </c>
      <c r="I1936" s="245"/>
      <c r="J1936" s="245"/>
      <c r="K1936" s="241"/>
      <c r="L1936" s="241"/>
      <c r="M1936" s="246"/>
      <c r="N1936" s="247"/>
      <c r="O1936" s="248"/>
      <c r="P1936" s="248"/>
      <c r="Q1936" s="248"/>
      <c r="R1936" s="248"/>
      <c r="S1936" s="248"/>
      <c r="T1936" s="248"/>
      <c r="U1936" s="248"/>
      <c r="V1936" s="248"/>
      <c r="W1936" s="248"/>
      <c r="X1936" s="249"/>
      <c r="AT1936" s="250" t="s">
        <v>213</v>
      </c>
      <c r="AU1936" s="250" t="s">
        <v>90</v>
      </c>
      <c r="AV1936" s="12" t="s">
        <v>90</v>
      </c>
      <c r="AW1936" s="12" t="s">
        <v>5</v>
      </c>
      <c r="AX1936" s="12" t="s">
        <v>80</v>
      </c>
      <c r="AY1936" s="250" t="s">
        <v>204</v>
      </c>
    </row>
    <row r="1937" spans="2:51" s="12" customFormat="1" ht="12">
      <c r="B1937" s="240"/>
      <c r="C1937" s="241"/>
      <c r="D1937" s="231" t="s">
        <v>213</v>
      </c>
      <c r="E1937" s="242" t="s">
        <v>33</v>
      </c>
      <c r="F1937" s="243" t="s">
        <v>2179</v>
      </c>
      <c r="G1937" s="241"/>
      <c r="H1937" s="244">
        <v>4.288</v>
      </c>
      <c r="I1937" s="245"/>
      <c r="J1937" s="245"/>
      <c r="K1937" s="241"/>
      <c r="L1937" s="241"/>
      <c r="M1937" s="246"/>
      <c r="N1937" s="247"/>
      <c r="O1937" s="248"/>
      <c r="P1937" s="248"/>
      <c r="Q1937" s="248"/>
      <c r="R1937" s="248"/>
      <c r="S1937" s="248"/>
      <c r="T1937" s="248"/>
      <c r="U1937" s="248"/>
      <c r="V1937" s="248"/>
      <c r="W1937" s="248"/>
      <c r="X1937" s="249"/>
      <c r="AT1937" s="250" t="s">
        <v>213</v>
      </c>
      <c r="AU1937" s="250" t="s">
        <v>90</v>
      </c>
      <c r="AV1937" s="12" t="s">
        <v>90</v>
      </c>
      <c r="AW1937" s="12" t="s">
        <v>5</v>
      </c>
      <c r="AX1937" s="12" t="s">
        <v>80</v>
      </c>
      <c r="AY1937" s="250" t="s">
        <v>204</v>
      </c>
    </row>
    <row r="1938" spans="2:51" s="12" customFormat="1" ht="12">
      <c r="B1938" s="240"/>
      <c r="C1938" s="241"/>
      <c r="D1938" s="231" t="s">
        <v>213</v>
      </c>
      <c r="E1938" s="242" t="s">
        <v>33</v>
      </c>
      <c r="F1938" s="243" t="s">
        <v>2180</v>
      </c>
      <c r="G1938" s="241"/>
      <c r="H1938" s="244">
        <v>3.79</v>
      </c>
      <c r="I1938" s="245"/>
      <c r="J1938" s="245"/>
      <c r="K1938" s="241"/>
      <c r="L1938" s="241"/>
      <c r="M1938" s="246"/>
      <c r="N1938" s="247"/>
      <c r="O1938" s="248"/>
      <c r="P1938" s="248"/>
      <c r="Q1938" s="248"/>
      <c r="R1938" s="248"/>
      <c r="S1938" s="248"/>
      <c r="T1938" s="248"/>
      <c r="U1938" s="248"/>
      <c r="V1938" s="248"/>
      <c r="W1938" s="248"/>
      <c r="X1938" s="249"/>
      <c r="AT1938" s="250" t="s">
        <v>213</v>
      </c>
      <c r="AU1938" s="250" t="s">
        <v>90</v>
      </c>
      <c r="AV1938" s="12" t="s">
        <v>90</v>
      </c>
      <c r="AW1938" s="12" t="s">
        <v>5</v>
      </c>
      <c r="AX1938" s="12" t="s">
        <v>80</v>
      </c>
      <c r="AY1938" s="250" t="s">
        <v>204</v>
      </c>
    </row>
    <row r="1939" spans="2:51" s="12" customFormat="1" ht="12">
      <c r="B1939" s="240"/>
      <c r="C1939" s="241"/>
      <c r="D1939" s="231" t="s">
        <v>213</v>
      </c>
      <c r="E1939" s="242" t="s">
        <v>33</v>
      </c>
      <c r="F1939" s="243" t="s">
        <v>2181</v>
      </c>
      <c r="G1939" s="241"/>
      <c r="H1939" s="244">
        <v>0.324</v>
      </c>
      <c r="I1939" s="245"/>
      <c r="J1939" s="245"/>
      <c r="K1939" s="241"/>
      <c r="L1939" s="241"/>
      <c r="M1939" s="246"/>
      <c r="N1939" s="247"/>
      <c r="O1939" s="248"/>
      <c r="P1939" s="248"/>
      <c r="Q1939" s="248"/>
      <c r="R1939" s="248"/>
      <c r="S1939" s="248"/>
      <c r="T1939" s="248"/>
      <c r="U1939" s="248"/>
      <c r="V1939" s="248"/>
      <c r="W1939" s="248"/>
      <c r="X1939" s="249"/>
      <c r="AT1939" s="250" t="s">
        <v>213</v>
      </c>
      <c r="AU1939" s="250" t="s">
        <v>90</v>
      </c>
      <c r="AV1939" s="12" t="s">
        <v>90</v>
      </c>
      <c r="AW1939" s="12" t="s">
        <v>5</v>
      </c>
      <c r="AX1939" s="12" t="s">
        <v>80</v>
      </c>
      <c r="AY1939" s="250" t="s">
        <v>204</v>
      </c>
    </row>
    <row r="1940" spans="2:51" s="12" customFormat="1" ht="12">
      <c r="B1940" s="240"/>
      <c r="C1940" s="241"/>
      <c r="D1940" s="231" t="s">
        <v>213</v>
      </c>
      <c r="E1940" s="242" t="s">
        <v>33</v>
      </c>
      <c r="F1940" s="243" t="s">
        <v>2182</v>
      </c>
      <c r="G1940" s="241"/>
      <c r="H1940" s="244">
        <v>3.735</v>
      </c>
      <c r="I1940" s="245"/>
      <c r="J1940" s="245"/>
      <c r="K1940" s="241"/>
      <c r="L1940" s="241"/>
      <c r="M1940" s="246"/>
      <c r="N1940" s="247"/>
      <c r="O1940" s="248"/>
      <c r="P1940" s="248"/>
      <c r="Q1940" s="248"/>
      <c r="R1940" s="248"/>
      <c r="S1940" s="248"/>
      <c r="T1940" s="248"/>
      <c r="U1940" s="248"/>
      <c r="V1940" s="248"/>
      <c r="W1940" s="248"/>
      <c r="X1940" s="249"/>
      <c r="AT1940" s="250" t="s">
        <v>213</v>
      </c>
      <c r="AU1940" s="250" t="s">
        <v>90</v>
      </c>
      <c r="AV1940" s="12" t="s">
        <v>90</v>
      </c>
      <c r="AW1940" s="12" t="s">
        <v>5</v>
      </c>
      <c r="AX1940" s="12" t="s">
        <v>80</v>
      </c>
      <c r="AY1940" s="250" t="s">
        <v>204</v>
      </c>
    </row>
    <row r="1941" spans="2:51" s="13" customFormat="1" ht="12">
      <c r="B1941" s="251"/>
      <c r="C1941" s="252"/>
      <c r="D1941" s="231" t="s">
        <v>213</v>
      </c>
      <c r="E1941" s="253" t="s">
        <v>33</v>
      </c>
      <c r="F1941" s="254" t="s">
        <v>218</v>
      </c>
      <c r="G1941" s="252"/>
      <c r="H1941" s="255">
        <v>87.4</v>
      </c>
      <c r="I1941" s="256"/>
      <c r="J1941" s="256"/>
      <c r="K1941" s="252"/>
      <c r="L1941" s="252"/>
      <c r="M1941" s="257"/>
      <c r="N1941" s="258"/>
      <c r="O1941" s="259"/>
      <c r="P1941" s="259"/>
      <c r="Q1941" s="259"/>
      <c r="R1941" s="259"/>
      <c r="S1941" s="259"/>
      <c r="T1941" s="259"/>
      <c r="U1941" s="259"/>
      <c r="V1941" s="259"/>
      <c r="W1941" s="259"/>
      <c r="X1941" s="260"/>
      <c r="AT1941" s="261" t="s">
        <v>213</v>
      </c>
      <c r="AU1941" s="261" t="s">
        <v>90</v>
      </c>
      <c r="AV1941" s="13" t="s">
        <v>211</v>
      </c>
      <c r="AW1941" s="13" t="s">
        <v>5</v>
      </c>
      <c r="AX1941" s="13" t="s">
        <v>88</v>
      </c>
      <c r="AY1941" s="261" t="s">
        <v>204</v>
      </c>
    </row>
    <row r="1942" spans="2:65" s="1" customFormat="1" ht="22.5" customHeight="1">
      <c r="B1942" s="39"/>
      <c r="C1942" s="216" t="s">
        <v>2183</v>
      </c>
      <c r="D1942" s="216" t="s">
        <v>206</v>
      </c>
      <c r="E1942" s="217" t="s">
        <v>2184</v>
      </c>
      <c r="F1942" s="218" t="s">
        <v>2185</v>
      </c>
      <c r="G1942" s="219" t="s">
        <v>361</v>
      </c>
      <c r="H1942" s="220">
        <v>93</v>
      </c>
      <c r="I1942" s="221"/>
      <c r="J1942" s="221"/>
      <c r="K1942" s="222">
        <f>ROUND(P1942*H1942,2)</f>
        <v>0</v>
      </c>
      <c r="L1942" s="218" t="s">
        <v>210</v>
      </c>
      <c r="M1942" s="44"/>
      <c r="N1942" s="223" t="s">
        <v>33</v>
      </c>
      <c r="O1942" s="224" t="s">
        <v>49</v>
      </c>
      <c r="P1942" s="225">
        <f>I1942+J1942</f>
        <v>0</v>
      </c>
      <c r="Q1942" s="225">
        <f>ROUND(I1942*H1942,2)</f>
        <v>0</v>
      </c>
      <c r="R1942" s="225">
        <f>ROUND(J1942*H1942,2)</f>
        <v>0</v>
      </c>
      <c r="S1942" s="80"/>
      <c r="T1942" s="226">
        <f>S1942*H1942</f>
        <v>0</v>
      </c>
      <c r="U1942" s="226">
        <v>0</v>
      </c>
      <c r="V1942" s="226">
        <f>U1942*H1942</f>
        <v>0</v>
      </c>
      <c r="W1942" s="226">
        <v>0</v>
      </c>
      <c r="X1942" s="227">
        <f>W1942*H1942</f>
        <v>0</v>
      </c>
      <c r="AR1942" s="17" t="s">
        <v>305</v>
      </c>
      <c r="AT1942" s="17" t="s">
        <v>206</v>
      </c>
      <c r="AU1942" s="17" t="s">
        <v>90</v>
      </c>
      <c r="AY1942" s="17" t="s">
        <v>204</v>
      </c>
      <c r="BE1942" s="228">
        <f>IF(O1942="základní",K1942,0)</f>
        <v>0</v>
      </c>
      <c r="BF1942" s="228">
        <f>IF(O1942="snížená",K1942,0)</f>
        <v>0</v>
      </c>
      <c r="BG1942" s="228">
        <f>IF(O1942="zákl. přenesená",K1942,0)</f>
        <v>0</v>
      </c>
      <c r="BH1942" s="228">
        <f>IF(O1942="sníž. přenesená",K1942,0)</f>
        <v>0</v>
      </c>
      <c r="BI1942" s="228">
        <f>IF(O1942="nulová",K1942,0)</f>
        <v>0</v>
      </c>
      <c r="BJ1942" s="17" t="s">
        <v>88</v>
      </c>
      <c r="BK1942" s="228">
        <f>ROUND(P1942*H1942,2)</f>
        <v>0</v>
      </c>
      <c r="BL1942" s="17" t="s">
        <v>305</v>
      </c>
      <c r="BM1942" s="17" t="s">
        <v>2186</v>
      </c>
    </row>
    <row r="1943" spans="2:51" s="11" customFormat="1" ht="12">
      <c r="B1943" s="229"/>
      <c r="C1943" s="230"/>
      <c r="D1943" s="231" t="s">
        <v>213</v>
      </c>
      <c r="E1943" s="232" t="s">
        <v>33</v>
      </c>
      <c r="F1943" s="233" t="s">
        <v>2187</v>
      </c>
      <c r="G1943" s="230"/>
      <c r="H1943" s="232" t="s">
        <v>33</v>
      </c>
      <c r="I1943" s="234"/>
      <c r="J1943" s="234"/>
      <c r="K1943" s="230"/>
      <c r="L1943" s="230"/>
      <c r="M1943" s="235"/>
      <c r="N1943" s="236"/>
      <c r="O1943" s="237"/>
      <c r="P1943" s="237"/>
      <c r="Q1943" s="237"/>
      <c r="R1943" s="237"/>
      <c r="S1943" s="237"/>
      <c r="T1943" s="237"/>
      <c r="U1943" s="237"/>
      <c r="V1943" s="237"/>
      <c r="W1943" s="237"/>
      <c r="X1943" s="238"/>
      <c r="AT1943" s="239" t="s">
        <v>213</v>
      </c>
      <c r="AU1943" s="239" t="s">
        <v>90</v>
      </c>
      <c r="AV1943" s="11" t="s">
        <v>88</v>
      </c>
      <c r="AW1943" s="11" t="s">
        <v>5</v>
      </c>
      <c r="AX1943" s="11" t="s">
        <v>80</v>
      </c>
      <c r="AY1943" s="239" t="s">
        <v>204</v>
      </c>
    </row>
    <row r="1944" spans="2:51" s="12" customFormat="1" ht="12">
      <c r="B1944" s="240"/>
      <c r="C1944" s="241"/>
      <c r="D1944" s="231" t="s">
        <v>213</v>
      </c>
      <c r="E1944" s="242" t="s">
        <v>33</v>
      </c>
      <c r="F1944" s="243" t="s">
        <v>1032</v>
      </c>
      <c r="G1944" s="241"/>
      <c r="H1944" s="244">
        <v>93</v>
      </c>
      <c r="I1944" s="245"/>
      <c r="J1944" s="245"/>
      <c r="K1944" s="241"/>
      <c r="L1944" s="241"/>
      <c r="M1944" s="246"/>
      <c r="N1944" s="247"/>
      <c r="O1944" s="248"/>
      <c r="P1944" s="248"/>
      <c r="Q1944" s="248"/>
      <c r="R1944" s="248"/>
      <c r="S1944" s="248"/>
      <c r="T1944" s="248"/>
      <c r="U1944" s="248"/>
      <c r="V1944" s="248"/>
      <c r="W1944" s="248"/>
      <c r="X1944" s="249"/>
      <c r="AT1944" s="250" t="s">
        <v>213</v>
      </c>
      <c r="AU1944" s="250" t="s">
        <v>90</v>
      </c>
      <c r="AV1944" s="12" t="s">
        <v>90</v>
      </c>
      <c r="AW1944" s="12" t="s">
        <v>5</v>
      </c>
      <c r="AX1944" s="12" t="s">
        <v>80</v>
      </c>
      <c r="AY1944" s="250" t="s">
        <v>204</v>
      </c>
    </row>
    <row r="1945" spans="2:51" s="13" customFormat="1" ht="12">
      <c r="B1945" s="251"/>
      <c r="C1945" s="252"/>
      <c r="D1945" s="231" t="s">
        <v>213</v>
      </c>
      <c r="E1945" s="253" t="s">
        <v>33</v>
      </c>
      <c r="F1945" s="254" t="s">
        <v>218</v>
      </c>
      <c r="G1945" s="252"/>
      <c r="H1945" s="255">
        <v>93</v>
      </c>
      <c r="I1945" s="256"/>
      <c r="J1945" s="256"/>
      <c r="K1945" s="252"/>
      <c r="L1945" s="252"/>
      <c r="M1945" s="257"/>
      <c r="N1945" s="258"/>
      <c r="O1945" s="259"/>
      <c r="P1945" s="259"/>
      <c r="Q1945" s="259"/>
      <c r="R1945" s="259"/>
      <c r="S1945" s="259"/>
      <c r="T1945" s="259"/>
      <c r="U1945" s="259"/>
      <c r="V1945" s="259"/>
      <c r="W1945" s="259"/>
      <c r="X1945" s="260"/>
      <c r="AT1945" s="261" t="s">
        <v>213</v>
      </c>
      <c r="AU1945" s="261" t="s">
        <v>90</v>
      </c>
      <c r="AV1945" s="13" t="s">
        <v>211</v>
      </c>
      <c r="AW1945" s="13" t="s">
        <v>5</v>
      </c>
      <c r="AX1945" s="13" t="s">
        <v>88</v>
      </c>
      <c r="AY1945" s="261" t="s">
        <v>204</v>
      </c>
    </row>
    <row r="1946" spans="2:65" s="1" customFormat="1" ht="22.5" customHeight="1">
      <c r="B1946" s="39"/>
      <c r="C1946" s="216" t="s">
        <v>2188</v>
      </c>
      <c r="D1946" s="216" t="s">
        <v>206</v>
      </c>
      <c r="E1946" s="217" t="s">
        <v>2189</v>
      </c>
      <c r="F1946" s="218" t="s">
        <v>2190</v>
      </c>
      <c r="G1946" s="219" t="s">
        <v>361</v>
      </c>
      <c r="H1946" s="220">
        <v>3</v>
      </c>
      <c r="I1946" s="221"/>
      <c r="J1946" s="221"/>
      <c r="K1946" s="222">
        <f>ROUND(P1946*H1946,2)</f>
        <v>0</v>
      </c>
      <c r="L1946" s="218" t="s">
        <v>210</v>
      </c>
      <c r="M1946" s="44"/>
      <c r="N1946" s="223" t="s">
        <v>33</v>
      </c>
      <c r="O1946" s="224" t="s">
        <v>49</v>
      </c>
      <c r="P1946" s="225">
        <f>I1946+J1946</f>
        <v>0</v>
      </c>
      <c r="Q1946" s="225">
        <f>ROUND(I1946*H1946,2)</f>
        <v>0</v>
      </c>
      <c r="R1946" s="225">
        <f>ROUND(J1946*H1946,2)</f>
        <v>0</v>
      </c>
      <c r="S1946" s="80"/>
      <c r="T1946" s="226">
        <f>S1946*H1946</f>
        <v>0</v>
      </c>
      <c r="U1946" s="226">
        <v>0</v>
      </c>
      <c r="V1946" s="226">
        <f>U1946*H1946</f>
        <v>0</v>
      </c>
      <c r="W1946" s="226">
        <v>0</v>
      </c>
      <c r="X1946" s="227">
        <f>W1946*H1946</f>
        <v>0</v>
      </c>
      <c r="AR1946" s="17" t="s">
        <v>305</v>
      </c>
      <c r="AT1946" s="17" t="s">
        <v>206</v>
      </c>
      <c r="AU1946" s="17" t="s">
        <v>90</v>
      </c>
      <c r="AY1946" s="17" t="s">
        <v>204</v>
      </c>
      <c r="BE1946" s="228">
        <f>IF(O1946="základní",K1946,0)</f>
        <v>0</v>
      </c>
      <c r="BF1946" s="228">
        <f>IF(O1946="snížená",K1946,0)</f>
        <v>0</v>
      </c>
      <c r="BG1946" s="228">
        <f>IF(O1946="zákl. přenesená",K1946,0)</f>
        <v>0</v>
      </c>
      <c r="BH1946" s="228">
        <f>IF(O1946="sníž. přenesená",K1946,0)</f>
        <v>0</v>
      </c>
      <c r="BI1946" s="228">
        <f>IF(O1946="nulová",K1946,0)</f>
        <v>0</v>
      </c>
      <c r="BJ1946" s="17" t="s">
        <v>88</v>
      </c>
      <c r="BK1946" s="228">
        <f>ROUND(P1946*H1946,2)</f>
        <v>0</v>
      </c>
      <c r="BL1946" s="17" t="s">
        <v>305</v>
      </c>
      <c r="BM1946" s="17" t="s">
        <v>2191</v>
      </c>
    </row>
    <row r="1947" spans="2:65" s="1" customFormat="1" ht="16.5" customHeight="1">
      <c r="B1947" s="39"/>
      <c r="C1947" s="273" t="s">
        <v>2192</v>
      </c>
      <c r="D1947" s="273" t="s">
        <v>287</v>
      </c>
      <c r="E1947" s="274" t="s">
        <v>2193</v>
      </c>
      <c r="F1947" s="275" t="s">
        <v>2194</v>
      </c>
      <c r="G1947" s="276" t="s">
        <v>314</v>
      </c>
      <c r="H1947" s="277">
        <v>15</v>
      </c>
      <c r="I1947" s="278"/>
      <c r="J1947" s="279"/>
      <c r="K1947" s="280">
        <f>ROUND(P1947*H1947,2)</f>
        <v>0</v>
      </c>
      <c r="L1947" s="275" t="s">
        <v>1071</v>
      </c>
      <c r="M1947" s="281"/>
      <c r="N1947" s="282" t="s">
        <v>33</v>
      </c>
      <c r="O1947" s="224" t="s">
        <v>49</v>
      </c>
      <c r="P1947" s="225">
        <f>I1947+J1947</f>
        <v>0</v>
      </c>
      <c r="Q1947" s="225">
        <f>ROUND(I1947*H1947,2)</f>
        <v>0</v>
      </c>
      <c r="R1947" s="225">
        <f>ROUND(J1947*H1947,2)</f>
        <v>0</v>
      </c>
      <c r="S1947" s="80"/>
      <c r="T1947" s="226">
        <f>S1947*H1947</f>
        <v>0</v>
      </c>
      <c r="U1947" s="226">
        <v>0</v>
      </c>
      <c r="V1947" s="226">
        <f>U1947*H1947</f>
        <v>0</v>
      </c>
      <c r="W1947" s="226">
        <v>0</v>
      </c>
      <c r="X1947" s="227">
        <f>W1947*H1947</f>
        <v>0</v>
      </c>
      <c r="AR1947" s="17" t="s">
        <v>411</v>
      </c>
      <c r="AT1947" s="17" t="s">
        <v>287</v>
      </c>
      <c r="AU1947" s="17" t="s">
        <v>90</v>
      </c>
      <c r="AY1947" s="17" t="s">
        <v>204</v>
      </c>
      <c r="BE1947" s="228">
        <f>IF(O1947="základní",K1947,0)</f>
        <v>0</v>
      </c>
      <c r="BF1947" s="228">
        <f>IF(O1947="snížená",K1947,0)</f>
        <v>0</v>
      </c>
      <c r="BG1947" s="228">
        <f>IF(O1947="zákl. přenesená",K1947,0)</f>
        <v>0</v>
      </c>
      <c r="BH1947" s="228">
        <f>IF(O1947="sníž. přenesená",K1947,0)</f>
        <v>0</v>
      </c>
      <c r="BI1947" s="228">
        <f>IF(O1947="nulová",K1947,0)</f>
        <v>0</v>
      </c>
      <c r="BJ1947" s="17" t="s">
        <v>88</v>
      </c>
      <c r="BK1947" s="228">
        <f>ROUND(P1947*H1947,2)</f>
        <v>0</v>
      </c>
      <c r="BL1947" s="17" t="s">
        <v>305</v>
      </c>
      <c r="BM1947" s="17" t="s">
        <v>2195</v>
      </c>
    </row>
    <row r="1948" spans="2:51" s="12" customFormat="1" ht="12">
      <c r="B1948" s="240"/>
      <c r="C1948" s="241"/>
      <c r="D1948" s="231" t="s">
        <v>213</v>
      </c>
      <c r="E1948" s="242" t="s">
        <v>33</v>
      </c>
      <c r="F1948" s="243" t="s">
        <v>2196</v>
      </c>
      <c r="G1948" s="241"/>
      <c r="H1948" s="244">
        <v>6</v>
      </c>
      <c r="I1948" s="245"/>
      <c r="J1948" s="245"/>
      <c r="K1948" s="241"/>
      <c r="L1948" s="241"/>
      <c r="M1948" s="246"/>
      <c r="N1948" s="247"/>
      <c r="O1948" s="248"/>
      <c r="P1948" s="248"/>
      <c r="Q1948" s="248"/>
      <c r="R1948" s="248"/>
      <c r="S1948" s="248"/>
      <c r="T1948" s="248"/>
      <c r="U1948" s="248"/>
      <c r="V1948" s="248"/>
      <c r="W1948" s="248"/>
      <c r="X1948" s="249"/>
      <c r="AT1948" s="250" t="s">
        <v>213</v>
      </c>
      <c r="AU1948" s="250" t="s">
        <v>90</v>
      </c>
      <c r="AV1948" s="12" t="s">
        <v>90</v>
      </c>
      <c r="AW1948" s="12" t="s">
        <v>5</v>
      </c>
      <c r="AX1948" s="12" t="s">
        <v>80</v>
      </c>
      <c r="AY1948" s="250" t="s">
        <v>204</v>
      </c>
    </row>
    <row r="1949" spans="2:51" s="12" customFormat="1" ht="12">
      <c r="B1949" s="240"/>
      <c r="C1949" s="241"/>
      <c r="D1949" s="231" t="s">
        <v>213</v>
      </c>
      <c r="E1949" s="242" t="s">
        <v>33</v>
      </c>
      <c r="F1949" s="243" t="s">
        <v>2197</v>
      </c>
      <c r="G1949" s="241"/>
      <c r="H1949" s="244">
        <v>1</v>
      </c>
      <c r="I1949" s="245"/>
      <c r="J1949" s="245"/>
      <c r="K1949" s="241"/>
      <c r="L1949" s="241"/>
      <c r="M1949" s="246"/>
      <c r="N1949" s="247"/>
      <c r="O1949" s="248"/>
      <c r="P1949" s="248"/>
      <c r="Q1949" s="248"/>
      <c r="R1949" s="248"/>
      <c r="S1949" s="248"/>
      <c r="T1949" s="248"/>
      <c r="U1949" s="248"/>
      <c r="V1949" s="248"/>
      <c r="W1949" s="248"/>
      <c r="X1949" s="249"/>
      <c r="AT1949" s="250" t="s">
        <v>213</v>
      </c>
      <c r="AU1949" s="250" t="s">
        <v>90</v>
      </c>
      <c r="AV1949" s="12" t="s">
        <v>90</v>
      </c>
      <c r="AW1949" s="12" t="s">
        <v>5</v>
      </c>
      <c r="AX1949" s="12" t="s">
        <v>80</v>
      </c>
      <c r="AY1949" s="250" t="s">
        <v>204</v>
      </c>
    </row>
    <row r="1950" spans="2:51" s="12" customFormat="1" ht="12">
      <c r="B1950" s="240"/>
      <c r="C1950" s="241"/>
      <c r="D1950" s="231" t="s">
        <v>213</v>
      </c>
      <c r="E1950" s="242" t="s">
        <v>33</v>
      </c>
      <c r="F1950" s="243" t="s">
        <v>2198</v>
      </c>
      <c r="G1950" s="241"/>
      <c r="H1950" s="244">
        <v>1</v>
      </c>
      <c r="I1950" s="245"/>
      <c r="J1950" s="245"/>
      <c r="K1950" s="241"/>
      <c r="L1950" s="241"/>
      <c r="M1950" s="246"/>
      <c r="N1950" s="247"/>
      <c r="O1950" s="248"/>
      <c r="P1950" s="248"/>
      <c r="Q1950" s="248"/>
      <c r="R1950" s="248"/>
      <c r="S1950" s="248"/>
      <c r="T1950" s="248"/>
      <c r="U1950" s="248"/>
      <c r="V1950" s="248"/>
      <c r="W1950" s="248"/>
      <c r="X1950" s="249"/>
      <c r="AT1950" s="250" t="s">
        <v>213</v>
      </c>
      <c r="AU1950" s="250" t="s">
        <v>90</v>
      </c>
      <c r="AV1950" s="12" t="s">
        <v>90</v>
      </c>
      <c r="AW1950" s="12" t="s">
        <v>5</v>
      </c>
      <c r="AX1950" s="12" t="s">
        <v>80</v>
      </c>
      <c r="AY1950" s="250" t="s">
        <v>204</v>
      </c>
    </row>
    <row r="1951" spans="2:51" s="12" customFormat="1" ht="12">
      <c r="B1951" s="240"/>
      <c r="C1951" s="241"/>
      <c r="D1951" s="231" t="s">
        <v>213</v>
      </c>
      <c r="E1951" s="242" t="s">
        <v>33</v>
      </c>
      <c r="F1951" s="243" t="s">
        <v>2199</v>
      </c>
      <c r="G1951" s="241"/>
      <c r="H1951" s="244">
        <v>7</v>
      </c>
      <c r="I1951" s="245"/>
      <c r="J1951" s="245"/>
      <c r="K1951" s="241"/>
      <c r="L1951" s="241"/>
      <c r="M1951" s="246"/>
      <c r="N1951" s="247"/>
      <c r="O1951" s="248"/>
      <c r="P1951" s="248"/>
      <c r="Q1951" s="248"/>
      <c r="R1951" s="248"/>
      <c r="S1951" s="248"/>
      <c r="T1951" s="248"/>
      <c r="U1951" s="248"/>
      <c r="V1951" s="248"/>
      <c r="W1951" s="248"/>
      <c r="X1951" s="249"/>
      <c r="AT1951" s="250" t="s">
        <v>213</v>
      </c>
      <c r="AU1951" s="250" t="s">
        <v>90</v>
      </c>
      <c r="AV1951" s="12" t="s">
        <v>90</v>
      </c>
      <c r="AW1951" s="12" t="s">
        <v>5</v>
      </c>
      <c r="AX1951" s="12" t="s">
        <v>80</v>
      </c>
      <c r="AY1951" s="250" t="s">
        <v>204</v>
      </c>
    </row>
    <row r="1952" spans="2:51" s="13" customFormat="1" ht="12">
      <c r="B1952" s="251"/>
      <c r="C1952" s="252"/>
      <c r="D1952" s="231" t="s">
        <v>213</v>
      </c>
      <c r="E1952" s="253" t="s">
        <v>33</v>
      </c>
      <c r="F1952" s="254" t="s">
        <v>218</v>
      </c>
      <c r="G1952" s="252"/>
      <c r="H1952" s="255">
        <v>15</v>
      </c>
      <c r="I1952" s="256"/>
      <c r="J1952" s="256"/>
      <c r="K1952" s="252"/>
      <c r="L1952" s="252"/>
      <c r="M1952" s="257"/>
      <c r="N1952" s="258"/>
      <c r="O1952" s="259"/>
      <c r="P1952" s="259"/>
      <c r="Q1952" s="259"/>
      <c r="R1952" s="259"/>
      <c r="S1952" s="259"/>
      <c r="T1952" s="259"/>
      <c r="U1952" s="259"/>
      <c r="V1952" s="259"/>
      <c r="W1952" s="259"/>
      <c r="X1952" s="260"/>
      <c r="AT1952" s="261" t="s">
        <v>213</v>
      </c>
      <c r="AU1952" s="261" t="s">
        <v>90</v>
      </c>
      <c r="AV1952" s="13" t="s">
        <v>211</v>
      </c>
      <c r="AW1952" s="13" t="s">
        <v>5</v>
      </c>
      <c r="AX1952" s="13" t="s">
        <v>88</v>
      </c>
      <c r="AY1952" s="261" t="s">
        <v>204</v>
      </c>
    </row>
    <row r="1953" spans="2:65" s="1" customFormat="1" ht="16.5" customHeight="1">
      <c r="B1953" s="39"/>
      <c r="C1953" s="273" t="s">
        <v>2200</v>
      </c>
      <c r="D1953" s="273" t="s">
        <v>287</v>
      </c>
      <c r="E1953" s="274" t="s">
        <v>2201</v>
      </c>
      <c r="F1953" s="275" t="s">
        <v>2202</v>
      </c>
      <c r="G1953" s="276" t="s">
        <v>314</v>
      </c>
      <c r="H1953" s="277">
        <v>3</v>
      </c>
      <c r="I1953" s="278"/>
      <c r="J1953" s="279"/>
      <c r="K1953" s="280">
        <f>ROUND(P1953*H1953,2)</f>
        <v>0</v>
      </c>
      <c r="L1953" s="275" t="s">
        <v>1071</v>
      </c>
      <c r="M1953" s="281"/>
      <c r="N1953" s="282" t="s">
        <v>33</v>
      </c>
      <c r="O1953" s="224" t="s">
        <v>49</v>
      </c>
      <c r="P1953" s="225">
        <f>I1953+J1953</f>
        <v>0</v>
      </c>
      <c r="Q1953" s="225">
        <f>ROUND(I1953*H1953,2)</f>
        <v>0</v>
      </c>
      <c r="R1953" s="225">
        <f>ROUND(J1953*H1953,2)</f>
        <v>0</v>
      </c>
      <c r="S1953" s="80"/>
      <c r="T1953" s="226">
        <f>S1953*H1953</f>
        <v>0</v>
      </c>
      <c r="U1953" s="226">
        <v>0</v>
      </c>
      <c r="V1953" s="226">
        <f>U1953*H1953</f>
        <v>0</v>
      </c>
      <c r="W1953" s="226">
        <v>0</v>
      </c>
      <c r="X1953" s="227">
        <f>W1953*H1953</f>
        <v>0</v>
      </c>
      <c r="AR1953" s="17" t="s">
        <v>411</v>
      </c>
      <c r="AT1953" s="17" t="s">
        <v>287</v>
      </c>
      <c r="AU1953" s="17" t="s">
        <v>90</v>
      </c>
      <c r="AY1953" s="17" t="s">
        <v>204</v>
      </c>
      <c r="BE1953" s="228">
        <f>IF(O1953="základní",K1953,0)</f>
        <v>0</v>
      </c>
      <c r="BF1953" s="228">
        <f>IF(O1953="snížená",K1953,0)</f>
        <v>0</v>
      </c>
      <c r="BG1953" s="228">
        <f>IF(O1953="zákl. přenesená",K1953,0)</f>
        <v>0</v>
      </c>
      <c r="BH1953" s="228">
        <f>IF(O1953="sníž. přenesená",K1953,0)</f>
        <v>0</v>
      </c>
      <c r="BI1953" s="228">
        <f>IF(O1953="nulová",K1953,0)</f>
        <v>0</v>
      </c>
      <c r="BJ1953" s="17" t="s">
        <v>88</v>
      </c>
      <c r="BK1953" s="228">
        <f>ROUND(P1953*H1953,2)</f>
        <v>0</v>
      </c>
      <c r="BL1953" s="17" t="s">
        <v>305</v>
      </c>
      <c r="BM1953" s="17" t="s">
        <v>2203</v>
      </c>
    </row>
    <row r="1954" spans="2:51" s="11" customFormat="1" ht="12">
      <c r="B1954" s="229"/>
      <c r="C1954" s="230"/>
      <c r="D1954" s="231" t="s">
        <v>213</v>
      </c>
      <c r="E1954" s="232" t="s">
        <v>33</v>
      </c>
      <c r="F1954" s="233" t="s">
        <v>2204</v>
      </c>
      <c r="G1954" s="230"/>
      <c r="H1954" s="232" t="s">
        <v>33</v>
      </c>
      <c r="I1954" s="234"/>
      <c r="J1954" s="234"/>
      <c r="K1954" s="230"/>
      <c r="L1954" s="230"/>
      <c r="M1954" s="235"/>
      <c r="N1954" s="236"/>
      <c r="O1954" s="237"/>
      <c r="P1954" s="237"/>
      <c r="Q1954" s="237"/>
      <c r="R1954" s="237"/>
      <c r="S1954" s="237"/>
      <c r="T1954" s="237"/>
      <c r="U1954" s="237"/>
      <c r="V1954" s="237"/>
      <c r="W1954" s="237"/>
      <c r="X1954" s="238"/>
      <c r="AT1954" s="239" t="s">
        <v>213</v>
      </c>
      <c r="AU1954" s="239" t="s">
        <v>90</v>
      </c>
      <c r="AV1954" s="11" t="s">
        <v>88</v>
      </c>
      <c r="AW1954" s="11" t="s">
        <v>5</v>
      </c>
      <c r="AX1954" s="11" t="s">
        <v>80</v>
      </c>
      <c r="AY1954" s="239" t="s">
        <v>204</v>
      </c>
    </row>
    <row r="1955" spans="2:51" s="11" customFormat="1" ht="12">
      <c r="B1955" s="229"/>
      <c r="C1955" s="230"/>
      <c r="D1955" s="231" t="s">
        <v>213</v>
      </c>
      <c r="E1955" s="232" t="s">
        <v>33</v>
      </c>
      <c r="F1955" s="233" t="s">
        <v>2205</v>
      </c>
      <c r="G1955" s="230"/>
      <c r="H1955" s="232" t="s">
        <v>33</v>
      </c>
      <c r="I1955" s="234"/>
      <c r="J1955" s="234"/>
      <c r="K1955" s="230"/>
      <c r="L1955" s="230"/>
      <c r="M1955" s="235"/>
      <c r="N1955" s="236"/>
      <c r="O1955" s="237"/>
      <c r="P1955" s="237"/>
      <c r="Q1955" s="237"/>
      <c r="R1955" s="237"/>
      <c r="S1955" s="237"/>
      <c r="T1955" s="237"/>
      <c r="U1955" s="237"/>
      <c r="V1955" s="237"/>
      <c r="W1955" s="237"/>
      <c r="X1955" s="238"/>
      <c r="AT1955" s="239" t="s">
        <v>213</v>
      </c>
      <c r="AU1955" s="239" t="s">
        <v>90</v>
      </c>
      <c r="AV1955" s="11" t="s">
        <v>88</v>
      </c>
      <c r="AW1955" s="11" t="s">
        <v>5</v>
      </c>
      <c r="AX1955" s="11" t="s">
        <v>80</v>
      </c>
      <c r="AY1955" s="239" t="s">
        <v>204</v>
      </c>
    </row>
    <row r="1956" spans="2:51" s="12" customFormat="1" ht="12">
      <c r="B1956" s="240"/>
      <c r="C1956" s="241"/>
      <c r="D1956" s="231" t="s">
        <v>213</v>
      </c>
      <c r="E1956" s="242" t="s">
        <v>33</v>
      </c>
      <c r="F1956" s="243" t="s">
        <v>224</v>
      </c>
      <c r="G1956" s="241"/>
      <c r="H1956" s="244">
        <v>3</v>
      </c>
      <c r="I1956" s="245"/>
      <c r="J1956" s="245"/>
      <c r="K1956" s="241"/>
      <c r="L1956" s="241"/>
      <c r="M1956" s="246"/>
      <c r="N1956" s="247"/>
      <c r="O1956" s="248"/>
      <c r="P1956" s="248"/>
      <c r="Q1956" s="248"/>
      <c r="R1956" s="248"/>
      <c r="S1956" s="248"/>
      <c r="T1956" s="248"/>
      <c r="U1956" s="248"/>
      <c r="V1956" s="248"/>
      <c r="W1956" s="248"/>
      <c r="X1956" s="249"/>
      <c r="AT1956" s="250" t="s">
        <v>213</v>
      </c>
      <c r="AU1956" s="250" t="s">
        <v>90</v>
      </c>
      <c r="AV1956" s="12" t="s">
        <v>90</v>
      </c>
      <c r="AW1956" s="12" t="s">
        <v>5</v>
      </c>
      <c r="AX1956" s="12" t="s">
        <v>80</v>
      </c>
      <c r="AY1956" s="250" t="s">
        <v>204</v>
      </c>
    </row>
    <row r="1957" spans="2:51" s="13" customFormat="1" ht="12">
      <c r="B1957" s="251"/>
      <c r="C1957" s="252"/>
      <c r="D1957" s="231" t="s">
        <v>213</v>
      </c>
      <c r="E1957" s="253" t="s">
        <v>33</v>
      </c>
      <c r="F1957" s="254" t="s">
        <v>218</v>
      </c>
      <c r="G1957" s="252"/>
      <c r="H1957" s="255">
        <v>3</v>
      </c>
      <c r="I1957" s="256"/>
      <c r="J1957" s="256"/>
      <c r="K1957" s="252"/>
      <c r="L1957" s="252"/>
      <c r="M1957" s="257"/>
      <c r="N1957" s="258"/>
      <c r="O1957" s="259"/>
      <c r="P1957" s="259"/>
      <c r="Q1957" s="259"/>
      <c r="R1957" s="259"/>
      <c r="S1957" s="259"/>
      <c r="T1957" s="259"/>
      <c r="U1957" s="259"/>
      <c r="V1957" s="259"/>
      <c r="W1957" s="259"/>
      <c r="X1957" s="260"/>
      <c r="AT1957" s="261" t="s">
        <v>213</v>
      </c>
      <c r="AU1957" s="261" t="s">
        <v>90</v>
      </c>
      <c r="AV1957" s="13" t="s">
        <v>211</v>
      </c>
      <c r="AW1957" s="13" t="s">
        <v>5</v>
      </c>
      <c r="AX1957" s="13" t="s">
        <v>88</v>
      </c>
      <c r="AY1957" s="261" t="s">
        <v>204</v>
      </c>
    </row>
    <row r="1958" spans="2:65" s="1" customFormat="1" ht="16.5" customHeight="1">
      <c r="B1958" s="39"/>
      <c r="C1958" s="273" t="s">
        <v>2206</v>
      </c>
      <c r="D1958" s="273" t="s">
        <v>287</v>
      </c>
      <c r="E1958" s="274" t="s">
        <v>2207</v>
      </c>
      <c r="F1958" s="275" t="s">
        <v>2208</v>
      </c>
      <c r="G1958" s="276" t="s">
        <v>314</v>
      </c>
      <c r="H1958" s="277">
        <v>40</v>
      </c>
      <c r="I1958" s="278"/>
      <c r="J1958" s="279"/>
      <c r="K1958" s="280">
        <f>ROUND(P1958*H1958,2)</f>
        <v>0</v>
      </c>
      <c r="L1958" s="275" t="s">
        <v>1071</v>
      </c>
      <c r="M1958" s="281"/>
      <c r="N1958" s="282" t="s">
        <v>33</v>
      </c>
      <c r="O1958" s="224" t="s">
        <v>49</v>
      </c>
      <c r="P1958" s="225">
        <f>I1958+J1958</f>
        <v>0</v>
      </c>
      <c r="Q1958" s="225">
        <f>ROUND(I1958*H1958,2)</f>
        <v>0</v>
      </c>
      <c r="R1958" s="225">
        <f>ROUND(J1958*H1958,2)</f>
        <v>0</v>
      </c>
      <c r="S1958" s="80"/>
      <c r="T1958" s="226">
        <f>S1958*H1958</f>
        <v>0</v>
      </c>
      <c r="U1958" s="226">
        <v>0</v>
      </c>
      <c r="V1958" s="226">
        <f>U1958*H1958</f>
        <v>0</v>
      </c>
      <c r="W1958" s="226">
        <v>0</v>
      </c>
      <c r="X1958" s="227">
        <f>W1958*H1958</f>
        <v>0</v>
      </c>
      <c r="AR1958" s="17" t="s">
        <v>411</v>
      </c>
      <c r="AT1958" s="17" t="s">
        <v>287</v>
      </c>
      <c r="AU1958" s="17" t="s">
        <v>90</v>
      </c>
      <c r="AY1958" s="17" t="s">
        <v>204</v>
      </c>
      <c r="BE1958" s="228">
        <f>IF(O1958="základní",K1958,0)</f>
        <v>0</v>
      </c>
      <c r="BF1958" s="228">
        <f>IF(O1958="snížená",K1958,0)</f>
        <v>0</v>
      </c>
      <c r="BG1958" s="228">
        <f>IF(O1958="zákl. přenesená",K1958,0)</f>
        <v>0</v>
      </c>
      <c r="BH1958" s="228">
        <f>IF(O1958="sníž. přenesená",K1958,0)</f>
        <v>0</v>
      </c>
      <c r="BI1958" s="228">
        <f>IF(O1958="nulová",K1958,0)</f>
        <v>0</v>
      </c>
      <c r="BJ1958" s="17" t="s">
        <v>88</v>
      </c>
      <c r="BK1958" s="228">
        <f>ROUND(P1958*H1958,2)</f>
        <v>0</v>
      </c>
      <c r="BL1958" s="17" t="s">
        <v>305</v>
      </c>
      <c r="BM1958" s="17" t="s">
        <v>2209</v>
      </c>
    </row>
    <row r="1959" spans="2:51" s="12" customFormat="1" ht="12">
      <c r="B1959" s="240"/>
      <c r="C1959" s="241"/>
      <c r="D1959" s="231" t="s">
        <v>213</v>
      </c>
      <c r="E1959" s="242" t="s">
        <v>33</v>
      </c>
      <c r="F1959" s="243" t="s">
        <v>2210</v>
      </c>
      <c r="G1959" s="241"/>
      <c r="H1959" s="244">
        <v>7</v>
      </c>
      <c r="I1959" s="245"/>
      <c r="J1959" s="245"/>
      <c r="K1959" s="241"/>
      <c r="L1959" s="241"/>
      <c r="M1959" s="246"/>
      <c r="N1959" s="247"/>
      <c r="O1959" s="248"/>
      <c r="P1959" s="248"/>
      <c r="Q1959" s="248"/>
      <c r="R1959" s="248"/>
      <c r="S1959" s="248"/>
      <c r="T1959" s="248"/>
      <c r="U1959" s="248"/>
      <c r="V1959" s="248"/>
      <c r="W1959" s="248"/>
      <c r="X1959" s="249"/>
      <c r="AT1959" s="250" t="s">
        <v>213</v>
      </c>
      <c r="AU1959" s="250" t="s">
        <v>90</v>
      </c>
      <c r="AV1959" s="12" t="s">
        <v>90</v>
      </c>
      <c r="AW1959" s="12" t="s">
        <v>5</v>
      </c>
      <c r="AX1959" s="12" t="s">
        <v>80</v>
      </c>
      <c r="AY1959" s="250" t="s">
        <v>204</v>
      </c>
    </row>
    <row r="1960" spans="2:51" s="12" customFormat="1" ht="12">
      <c r="B1960" s="240"/>
      <c r="C1960" s="241"/>
      <c r="D1960" s="231" t="s">
        <v>213</v>
      </c>
      <c r="E1960" s="242" t="s">
        <v>33</v>
      </c>
      <c r="F1960" s="243" t="s">
        <v>2211</v>
      </c>
      <c r="G1960" s="241"/>
      <c r="H1960" s="244">
        <v>33</v>
      </c>
      <c r="I1960" s="245"/>
      <c r="J1960" s="245"/>
      <c r="K1960" s="241"/>
      <c r="L1960" s="241"/>
      <c r="M1960" s="246"/>
      <c r="N1960" s="247"/>
      <c r="O1960" s="248"/>
      <c r="P1960" s="248"/>
      <c r="Q1960" s="248"/>
      <c r="R1960" s="248"/>
      <c r="S1960" s="248"/>
      <c r="T1960" s="248"/>
      <c r="U1960" s="248"/>
      <c r="V1960" s="248"/>
      <c r="W1960" s="248"/>
      <c r="X1960" s="249"/>
      <c r="AT1960" s="250" t="s">
        <v>213</v>
      </c>
      <c r="AU1960" s="250" t="s">
        <v>90</v>
      </c>
      <c r="AV1960" s="12" t="s">
        <v>90</v>
      </c>
      <c r="AW1960" s="12" t="s">
        <v>5</v>
      </c>
      <c r="AX1960" s="12" t="s">
        <v>80</v>
      </c>
      <c r="AY1960" s="250" t="s">
        <v>204</v>
      </c>
    </row>
    <row r="1961" spans="2:51" s="13" customFormat="1" ht="12">
      <c r="B1961" s="251"/>
      <c r="C1961" s="252"/>
      <c r="D1961" s="231" t="s">
        <v>213</v>
      </c>
      <c r="E1961" s="253" t="s">
        <v>33</v>
      </c>
      <c r="F1961" s="254" t="s">
        <v>218</v>
      </c>
      <c r="G1961" s="252"/>
      <c r="H1961" s="255">
        <v>40</v>
      </c>
      <c r="I1961" s="256"/>
      <c r="J1961" s="256"/>
      <c r="K1961" s="252"/>
      <c r="L1961" s="252"/>
      <c r="M1961" s="257"/>
      <c r="N1961" s="258"/>
      <c r="O1961" s="259"/>
      <c r="P1961" s="259"/>
      <c r="Q1961" s="259"/>
      <c r="R1961" s="259"/>
      <c r="S1961" s="259"/>
      <c r="T1961" s="259"/>
      <c r="U1961" s="259"/>
      <c r="V1961" s="259"/>
      <c r="W1961" s="259"/>
      <c r="X1961" s="260"/>
      <c r="AT1961" s="261" t="s">
        <v>213</v>
      </c>
      <c r="AU1961" s="261" t="s">
        <v>90</v>
      </c>
      <c r="AV1961" s="13" t="s">
        <v>211</v>
      </c>
      <c r="AW1961" s="13" t="s">
        <v>5</v>
      </c>
      <c r="AX1961" s="13" t="s">
        <v>88</v>
      </c>
      <c r="AY1961" s="261" t="s">
        <v>204</v>
      </c>
    </row>
    <row r="1962" spans="2:65" s="1" customFormat="1" ht="16.5" customHeight="1">
      <c r="B1962" s="39"/>
      <c r="C1962" s="273" t="s">
        <v>2212</v>
      </c>
      <c r="D1962" s="273" t="s">
        <v>287</v>
      </c>
      <c r="E1962" s="274" t="s">
        <v>2213</v>
      </c>
      <c r="F1962" s="275" t="s">
        <v>2214</v>
      </c>
      <c r="G1962" s="276" t="s">
        <v>314</v>
      </c>
      <c r="H1962" s="277">
        <v>1</v>
      </c>
      <c r="I1962" s="278"/>
      <c r="J1962" s="279"/>
      <c r="K1962" s="280">
        <f>ROUND(P1962*H1962,2)</f>
        <v>0</v>
      </c>
      <c r="L1962" s="275" t="s">
        <v>1071</v>
      </c>
      <c r="M1962" s="281"/>
      <c r="N1962" s="282" t="s">
        <v>33</v>
      </c>
      <c r="O1962" s="224" t="s">
        <v>49</v>
      </c>
      <c r="P1962" s="225">
        <f>I1962+J1962</f>
        <v>0</v>
      </c>
      <c r="Q1962" s="225">
        <f>ROUND(I1962*H1962,2)</f>
        <v>0</v>
      </c>
      <c r="R1962" s="225">
        <f>ROUND(J1962*H1962,2)</f>
        <v>0</v>
      </c>
      <c r="S1962" s="80"/>
      <c r="T1962" s="226">
        <f>S1962*H1962</f>
        <v>0</v>
      </c>
      <c r="U1962" s="226">
        <v>0</v>
      </c>
      <c r="V1962" s="226">
        <f>U1962*H1962</f>
        <v>0</v>
      </c>
      <c r="W1962" s="226">
        <v>0</v>
      </c>
      <c r="X1962" s="227">
        <f>W1962*H1962</f>
        <v>0</v>
      </c>
      <c r="AR1962" s="17" t="s">
        <v>411</v>
      </c>
      <c r="AT1962" s="17" t="s">
        <v>287</v>
      </c>
      <c r="AU1962" s="17" t="s">
        <v>90</v>
      </c>
      <c r="AY1962" s="17" t="s">
        <v>204</v>
      </c>
      <c r="BE1962" s="228">
        <f>IF(O1962="základní",K1962,0)</f>
        <v>0</v>
      </c>
      <c r="BF1962" s="228">
        <f>IF(O1962="snížená",K1962,0)</f>
        <v>0</v>
      </c>
      <c r="BG1962" s="228">
        <f>IF(O1962="zákl. přenesená",K1962,0)</f>
        <v>0</v>
      </c>
      <c r="BH1962" s="228">
        <f>IF(O1962="sníž. přenesená",K1962,0)</f>
        <v>0</v>
      </c>
      <c r="BI1962" s="228">
        <f>IF(O1962="nulová",K1962,0)</f>
        <v>0</v>
      </c>
      <c r="BJ1962" s="17" t="s">
        <v>88</v>
      </c>
      <c r="BK1962" s="228">
        <f>ROUND(P1962*H1962,2)</f>
        <v>0</v>
      </c>
      <c r="BL1962" s="17" t="s">
        <v>305</v>
      </c>
      <c r="BM1962" s="17" t="s">
        <v>2215</v>
      </c>
    </row>
    <row r="1963" spans="2:65" s="1" customFormat="1" ht="16.5" customHeight="1">
      <c r="B1963" s="39"/>
      <c r="C1963" s="273" t="s">
        <v>2216</v>
      </c>
      <c r="D1963" s="273" t="s">
        <v>287</v>
      </c>
      <c r="E1963" s="274" t="s">
        <v>2217</v>
      </c>
      <c r="F1963" s="275" t="s">
        <v>2218</v>
      </c>
      <c r="G1963" s="276" t="s">
        <v>314</v>
      </c>
      <c r="H1963" s="277">
        <v>1</v>
      </c>
      <c r="I1963" s="278"/>
      <c r="J1963" s="279"/>
      <c r="K1963" s="280">
        <f>ROUND(P1963*H1963,2)</f>
        <v>0</v>
      </c>
      <c r="L1963" s="275" t="s">
        <v>1071</v>
      </c>
      <c r="M1963" s="281"/>
      <c r="N1963" s="282" t="s">
        <v>33</v>
      </c>
      <c r="O1963" s="224" t="s">
        <v>49</v>
      </c>
      <c r="P1963" s="225">
        <f>I1963+J1963</f>
        <v>0</v>
      </c>
      <c r="Q1963" s="225">
        <f>ROUND(I1963*H1963,2)</f>
        <v>0</v>
      </c>
      <c r="R1963" s="225">
        <f>ROUND(J1963*H1963,2)</f>
        <v>0</v>
      </c>
      <c r="S1963" s="80"/>
      <c r="T1963" s="226">
        <f>S1963*H1963</f>
        <v>0</v>
      </c>
      <c r="U1963" s="226">
        <v>0</v>
      </c>
      <c r="V1963" s="226">
        <f>U1963*H1963</f>
        <v>0</v>
      </c>
      <c r="W1963" s="226">
        <v>0</v>
      </c>
      <c r="X1963" s="227">
        <f>W1963*H1963</f>
        <v>0</v>
      </c>
      <c r="AR1963" s="17" t="s">
        <v>411</v>
      </c>
      <c r="AT1963" s="17" t="s">
        <v>287</v>
      </c>
      <c r="AU1963" s="17" t="s">
        <v>90</v>
      </c>
      <c r="AY1963" s="17" t="s">
        <v>204</v>
      </c>
      <c r="BE1963" s="228">
        <f>IF(O1963="základní",K1963,0)</f>
        <v>0</v>
      </c>
      <c r="BF1963" s="228">
        <f>IF(O1963="snížená",K1963,0)</f>
        <v>0</v>
      </c>
      <c r="BG1963" s="228">
        <f>IF(O1963="zákl. přenesená",K1963,0)</f>
        <v>0</v>
      </c>
      <c r="BH1963" s="228">
        <f>IF(O1963="sníž. přenesená",K1963,0)</f>
        <v>0</v>
      </c>
      <c r="BI1963" s="228">
        <f>IF(O1963="nulová",K1963,0)</f>
        <v>0</v>
      </c>
      <c r="BJ1963" s="17" t="s">
        <v>88</v>
      </c>
      <c r="BK1963" s="228">
        <f>ROUND(P1963*H1963,2)</f>
        <v>0</v>
      </c>
      <c r="BL1963" s="17" t="s">
        <v>305</v>
      </c>
      <c r="BM1963" s="17" t="s">
        <v>2219</v>
      </c>
    </row>
    <row r="1964" spans="2:47" s="1" customFormat="1" ht="12">
      <c r="B1964" s="39"/>
      <c r="C1964" s="40"/>
      <c r="D1964" s="231" t="s">
        <v>887</v>
      </c>
      <c r="E1964" s="40"/>
      <c r="F1964" s="283" t="s">
        <v>2220</v>
      </c>
      <c r="G1964" s="40"/>
      <c r="H1964" s="40"/>
      <c r="I1964" s="132"/>
      <c r="J1964" s="132"/>
      <c r="K1964" s="40"/>
      <c r="L1964" s="40"/>
      <c r="M1964" s="44"/>
      <c r="N1964" s="284"/>
      <c r="O1964" s="80"/>
      <c r="P1964" s="80"/>
      <c r="Q1964" s="80"/>
      <c r="R1964" s="80"/>
      <c r="S1964" s="80"/>
      <c r="T1964" s="80"/>
      <c r="U1964" s="80"/>
      <c r="V1964" s="80"/>
      <c r="W1964" s="80"/>
      <c r="X1964" s="81"/>
      <c r="AT1964" s="17" t="s">
        <v>887</v>
      </c>
      <c r="AU1964" s="17" t="s">
        <v>90</v>
      </c>
    </row>
    <row r="1965" spans="2:51" s="12" customFormat="1" ht="12">
      <c r="B1965" s="240"/>
      <c r="C1965" s="241"/>
      <c r="D1965" s="231" t="s">
        <v>213</v>
      </c>
      <c r="E1965" s="242" t="s">
        <v>33</v>
      </c>
      <c r="F1965" s="243" t="s">
        <v>2221</v>
      </c>
      <c r="G1965" s="241"/>
      <c r="H1965" s="244">
        <v>1</v>
      </c>
      <c r="I1965" s="245"/>
      <c r="J1965" s="245"/>
      <c r="K1965" s="241"/>
      <c r="L1965" s="241"/>
      <c r="M1965" s="246"/>
      <c r="N1965" s="247"/>
      <c r="O1965" s="248"/>
      <c r="P1965" s="248"/>
      <c r="Q1965" s="248"/>
      <c r="R1965" s="248"/>
      <c r="S1965" s="248"/>
      <c r="T1965" s="248"/>
      <c r="U1965" s="248"/>
      <c r="V1965" s="248"/>
      <c r="W1965" s="248"/>
      <c r="X1965" s="249"/>
      <c r="AT1965" s="250" t="s">
        <v>213</v>
      </c>
      <c r="AU1965" s="250" t="s">
        <v>90</v>
      </c>
      <c r="AV1965" s="12" t="s">
        <v>90</v>
      </c>
      <c r="AW1965" s="12" t="s">
        <v>5</v>
      </c>
      <c r="AX1965" s="12" t="s">
        <v>80</v>
      </c>
      <c r="AY1965" s="250" t="s">
        <v>204</v>
      </c>
    </row>
    <row r="1966" spans="2:51" s="13" customFormat="1" ht="12">
      <c r="B1966" s="251"/>
      <c r="C1966" s="252"/>
      <c r="D1966" s="231" t="s">
        <v>213</v>
      </c>
      <c r="E1966" s="253" t="s">
        <v>33</v>
      </c>
      <c r="F1966" s="254" t="s">
        <v>218</v>
      </c>
      <c r="G1966" s="252"/>
      <c r="H1966" s="255">
        <v>1</v>
      </c>
      <c r="I1966" s="256"/>
      <c r="J1966" s="256"/>
      <c r="K1966" s="252"/>
      <c r="L1966" s="252"/>
      <c r="M1966" s="257"/>
      <c r="N1966" s="258"/>
      <c r="O1966" s="259"/>
      <c r="P1966" s="259"/>
      <c r="Q1966" s="259"/>
      <c r="R1966" s="259"/>
      <c r="S1966" s="259"/>
      <c r="T1966" s="259"/>
      <c r="U1966" s="259"/>
      <c r="V1966" s="259"/>
      <c r="W1966" s="259"/>
      <c r="X1966" s="260"/>
      <c r="AT1966" s="261" t="s">
        <v>213</v>
      </c>
      <c r="AU1966" s="261" t="s">
        <v>90</v>
      </c>
      <c r="AV1966" s="13" t="s">
        <v>211</v>
      </c>
      <c r="AW1966" s="13" t="s">
        <v>5</v>
      </c>
      <c r="AX1966" s="13" t="s">
        <v>88</v>
      </c>
      <c r="AY1966" s="261" t="s">
        <v>204</v>
      </c>
    </row>
    <row r="1967" spans="2:65" s="1" customFormat="1" ht="16.5" customHeight="1">
      <c r="B1967" s="39"/>
      <c r="C1967" s="273" t="s">
        <v>1263</v>
      </c>
      <c r="D1967" s="273" t="s">
        <v>287</v>
      </c>
      <c r="E1967" s="274" t="s">
        <v>2222</v>
      </c>
      <c r="F1967" s="275" t="s">
        <v>2223</v>
      </c>
      <c r="G1967" s="276" t="s">
        <v>314</v>
      </c>
      <c r="H1967" s="277">
        <v>27</v>
      </c>
      <c r="I1967" s="278"/>
      <c r="J1967" s="279"/>
      <c r="K1967" s="280">
        <f>ROUND(P1967*H1967,2)</f>
        <v>0</v>
      </c>
      <c r="L1967" s="275" t="s">
        <v>1071</v>
      </c>
      <c r="M1967" s="281"/>
      <c r="N1967" s="282" t="s">
        <v>33</v>
      </c>
      <c r="O1967" s="224" t="s">
        <v>49</v>
      </c>
      <c r="P1967" s="225">
        <f>I1967+J1967</f>
        <v>0</v>
      </c>
      <c r="Q1967" s="225">
        <f>ROUND(I1967*H1967,2)</f>
        <v>0</v>
      </c>
      <c r="R1967" s="225">
        <f>ROUND(J1967*H1967,2)</f>
        <v>0</v>
      </c>
      <c r="S1967" s="80"/>
      <c r="T1967" s="226">
        <f>S1967*H1967</f>
        <v>0</v>
      </c>
      <c r="U1967" s="226">
        <v>0</v>
      </c>
      <c r="V1967" s="226">
        <f>U1967*H1967</f>
        <v>0</v>
      </c>
      <c r="W1967" s="226">
        <v>0</v>
      </c>
      <c r="X1967" s="227">
        <f>W1967*H1967</f>
        <v>0</v>
      </c>
      <c r="AR1967" s="17" t="s">
        <v>411</v>
      </c>
      <c r="AT1967" s="17" t="s">
        <v>287</v>
      </c>
      <c r="AU1967" s="17" t="s">
        <v>90</v>
      </c>
      <c r="AY1967" s="17" t="s">
        <v>204</v>
      </c>
      <c r="BE1967" s="228">
        <f>IF(O1967="základní",K1967,0)</f>
        <v>0</v>
      </c>
      <c r="BF1967" s="228">
        <f>IF(O1967="snížená",K1967,0)</f>
        <v>0</v>
      </c>
      <c r="BG1967" s="228">
        <f>IF(O1967="zákl. přenesená",K1967,0)</f>
        <v>0</v>
      </c>
      <c r="BH1967" s="228">
        <f>IF(O1967="sníž. přenesená",K1967,0)</f>
        <v>0</v>
      </c>
      <c r="BI1967" s="228">
        <f>IF(O1967="nulová",K1967,0)</f>
        <v>0</v>
      </c>
      <c r="BJ1967" s="17" t="s">
        <v>88</v>
      </c>
      <c r="BK1967" s="228">
        <f>ROUND(P1967*H1967,2)</f>
        <v>0</v>
      </c>
      <c r="BL1967" s="17" t="s">
        <v>305</v>
      </c>
      <c r="BM1967" s="17" t="s">
        <v>2224</v>
      </c>
    </row>
    <row r="1968" spans="2:51" s="12" customFormat="1" ht="12">
      <c r="B1968" s="240"/>
      <c r="C1968" s="241"/>
      <c r="D1968" s="231" t="s">
        <v>213</v>
      </c>
      <c r="E1968" s="242" t="s">
        <v>33</v>
      </c>
      <c r="F1968" s="243" t="s">
        <v>2225</v>
      </c>
      <c r="G1968" s="241"/>
      <c r="H1968" s="244">
        <v>3</v>
      </c>
      <c r="I1968" s="245"/>
      <c r="J1968" s="245"/>
      <c r="K1968" s="241"/>
      <c r="L1968" s="241"/>
      <c r="M1968" s="246"/>
      <c r="N1968" s="247"/>
      <c r="O1968" s="248"/>
      <c r="P1968" s="248"/>
      <c r="Q1968" s="248"/>
      <c r="R1968" s="248"/>
      <c r="S1968" s="248"/>
      <c r="T1968" s="248"/>
      <c r="U1968" s="248"/>
      <c r="V1968" s="248"/>
      <c r="W1968" s="248"/>
      <c r="X1968" s="249"/>
      <c r="AT1968" s="250" t="s">
        <v>213</v>
      </c>
      <c r="AU1968" s="250" t="s">
        <v>90</v>
      </c>
      <c r="AV1968" s="12" t="s">
        <v>90</v>
      </c>
      <c r="AW1968" s="12" t="s">
        <v>5</v>
      </c>
      <c r="AX1968" s="12" t="s">
        <v>80</v>
      </c>
      <c r="AY1968" s="250" t="s">
        <v>204</v>
      </c>
    </row>
    <row r="1969" spans="2:51" s="12" customFormat="1" ht="12">
      <c r="B1969" s="240"/>
      <c r="C1969" s="241"/>
      <c r="D1969" s="231" t="s">
        <v>213</v>
      </c>
      <c r="E1969" s="242" t="s">
        <v>33</v>
      </c>
      <c r="F1969" s="243" t="s">
        <v>2226</v>
      </c>
      <c r="G1969" s="241"/>
      <c r="H1969" s="244">
        <v>12</v>
      </c>
      <c r="I1969" s="245"/>
      <c r="J1969" s="245"/>
      <c r="K1969" s="241"/>
      <c r="L1969" s="241"/>
      <c r="M1969" s="246"/>
      <c r="N1969" s="247"/>
      <c r="O1969" s="248"/>
      <c r="P1969" s="248"/>
      <c r="Q1969" s="248"/>
      <c r="R1969" s="248"/>
      <c r="S1969" s="248"/>
      <c r="T1969" s="248"/>
      <c r="U1969" s="248"/>
      <c r="V1969" s="248"/>
      <c r="W1969" s="248"/>
      <c r="X1969" s="249"/>
      <c r="AT1969" s="250" t="s">
        <v>213</v>
      </c>
      <c r="AU1969" s="250" t="s">
        <v>90</v>
      </c>
      <c r="AV1969" s="12" t="s">
        <v>90</v>
      </c>
      <c r="AW1969" s="12" t="s">
        <v>5</v>
      </c>
      <c r="AX1969" s="12" t="s">
        <v>80</v>
      </c>
      <c r="AY1969" s="250" t="s">
        <v>204</v>
      </c>
    </row>
    <row r="1970" spans="2:51" s="12" customFormat="1" ht="12">
      <c r="B1970" s="240"/>
      <c r="C1970" s="241"/>
      <c r="D1970" s="231" t="s">
        <v>213</v>
      </c>
      <c r="E1970" s="242" t="s">
        <v>33</v>
      </c>
      <c r="F1970" s="243" t="s">
        <v>2227</v>
      </c>
      <c r="G1970" s="241"/>
      <c r="H1970" s="244">
        <v>12</v>
      </c>
      <c r="I1970" s="245"/>
      <c r="J1970" s="245"/>
      <c r="K1970" s="241"/>
      <c r="L1970" s="241"/>
      <c r="M1970" s="246"/>
      <c r="N1970" s="247"/>
      <c r="O1970" s="248"/>
      <c r="P1970" s="248"/>
      <c r="Q1970" s="248"/>
      <c r="R1970" s="248"/>
      <c r="S1970" s="248"/>
      <c r="T1970" s="248"/>
      <c r="U1970" s="248"/>
      <c r="V1970" s="248"/>
      <c r="W1970" s="248"/>
      <c r="X1970" s="249"/>
      <c r="AT1970" s="250" t="s">
        <v>213</v>
      </c>
      <c r="AU1970" s="250" t="s">
        <v>90</v>
      </c>
      <c r="AV1970" s="12" t="s">
        <v>90</v>
      </c>
      <c r="AW1970" s="12" t="s">
        <v>5</v>
      </c>
      <c r="AX1970" s="12" t="s">
        <v>80</v>
      </c>
      <c r="AY1970" s="250" t="s">
        <v>204</v>
      </c>
    </row>
    <row r="1971" spans="2:51" s="13" customFormat="1" ht="12">
      <c r="B1971" s="251"/>
      <c r="C1971" s="252"/>
      <c r="D1971" s="231" t="s">
        <v>213</v>
      </c>
      <c r="E1971" s="253" t="s">
        <v>33</v>
      </c>
      <c r="F1971" s="254" t="s">
        <v>218</v>
      </c>
      <c r="G1971" s="252"/>
      <c r="H1971" s="255">
        <v>27</v>
      </c>
      <c r="I1971" s="256"/>
      <c r="J1971" s="256"/>
      <c r="K1971" s="252"/>
      <c r="L1971" s="252"/>
      <c r="M1971" s="257"/>
      <c r="N1971" s="258"/>
      <c r="O1971" s="259"/>
      <c r="P1971" s="259"/>
      <c r="Q1971" s="259"/>
      <c r="R1971" s="259"/>
      <c r="S1971" s="259"/>
      <c r="T1971" s="259"/>
      <c r="U1971" s="259"/>
      <c r="V1971" s="259"/>
      <c r="W1971" s="259"/>
      <c r="X1971" s="260"/>
      <c r="AT1971" s="261" t="s">
        <v>213</v>
      </c>
      <c r="AU1971" s="261" t="s">
        <v>90</v>
      </c>
      <c r="AV1971" s="13" t="s">
        <v>211</v>
      </c>
      <c r="AW1971" s="13" t="s">
        <v>5</v>
      </c>
      <c r="AX1971" s="13" t="s">
        <v>88</v>
      </c>
      <c r="AY1971" s="261" t="s">
        <v>204</v>
      </c>
    </row>
    <row r="1972" spans="2:65" s="1" customFormat="1" ht="16.5" customHeight="1">
      <c r="B1972" s="39"/>
      <c r="C1972" s="273" t="s">
        <v>2228</v>
      </c>
      <c r="D1972" s="273" t="s">
        <v>287</v>
      </c>
      <c r="E1972" s="274" t="s">
        <v>2229</v>
      </c>
      <c r="F1972" s="275" t="s">
        <v>2230</v>
      </c>
      <c r="G1972" s="276" t="s">
        <v>314</v>
      </c>
      <c r="H1972" s="277">
        <v>3</v>
      </c>
      <c r="I1972" s="278"/>
      <c r="J1972" s="279"/>
      <c r="K1972" s="280">
        <f>ROUND(P1972*H1972,2)</f>
        <v>0</v>
      </c>
      <c r="L1972" s="275" t="s">
        <v>1071</v>
      </c>
      <c r="M1972" s="281"/>
      <c r="N1972" s="282" t="s">
        <v>33</v>
      </c>
      <c r="O1972" s="224" t="s">
        <v>49</v>
      </c>
      <c r="P1972" s="225">
        <f>I1972+J1972</f>
        <v>0</v>
      </c>
      <c r="Q1972" s="225">
        <f>ROUND(I1972*H1972,2)</f>
        <v>0</v>
      </c>
      <c r="R1972" s="225">
        <f>ROUND(J1972*H1972,2)</f>
        <v>0</v>
      </c>
      <c r="S1972" s="80"/>
      <c r="T1972" s="226">
        <f>S1972*H1972</f>
        <v>0</v>
      </c>
      <c r="U1972" s="226">
        <v>0</v>
      </c>
      <c r="V1972" s="226">
        <f>U1972*H1972</f>
        <v>0</v>
      </c>
      <c r="W1972" s="226">
        <v>0</v>
      </c>
      <c r="X1972" s="227">
        <f>W1972*H1972</f>
        <v>0</v>
      </c>
      <c r="AR1972" s="17" t="s">
        <v>411</v>
      </c>
      <c r="AT1972" s="17" t="s">
        <v>287</v>
      </c>
      <c r="AU1972" s="17" t="s">
        <v>90</v>
      </c>
      <c r="AY1972" s="17" t="s">
        <v>204</v>
      </c>
      <c r="BE1972" s="228">
        <f>IF(O1972="základní",K1972,0)</f>
        <v>0</v>
      </c>
      <c r="BF1972" s="228">
        <f>IF(O1972="snížená",K1972,0)</f>
        <v>0</v>
      </c>
      <c r="BG1972" s="228">
        <f>IF(O1972="zákl. přenesená",K1972,0)</f>
        <v>0</v>
      </c>
      <c r="BH1972" s="228">
        <f>IF(O1972="sníž. přenesená",K1972,0)</f>
        <v>0</v>
      </c>
      <c r="BI1972" s="228">
        <f>IF(O1972="nulová",K1972,0)</f>
        <v>0</v>
      </c>
      <c r="BJ1972" s="17" t="s">
        <v>88</v>
      </c>
      <c r="BK1972" s="228">
        <f>ROUND(P1972*H1972,2)</f>
        <v>0</v>
      </c>
      <c r="BL1972" s="17" t="s">
        <v>305</v>
      </c>
      <c r="BM1972" s="17" t="s">
        <v>2231</v>
      </c>
    </row>
    <row r="1973" spans="2:65" s="1" customFormat="1" ht="16.5" customHeight="1">
      <c r="B1973" s="39"/>
      <c r="C1973" s="273" t="s">
        <v>2232</v>
      </c>
      <c r="D1973" s="273" t="s">
        <v>287</v>
      </c>
      <c r="E1973" s="274" t="s">
        <v>2233</v>
      </c>
      <c r="F1973" s="275" t="s">
        <v>2234</v>
      </c>
      <c r="G1973" s="276" t="s">
        <v>314</v>
      </c>
      <c r="H1973" s="277">
        <v>3</v>
      </c>
      <c r="I1973" s="278"/>
      <c r="J1973" s="279"/>
      <c r="K1973" s="280">
        <f>ROUND(P1973*H1973,2)</f>
        <v>0</v>
      </c>
      <c r="L1973" s="275" t="s">
        <v>1071</v>
      </c>
      <c r="M1973" s="281"/>
      <c r="N1973" s="282" t="s">
        <v>33</v>
      </c>
      <c r="O1973" s="224" t="s">
        <v>49</v>
      </c>
      <c r="P1973" s="225">
        <f>I1973+J1973</f>
        <v>0</v>
      </c>
      <c r="Q1973" s="225">
        <f>ROUND(I1973*H1973,2)</f>
        <v>0</v>
      </c>
      <c r="R1973" s="225">
        <f>ROUND(J1973*H1973,2)</f>
        <v>0</v>
      </c>
      <c r="S1973" s="80"/>
      <c r="T1973" s="226">
        <f>S1973*H1973</f>
        <v>0</v>
      </c>
      <c r="U1973" s="226">
        <v>0</v>
      </c>
      <c r="V1973" s="226">
        <f>U1973*H1973</f>
        <v>0</v>
      </c>
      <c r="W1973" s="226">
        <v>0</v>
      </c>
      <c r="X1973" s="227">
        <f>W1973*H1973</f>
        <v>0</v>
      </c>
      <c r="AR1973" s="17" t="s">
        <v>411</v>
      </c>
      <c r="AT1973" s="17" t="s">
        <v>287</v>
      </c>
      <c r="AU1973" s="17" t="s">
        <v>90</v>
      </c>
      <c r="AY1973" s="17" t="s">
        <v>204</v>
      </c>
      <c r="BE1973" s="228">
        <f>IF(O1973="základní",K1973,0)</f>
        <v>0</v>
      </c>
      <c r="BF1973" s="228">
        <f>IF(O1973="snížená",K1973,0)</f>
        <v>0</v>
      </c>
      <c r="BG1973" s="228">
        <f>IF(O1973="zákl. přenesená",K1973,0)</f>
        <v>0</v>
      </c>
      <c r="BH1973" s="228">
        <f>IF(O1973="sníž. přenesená",K1973,0)</f>
        <v>0</v>
      </c>
      <c r="BI1973" s="228">
        <f>IF(O1973="nulová",K1973,0)</f>
        <v>0</v>
      </c>
      <c r="BJ1973" s="17" t="s">
        <v>88</v>
      </c>
      <c r="BK1973" s="228">
        <f>ROUND(P1973*H1973,2)</f>
        <v>0</v>
      </c>
      <c r="BL1973" s="17" t="s">
        <v>305</v>
      </c>
      <c r="BM1973" s="17" t="s">
        <v>2235</v>
      </c>
    </row>
    <row r="1974" spans="2:51" s="11" customFormat="1" ht="12">
      <c r="B1974" s="229"/>
      <c r="C1974" s="230"/>
      <c r="D1974" s="231" t="s">
        <v>213</v>
      </c>
      <c r="E1974" s="232" t="s">
        <v>33</v>
      </c>
      <c r="F1974" s="233" t="s">
        <v>2236</v>
      </c>
      <c r="G1974" s="230"/>
      <c r="H1974" s="232" t="s">
        <v>33</v>
      </c>
      <c r="I1974" s="234"/>
      <c r="J1974" s="234"/>
      <c r="K1974" s="230"/>
      <c r="L1974" s="230"/>
      <c r="M1974" s="235"/>
      <c r="N1974" s="236"/>
      <c r="O1974" s="237"/>
      <c r="P1974" s="237"/>
      <c r="Q1974" s="237"/>
      <c r="R1974" s="237"/>
      <c r="S1974" s="237"/>
      <c r="T1974" s="237"/>
      <c r="U1974" s="237"/>
      <c r="V1974" s="237"/>
      <c r="W1974" s="237"/>
      <c r="X1974" s="238"/>
      <c r="AT1974" s="239" t="s">
        <v>213</v>
      </c>
      <c r="AU1974" s="239" t="s">
        <v>90</v>
      </c>
      <c r="AV1974" s="11" t="s">
        <v>88</v>
      </c>
      <c r="AW1974" s="11" t="s">
        <v>5</v>
      </c>
      <c r="AX1974" s="11" t="s">
        <v>80</v>
      </c>
      <c r="AY1974" s="239" t="s">
        <v>204</v>
      </c>
    </row>
    <row r="1975" spans="2:51" s="12" customFormat="1" ht="12">
      <c r="B1975" s="240"/>
      <c r="C1975" s="241"/>
      <c r="D1975" s="231" t="s">
        <v>213</v>
      </c>
      <c r="E1975" s="242" t="s">
        <v>33</v>
      </c>
      <c r="F1975" s="243" t="s">
        <v>224</v>
      </c>
      <c r="G1975" s="241"/>
      <c r="H1975" s="244">
        <v>3</v>
      </c>
      <c r="I1975" s="245"/>
      <c r="J1975" s="245"/>
      <c r="K1975" s="241"/>
      <c r="L1975" s="241"/>
      <c r="M1975" s="246"/>
      <c r="N1975" s="247"/>
      <c r="O1975" s="248"/>
      <c r="P1975" s="248"/>
      <c r="Q1975" s="248"/>
      <c r="R1975" s="248"/>
      <c r="S1975" s="248"/>
      <c r="T1975" s="248"/>
      <c r="U1975" s="248"/>
      <c r="V1975" s="248"/>
      <c r="W1975" s="248"/>
      <c r="X1975" s="249"/>
      <c r="AT1975" s="250" t="s">
        <v>213</v>
      </c>
      <c r="AU1975" s="250" t="s">
        <v>90</v>
      </c>
      <c r="AV1975" s="12" t="s">
        <v>90</v>
      </c>
      <c r="AW1975" s="12" t="s">
        <v>5</v>
      </c>
      <c r="AX1975" s="12" t="s">
        <v>88</v>
      </c>
      <c r="AY1975" s="250" t="s">
        <v>204</v>
      </c>
    </row>
    <row r="1976" spans="2:65" s="1" customFormat="1" ht="16.5" customHeight="1">
      <c r="B1976" s="39"/>
      <c r="C1976" s="273" t="s">
        <v>1843</v>
      </c>
      <c r="D1976" s="273" t="s">
        <v>287</v>
      </c>
      <c r="E1976" s="274" t="s">
        <v>2237</v>
      </c>
      <c r="F1976" s="275" t="s">
        <v>2238</v>
      </c>
      <c r="G1976" s="276" t="s">
        <v>314</v>
      </c>
      <c r="H1976" s="277">
        <v>3</v>
      </c>
      <c r="I1976" s="278"/>
      <c r="J1976" s="279"/>
      <c r="K1976" s="280">
        <f>ROUND(P1976*H1976,2)</f>
        <v>0</v>
      </c>
      <c r="L1976" s="275" t="s">
        <v>1071</v>
      </c>
      <c r="M1976" s="281"/>
      <c r="N1976" s="282" t="s">
        <v>33</v>
      </c>
      <c r="O1976" s="224" t="s">
        <v>49</v>
      </c>
      <c r="P1976" s="225">
        <f>I1976+J1976</f>
        <v>0</v>
      </c>
      <c r="Q1976" s="225">
        <f>ROUND(I1976*H1976,2)</f>
        <v>0</v>
      </c>
      <c r="R1976" s="225">
        <f>ROUND(J1976*H1976,2)</f>
        <v>0</v>
      </c>
      <c r="S1976" s="80"/>
      <c r="T1976" s="226">
        <f>S1976*H1976</f>
        <v>0</v>
      </c>
      <c r="U1976" s="226">
        <v>0</v>
      </c>
      <c r="V1976" s="226">
        <f>U1976*H1976</f>
        <v>0</v>
      </c>
      <c r="W1976" s="226">
        <v>0</v>
      </c>
      <c r="X1976" s="227">
        <f>W1976*H1976</f>
        <v>0</v>
      </c>
      <c r="AR1976" s="17" t="s">
        <v>411</v>
      </c>
      <c r="AT1976" s="17" t="s">
        <v>287</v>
      </c>
      <c r="AU1976" s="17" t="s">
        <v>90</v>
      </c>
      <c r="AY1976" s="17" t="s">
        <v>204</v>
      </c>
      <c r="BE1976" s="228">
        <f>IF(O1976="základní",K1976,0)</f>
        <v>0</v>
      </c>
      <c r="BF1976" s="228">
        <f>IF(O1976="snížená",K1976,0)</f>
        <v>0</v>
      </c>
      <c r="BG1976" s="228">
        <f>IF(O1976="zákl. přenesená",K1976,0)</f>
        <v>0</v>
      </c>
      <c r="BH1976" s="228">
        <f>IF(O1976="sníž. přenesená",K1976,0)</f>
        <v>0</v>
      </c>
      <c r="BI1976" s="228">
        <f>IF(O1976="nulová",K1976,0)</f>
        <v>0</v>
      </c>
      <c r="BJ1976" s="17" t="s">
        <v>88</v>
      </c>
      <c r="BK1976" s="228">
        <f>ROUND(P1976*H1976,2)</f>
        <v>0</v>
      </c>
      <c r="BL1976" s="17" t="s">
        <v>305</v>
      </c>
      <c r="BM1976" s="17" t="s">
        <v>2239</v>
      </c>
    </row>
    <row r="1977" spans="2:47" s="1" customFormat="1" ht="12">
      <c r="B1977" s="39"/>
      <c r="C1977" s="40"/>
      <c r="D1977" s="231" t="s">
        <v>887</v>
      </c>
      <c r="E1977" s="40"/>
      <c r="F1977" s="283" t="s">
        <v>2240</v>
      </c>
      <c r="G1977" s="40"/>
      <c r="H1977" s="40"/>
      <c r="I1977" s="132"/>
      <c r="J1977" s="132"/>
      <c r="K1977" s="40"/>
      <c r="L1977" s="40"/>
      <c r="M1977" s="44"/>
      <c r="N1977" s="284"/>
      <c r="O1977" s="80"/>
      <c r="P1977" s="80"/>
      <c r="Q1977" s="80"/>
      <c r="R1977" s="80"/>
      <c r="S1977" s="80"/>
      <c r="T1977" s="80"/>
      <c r="U1977" s="80"/>
      <c r="V1977" s="80"/>
      <c r="W1977" s="80"/>
      <c r="X1977" s="81"/>
      <c r="AT1977" s="17" t="s">
        <v>887</v>
      </c>
      <c r="AU1977" s="17" t="s">
        <v>90</v>
      </c>
    </row>
    <row r="1978" spans="2:65" s="1" customFormat="1" ht="16.5" customHeight="1">
      <c r="B1978" s="39"/>
      <c r="C1978" s="273" t="s">
        <v>2241</v>
      </c>
      <c r="D1978" s="273" t="s">
        <v>287</v>
      </c>
      <c r="E1978" s="274" t="s">
        <v>2242</v>
      </c>
      <c r="F1978" s="275" t="s">
        <v>2243</v>
      </c>
      <c r="G1978" s="276" t="s">
        <v>209</v>
      </c>
      <c r="H1978" s="277">
        <v>32.951</v>
      </c>
      <c r="I1978" s="278"/>
      <c r="J1978" s="279"/>
      <c r="K1978" s="280">
        <f>ROUND(P1978*H1978,2)</f>
        <v>0</v>
      </c>
      <c r="L1978" s="275" t="s">
        <v>1071</v>
      </c>
      <c r="M1978" s="281"/>
      <c r="N1978" s="282" t="s">
        <v>33</v>
      </c>
      <c r="O1978" s="224" t="s">
        <v>49</v>
      </c>
      <c r="P1978" s="225">
        <f>I1978+J1978</f>
        <v>0</v>
      </c>
      <c r="Q1978" s="225">
        <f>ROUND(I1978*H1978,2)</f>
        <v>0</v>
      </c>
      <c r="R1978" s="225">
        <f>ROUND(J1978*H1978,2)</f>
        <v>0</v>
      </c>
      <c r="S1978" s="80"/>
      <c r="T1978" s="226">
        <f>S1978*H1978</f>
        <v>0</v>
      </c>
      <c r="U1978" s="226">
        <v>0</v>
      </c>
      <c r="V1978" s="226">
        <f>U1978*H1978</f>
        <v>0</v>
      </c>
      <c r="W1978" s="226">
        <v>0</v>
      </c>
      <c r="X1978" s="227">
        <f>W1978*H1978</f>
        <v>0</v>
      </c>
      <c r="AR1978" s="17" t="s">
        <v>411</v>
      </c>
      <c r="AT1978" s="17" t="s">
        <v>287</v>
      </c>
      <c r="AU1978" s="17" t="s">
        <v>90</v>
      </c>
      <c r="AY1978" s="17" t="s">
        <v>204</v>
      </c>
      <c r="BE1978" s="228">
        <f>IF(O1978="základní",K1978,0)</f>
        <v>0</v>
      </c>
      <c r="BF1978" s="228">
        <f>IF(O1978="snížená",K1978,0)</f>
        <v>0</v>
      </c>
      <c r="BG1978" s="228">
        <f>IF(O1978="zákl. přenesená",K1978,0)</f>
        <v>0</v>
      </c>
      <c r="BH1978" s="228">
        <f>IF(O1978="sníž. přenesená",K1978,0)</f>
        <v>0</v>
      </c>
      <c r="BI1978" s="228">
        <f>IF(O1978="nulová",K1978,0)</f>
        <v>0</v>
      </c>
      <c r="BJ1978" s="17" t="s">
        <v>88</v>
      </c>
      <c r="BK1978" s="228">
        <f>ROUND(P1978*H1978,2)</f>
        <v>0</v>
      </c>
      <c r="BL1978" s="17" t="s">
        <v>305</v>
      </c>
      <c r="BM1978" s="17" t="s">
        <v>2244</v>
      </c>
    </row>
    <row r="1979" spans="2:51" s="12" customFormat="1" ht="12">
      <c r="B1979" s="240"/>
      <c r="C1979" s="241"/>
      <c r="D1979" s="231" t="s">
        <v>213</v>
      </c>
      <c r="E1979" s="242" t="s">
        <v>33</v>
      </c>
      <c r="F1979" s="243" t="s">
        <v>2245</v>
      </c>
      <c r="G1979" s="241"/>
      <c r="H1979" s="244">
        <v>2.46</v>
      </c>
      <c r="I1979" s="245"/>
      <c r="J1979" s="245"/>
      <c r="K1979" s="241"/>
      <c r="L1979" s="241"/>
      <c r="M1979" s="246"/>
      <c r="N1979" s="247"/>
      <c r="O1979" s="248"/>
      <c r="P1979" s="248"/>
      <c r="Q1979" s="248"/>
      <c r="R1979" s="248"/>
      <c r="S1979" s="248"/>
      <c r="T1979" s="248"/>
      <c r="U1979" s="248"/>
      <c r="V1979" s="248"/>
      <c r="W1979" s="248"/>
      <c r="X1979" s="249"/>
      <c r="AT1979" s="250" t="s">
        <v>213</v>
      </c>
      <c r="AU1979" s="250" t="s">
        <v>90</v>
      </c>
      <c r="AV1979" s="12" t="s">
        <v>90</v>
      </c>
      <c r="AW1979" s="12" t="s">
        <v>5</v>
      </c>
      <c r="AX1979" s="12" t="s">
        <v>80</v>
      </c>
      <c r="AY1979" s="250" t="s">
        <v>204</v>
      </c>
    </row>
    <row r="1980" spans="2:51" s="12" customFormat="1" ht="12">
      <c r="B1980" s="240"/>
      <c r="C1980" s="241"/>
      <c r="D1980" s="231" t="s">
        <v>213</v>
      </c>
      <c r="E1980" s="242" t="s">
        <v>33</v>
      </c>
      <c r="F1980" s="243" t="s">
        <v>2246</v>
      </c>
      <c r="G1980" s="241"/>
      <c r="H1980" s="244">
        <v>2.46</v>
      </c>
      <c r="I1980" s="245"/>
      <c r="J1980" s="245"/>
      <c r="K1980" s="241"/>
      <c r="L1980" s="241"/>
      <c r="M1980" s="246"/>
      <c r="N1980" s="247"/>
      <c r="O1980" s="248"/>
      <c r="P1980" s="248"/>
      <c r="Q1980" s="248"/>
      <c r="R1980" s="248"/>
      <c r="S1980" s="248"/>
      <c r="T1980" s="248"/>
      <c r="U1980" s="248"/>
      <c r="V1980" s="248"/>
      <c r="W1980" s="248"/>
      <c r="X1980" s="249"/>
      <c r="AT1980" s="250" t="s">
        <v>213</v>
      </c>
      <c r="AU1980" s="250" t="s">
        <v>90</v>
      </c>
      <c r="AV1980" s="12" t="s">
        <v>90</v>
      </c>
      <c r="AW1980" s="12" t="s">
        <v>5</v>
      </c>
      <c r="AX1980" s="12" t="s">
        <v>80</v>
      </c>
      <c r="AY1980" s="250" t="s">
        <v>204</v>
      </c>
    </row>
    <row r="1981" spans="2:51" s="12" customFormat="1" ht="12">
      <c r="B1981" s="240"/>
      <c r="C1981" s="241"/>
      <c r="D1981" s="231" t="s">
        <v>213</v>
      </c>
      <c r="E1981" s="242" t="s">
        <v>33</v>
      </c>
      <c r="F1981" s="243" t="s">
        <v>2247</v>
      </c>
      <c r="G1981" s="241"/>
      <c r="H1981" s="244">
        <v>4.4</v>
      </c>
      <c r="I1981" s="245"/>
      <c r="J1981" s="245"/>
      <c r="K1981" s="241"/>
      <c r="L1981" s="241"/>
      <c r="M1981" s="246"/>
      <c r="N1981" s="247"/>
      <c r="O1981" s="248"/>
      <c r="P1981" s="248"/>
      <c r="Q1981" s="248"/>
      <c r="R1981" s="248"/>
      <c r="S1981" s="248"/>
      <c r="T1981" s="248"/>
      <c r="U1981" s="248"/>
      <c r="V1981" s="248"/>
      <c r="W1981" s="248"/>
      <c r="X1981" s="249"/>
      <c r="AT1981" s="250" t="s">
        <v>213</v>
      </c>
      <c r="AU1981" s="250" t="s">
        <v>90</v>
      </c>
      <c r="AV1981" s="12" t="s">
        <v>90</v>
      </c>
      <c r="AW1981" s="12" t="s">
        <v>5</v>
      </c>
      <c r="AX1981" s="12" t="s">
        <v>80</v>
      </c>
      <c r="AY1981" s="250" t="s">
        <v>204</v>
      </c>
    </row>
    <row r="1982" spans="2:51" s="12" customFormat="1" ht="12">
      <c r="B1982" s="240"/>
      <c r="C1982" s="241"/>
      <c r="D1982" s="231" t="s">
        <v>213</v>
      </c>
      <c r="E1982" s="242" t="s">
        <v>33</v>
      </c>
      <c r="F1982" s="243" t="s">
        <v>2248</v>
      </c>
      <c r="G1982" s="241"/>
      <c r="H1982" s="244">
        <v>3.666</v>
      </c>
      <c r="I1982" s="245"/>
      <c r="J1982" s="245"/>
      <c r="K1982" s="241"/>
      <c r="L1982" s="241"/>
      <c r="M1982" s="246"/>
      <c r="N1982" s="247"/>
      <c r="O1982" s="248"/>
      <c r="P1982" s="248"/>
      <c r="Q1982" s="248"/>
      <c r="R1982" s="248"/>
      <c r="S1982" s="248"/>
      <c r="T1982" s="248"/>
      <c r="U1982" s="248"/>
      <c r="V1982" s="248"/>
      <c r="W1982" s="248"/>
      <c r="X1982" s="249"/>
      <c r="AT1982" s="250" t="s">
        <v>213</v>
      </c>
      <c r="AU1982" s="250" t="s">
        <v>90</v>
      </c>
      <c r="AV1982" s="12" t="s">
        <v>90</v>
      </c>
      <c r="AW1982" s="12" t="s">
        <v>5</v>
      </c>
      <c r="AX1982" s="12" t="s">
        <v>80</v>
      </c>
      <c r="AY1982" s="250" t="s">
        <v>204</v>
      </c>
    </row>
    <row r="1983" spans="2:51" s="12" customFormat="1" ht="12">
      <c r="B1983" s="240"/>
      <c r="C1983" s="241"/>
      <c r="D1983" s="231" t="s">
        <v>213</v>
      </c>
      <c r="E1983" s="242" t="s">
        <v>33</v>
      </c>
      <c r="F1983" s="243" t="s">
        <v>2249</v>
      </c>
      <c r="G1983" s="241"/>
      <c r="H1983" s="244">
        <v>3.96</v>
      </c>
      <c r="I1983" s="245"/>
      <c r="J1983" s="245"/>
      <c r="K1983" s="241"/>
      <c r="L1983" s="241"/>
      <c r="M1983" s="246"/>
      <c r="N1983" s="247"/>
      <c r="O1983" s="248"/>
      <c r="P1983" s="248"/>
      <c r="Q1983" s="248"/>
      <c r="R1983" s="248"/>
      <c r="S1983" s="248"/>
      <c r="T1983" s="248"/>
      <c r="U1983" s="248"/>
      <c r="V1983" s="248"/>
      <c r="W1983" s="248"/>
      <c r="X1983" s="249"/>
      <c r="AT1983" s="250" t="s">
        <v>213</v>
      </c>
      <c r="AU1983" s="250" t="s">
        <v>90</v>
      </c>
      <c r="AV1983" s="12" t="s">
        <v>90</v>
      </c>
      <c r="AW1983" s="12" t="s">
        <v>5</v>
      </c>
      <c r="AX1983" s="12" t="s">
        <v>80</v>
      </c>
      <c r="AY1983" s="250" t="s">
        <v>204</v>
      </c>
    </row>
    <row r="1984" spans="2:51" s="12" customFormat="1" ht="12">
      <c r="B1984" s="240"/>
      <c r="C1984" s="241"/>
      <c r="D1984" s="231" t="s">
        <v>213</v>
      </c>
      <c r="E1984" s="242" t="s">
        <v>33</v>
      </c>
      <c r="F1984" s="243" t="s">
        <v>2250</v>
      </c>
      <c r="G1984" s="241"/>
      <c r="H1984" s="244">
        <v>7.91</v>
      </c>
      <c r="I1984" s="245"/>
      <c r="J1984" s="245"/>
      <c r="K1984" s="241"/>
      <c r="L1984" s="241"/>
      <c r="M1984" s="246"/>
      <c r="N1984" s="247"/>
      <c r="O1984" s="248"/>
      <c r="P1984" s="248"/>
      <c r="Q1984" s="248"/>
      <c r="R1984" s="248"/>
      <c r="S1984" s="248"/>
      <c r="T1984" s="248"/>
      <c r="U1984" s="248"/>
      <c r="V1984" s="248"/>
      <c r="W1984" s="248"/>
      <c r="X1984" s="249"/>
      <c r="AT1984" s="250" t="s">
        <v>213</v>
      </c>
      <c r="AU1984" s="250" t="s">
        <v>90</v>
      </c>
      <c r="AV1984" s="12" t="s">
        <v>90</v>
      </c>
      <c r="AW1984" s="12" t="s">
        <v>5</v>
      </c>
      <c r="AX1984" s="12" t="s">
        <v>80</v>
      </c>
      <c r="AY1984" s="250" t="s">
        <v>204</v>
      </c>
    </row>
    <row r="1985" spans="2:51" s="12" customFormat="1" ht="12">
      <c r="B1985" s="240"/>
      <c r="C1985" s="241"/>
      <c r="D1985" s="231" t="s">
        <v>213</v>
      </c>
      <c r="E1985" s="242" t="s">
        <v>33</v>
      </c>
      <c r="F1985" s="243" t="s">
        <v>2251</v>
      </c>
      <c r="G1985" s="241"/>
      <c r="H1985" s="244">
        <v>5.875</v>
      </c>
      <c r="I1985" s="245"/>
      <c r="J1985" s="245"/>
      <c r="K1985" s="241"/>
      <c r="L1985" s="241"/>
      <c r="M1985" s="246"/>
      <c r="N1985" s="247"/>
      <c r="O1985" s="248"/>
      <c r="P1985" s="248"/>
      <c r="Q1985" s="248"/>
      <c r="R1985" s="248"/>
      <c r="S1985" s="248"/>
      <c r="T1985" s="248"/>
      <c r="U1985" s="248"/>
      <c r="V1985" s="248"/>
      <c r="W1985" s="248"/>
      <c r="X1985" s="249"/>
      <c r="AT1985" s="250" t="s">
        <v>213</v>
      </c>
      <c r="AU1985" s="250" t="s">
        <v>90</v>
      </c>
      <c r="AV1985" s="12" t="s">
        <v>90</v>
      </c>
      <c r="AW1985" s="12" t="s">
        <v>5</v>
      </c>
      <c r="AX1985" s="12" t="s">
        <v>80</v>
      </c>
      <c r="AY1985" s="250" t="s">
        <v>204</v>
      </c>
    </row>
    <row r="1986" spans="2:51" s="12" customFormat="1" ht="12">
      <c r="B1986" s="240"/>
      <c r="C1986" s="241"/>
      <c r="D1986" s="231" t="s">
        <v>213</v>
      </c>
      <c r="E1986" s="242" t="s">
        <v>33</v>
      </c>
      <c r="F1986" s="243" t="s">
        <v>2252</v>
      </c>
      <c r="G1986" s="241"/>
      <c r="H1986" s="244">
        <v>2.22</v>
      </c>
      <c r="I1986" s="245"/>
      <c r="J1986" s="245"/>
      <c r="K1986" s="241"/>
      <c r="L1986" s="241"/>
      <c r="M1986" s="246"/>
      <c r="N1986" s="247"/>
      <c r="O1986" s="248"/>
      <c r="P1986" s="248"/>
      <c r="Q1986" s="248"/>
      <c r="R1986" s="248"/>
      <c r="S1986" s="248"/>
      <c r="T1986" s="248"/>
      <c r="U1986" s="248"/>
      <c r="V1986" s="248"/>
      <c r="W1986" s="248"/>
      <c r="X1986" s="249"/>
      <c r="AT1986" s="250" t="s">
        <v>213</v>
      </c>
      <c r="AU1986" s="250" t="s">
        <v>90</v>
      </c>
      <c r="AV1986" s="12" t="s">
        <v>90</v>
      </c>
      <c r="AW1986" s="12" t="s">
        <v>5</v>
      </c>
      <c r="AX1986" s="12" t="s">
        <v>80</v>
      </c>
      <c r="AY1986" s="250" t="s">
        <v>204</v>
      </c>
    </row>
    <row r="1987" spans="2:51" s="13" customFormat="1" ht="12">
      <c r="B1987" s="251"/>
      <c r="C1987" s="252"/>
      <c r="D1987" s="231" t="s">
        <v>213</v>
      </c>
      <c r="E1987" s="253" t="s">
        <v>33</v>
      </c>
      <c r="F1987" s="254" t="s">
        <v>218</v>
      </c>
      <c r="G1987" s="252"/>
      <c r="H1987" s="255">
        <v>32.951</v>
      </c>
      <c r="I1987" s="256"/>
      <c r="J1987" s="256"/>
      <c r="K1987" s="252"/>
      <c r="L1987" s="252"/>
      <c r="M1987" s="257"/>
      <c r="N1987" s="258"/>
      <c r="O1987" s="259"/>
      <c r="P1987" s="259"/>
      <c r="Q1987" s="259"/>
      <c r="R1987" s="259"/>
      <c r="S1987" s="259"/>
      <c r="T1987" s="259"/>
      <c r="U1987" s="259"/>
      <c r="V1987" s="259"/>
      <c r="W1987" s="259"/>
      <c r="X1987" s="260"/>
      <c r="AT1987" s="261" t="s">
        <v>213</v>
      </c>
      <c r="AU1987" s="261" t="s">
        <v>90</v>
      </c>
      <c r="AV1987" s="13" t="s">
        <v>211</v>
      </c>
      <c r="AW1987" s="13" t="s">
        <v>5</v>
      </c>
      <c r="AX1987" s="13" t="s">
        <v>88</v>
      </c>
      <c r="AY1987" s="261" t="s">
        <v>204</v>
      </c>
    </row>
    <row r="1988" spans="2:65" s="1" customFormat="1" ht="22.5" customHeight="1">
      <c r="B1988" s="39"/>
      <c r="C1988" s="216" t="s">
        <v>2253</v>
      </c>
      <c r="D1988" s="216" t="s">
        <v>206</v>
      </c>
      <c r="E1988" s="217" t="s">
        <v>2254</v>
      </c>
      <c r="F1988" s="218" t="s">
        <v>2255</v>
      </c>
      <c r="G1988" s="219" t="s">
        <v>361</v>
      </c>
      <c r="H1988" s="220">
        <v>5</v>
      </c>
      <c r="I1988" s="221"/>
      <c r="J1988" s="221"/>
      <c r="K1988" s="222">
        <f>ROUND(P1988*H1988,2)</f>
        <v>0</v>
      </c>
      <c r="L1988" s="218" t="s">
        <v>210</v>
      </c>
      <c r="M1988" s="44"/>
      <c r="N1988" s="223" t="s">
        <v>33</v>
      </c>
      <c r="O1988" s="224" t="s">
        <v>49</v>
      </c>
      <c r="P1988" s="225">
        <f>I1988+J1988</f>
        <v>0</v>
      </c>
      <c r="Q1988" s="225">
        <f>ROUND(I1988*H1988,2)</f>
        <v>0</v>
      </c>
      <c r="R1988" s="225">
        <f>ROUND(J1988*H1988,2)</f>
        <v>0</v>
      </c>
      <c r="S1988" s="80"/>
      <c r="T1988" s="226">
        <f>S1988*H1988</f>
        <v>0</v>
      </c>
      <c r="U1988" s="226">
        <v>0.00085</v>
      </c>
      <c r="V1988" s="226">
        <f>U1988*H1988</f>
        <v>0.0042499999999999994</v>
      </c>
      <c r="W1988" s="226">
        <v>0</v>
      </c>
      <c r="X1988" s="227">
        <f>W1988*H1988</f>
        <v>0</v>
      </c>
      <c r="AR1988" s="17" t="s">
        <v>305</v>
      </c>
      <c r="AT1988" s="17" t="s">
        <v>206</v>
      </c>
      <c r="AU1988" s="17" t="s">
        <v>90</v>
      </c>
      <c r="AY1988" s="17" t="s">
        <v>204</v>
      </c>
      <c r="BE1988" s="228">
        <f>IF(O1988="základní",K1988,0)</f>
        <v>0</v>
      </c>
      <c r="BF1988" s="228">
        <f>IF(O1988="snížená",K1988,0)</f>
        <v>0</v>
      </c>
      <c r="BG1988" s="228">
        <f>IF(O1988="zákl. přenesená",K1988,0)</f>
        <v>0</v>
      </c>
      <c r="BH1988" s="228">
        <f>IF(O1988="sníž. přenesená",K1988,0)</f>
        <v>0</v>
      </c>
      <c r="BI1988" s="228">
        <f>IF(O1988="nulová",K1988,0)</f>
        <v>0</v>
      </c>
      <c r="BJ1988" s="17" t="s">
        <v>88</v>
      </c>
      <c r="BK1988" s="228">
        <f>ROUND(P1988*H1988,2)</f>
        <v>0</v>
      </c>
      <c r="BL1988" s="17" t="s">
        <v>305</v>
      </c>
      <c r="BM1988" s="17" t="s">
        <v>2256</v>
      </c>
    </row>
    <row r="1989" spans="2:51" s="11" customFormat="1" ht="12">
      <c r="B1989" s="229"/>
      <c r="C1989" s="230"/>
      <c r="D1989" s="231" t="s">
        <v>213</v>
      </c>
      <c r="E1989" s="232" t="s">
        <v>33</v>
      </c>
      <c r="F1989" s="233" t="s">
        <v>2257</v>
      </c>
      <c r="G1989" s="230"/>
      <c r="H1989" s="232" t="s">
        <v>33</v>
      </c>
      <c r="I1989" s="234"/>
      <c r="J1989" s="234"/>
      <c r="K1989" s="230"/>
      <c r="L1989" s="230"/>
      <c r="M1989" s="235"/>
      <c r="N1989" s="236"/>
      <c r="O1989" s="237"/>
      <c r="P1989" s="237"/>
      <c r="Q1989" s="237"/>
      <c r="R1989" s="237"/>
      <c r="S1989" s="237"/>
      <c r="T1989" s="237"/>
      <c r="U1989" s="237"/>
      <c r="V1989" s="237"/>
      <c r="W1989" s="237"/>
      <c r="X1989" s="238"/>
      <c r="AT1989" s="239" t="s">
        <v>213</v>
      </c>
      <c r="AU1989" s="239" t="s">
        <v>90</v>
      </c>
      <c r="AV1989" s="11" t="s">
        <v>88</v>
      </c>
      <c r="AW1989" s="11" t="s">
        <v>5</v>
      </c>
      <c r="AX1989" s="11" t="s">
        <v>80</v>
      </c>
      <c r="AY1989" s="239" t="s">
        <v>204</v>
      </c>
    </row>
    <row r="1990" spans="2:51" s="12" customFormat="1" ht="12">
      <c r="B1990" s="240"/>
      <c r="C1990" s="241"/>
      <c r="D1990" s="231" t="s">
        <v>213</v>
      </c>
      <c r="E1990" s="242" t="s">
        <v>33</v>
      </c>
      <c r="F1990" s="243" t="s">
        <v>2258</v>
      </c>
      <c r="G1990" s="241"/>
      <c r="H1990" s="244">
        <v>1</v>
      </c>
      <c r="I1990" s="245"/>
      <c r="J1990" s="245"/>
      <c r="K1990" s="241"/>
      <c r="L1990" s="241"/>
      <c r="M1990" s="246"/>
      <c r="N1990" s="247"/>
      <c r="O1990" s="248"/>
      <c r="P1990" s="248"/>
      <c r="Q1990" s="248"/>
      <c r="R1990" s="248"/>
      <c r="S1990" s="248"/>
      <c r="T1990" s="248"/>
      <c r="U1990" s="248"/>
      <c r="V1990" s="248"/>
      <c r="W1990" s="248"/>
      <c r="X1990" s="249"/>
      <c r="AT1990" s="250" t="s">
        <v>213</v>
      </c>
      <c r="AU1990" s="250" t="s">
        <v>90</v>
      </c>
      <c r="AV1990" s="12" t="s">
        <v>90</v>
      </c>
      <c r="AW1990" s="12" t="s">
        <v>5</v>
      </c>
      <c r="AX1990" s="12" t="s">
        <v>80</v>
      </c>
      <c r="AY1990" s="250" t="s">
        <v>204</v>
      </c>
    </row>
    <row r="1991" spans="2:51" s="12" customFormat="1" ht="12">
      <c r="B1991" s="240"/>
      <c r="C1991" s="241"/>
      <c r="D1991" s="231" t="s">
        <v>213</v>
      </c>
      <c r="E1991" s="242" t="s">
        <v>33</v>
      </c>
      <c r="F1991" s="243" t="s">
        <v>2259</v>
      </c>
      <c r="G1991" s="241"/>
      <c r="H1991" s="244">
        <v>1</v>
      </c>
      <c r="I1991" s="245"/>
      <c r="J1991" s="245"/>
      <c r="K1991" s="241"/>
      <c r="L1991" s="241"/>
      <c r="M1991" s="246"/>
      <c r="N1991" s="247"/>
      <c r="O1991" s="248"/>
      <c r="P1991" s="248"/>
      <c r="Q1991" s="248"/>
      <c r="R1991" s="248"/>
      <c r="S1991" s="248"/>
      <c r="T1991" s="248"/>
      <c r="U1991" s="248"/>
      <c r="V1991" s="248"/>
      <c r="W1991" s="248"/>
      <c r="X1991" s="249"/>
      <c r="AT1991" s="250" t="s">
        <v>213</v>
      </c>
      <c r="AU1991" s="250" t="s">
        <v>90</v>
      </c>
      <c r="AV1991" s="12" t="s">
        <v>90</v>
      </c>
      <c r="AW1991" s="12" t="s">
        <v>5</v>
      </c>
      <c r="AX1991" s="12" t="s">
        <v>80</v>
      </c>
      <c r="AY1991" s="250" t="s">
        <v>204</v>
      </c>
    </row>
    <row r="1992" spans="2:51" s="12" customFormat="1" ht="12">
      <c r="B1992" s="240"/>
      <c r="C1992" s="241"/>
      <c r="D1992" s="231" t="s">
        <v>213</v>
      </c>
      <c r="E1992" s="242" t="s">
        <v>33</v>
      </c>
      <c r="F1992" s="243" t="s">
        <v>2260</v>
      </c>
      <c r="G1992" s="241"/>
      <c r="H1992" s="244">
        <v>1</v>
      </c>
      <c r="I1992" s="245"/>
      <c r="J1992" s="245"/>
      <c r="K1992" s="241"/>
      <c r="L1992" s="241"/>
      <c r="M1992" s="246"/>
      <c r="N1992" s="247"/>
      <c r="O1992" s="248"/>
      <c r="P1992" s="248"/>
      <c r="Q1992" s="248"/>
      <c r="R1992" s="248"/>
      <c r="S1992" s="248"/>
      <c r="T1992" s="248"/>
      <c r="U1992" s="248"/>
      <c r="V1992" s="248"/>
      <c r="W1992" s="248"/>
      <c r="X1992" s="249"/>
      <c r="AT1992" s="250" t="s">
        <v>213</v>
      </c>
      <c r="AU1992" s="250" t="s">
        <v>90</v>
      </c>
      <c r="AV1992" s="12" t="s">
        <v>90</v>
      </c>
      <c r="AW1992" s="12" t="s">
        <v>5</v>
      </c>
      <c r="AX1992" s="12" t="s">
        <v>80</v>
      </c>
      <c r="AY1992" s="250" t="s">
        <v>204</v>
      </c>
    </row>
    <row r="1993" spans="2:51" s="12" customFormat="1" ht="12">
      <c r="B1993" s="240"/>
      <c r="C1993" s="241"/>
      <c r="D1993" s="231" t="s">
        <v>213</v>
      </c>
      <c r="E1993" s="242" t="s">
        <v>33</v>
      </c>
      <c r="F1993" s="243" t="s">
        <v>2261</v>
      </c>
      <c r="G1993" s="241"/>
      <c r="H1993" s="244">
        <v>1</v>
      </c>
      <c r="I1993" s="245"/>
      <c r="J1993" s="245"/>
      <c r="K1993" s="241"/>
      <c r="L1993" s="241"/>
      <c r="M1993" s="246"/>
      <c r="N1993" s="247"/>
      <c r="O1993" s="248"/>
      <c r="P1993" s="248"/>
      <c r="Q1993" s="248"/>
      <c r="R1993" s="248"/>
      <c r="S1993" s="248"/>
      <c r="T1993" s="248"/>
      <c r="U1993" s="248"/>
      <c r="V1993" s="248"/>
      <c r="W1993" s="248"/>
      <c r="X1993" s="249"/>
      <c r="AT1993" s="250" t="s">
        <v>213</v>
      </c>
      <c r="AU1993" s="250" t="s">
        <v>90</v>
      </c>
      <c r="AV1993" s="12" t="s">
        <v>90</v>
      </c>
      <c r="AW1993" s="12" t="s">
        <v>5</v>
      </c>
      <c r="AX1993" s="12" t="s">
        <v>80</v>
      </c>
      <c r="AY1993" s="250" t="s">
        <v>204</v>
      </c>
    </row>
    <row r="1994" spans="2:51" s="12" customFormat="1" ht="12">
      <c r="B1994" s="240"/>
      <c r="C1994" s="241"/>
      <c r="D1994" s="231" t="s">
        <v>213</v>
      </c>
      <c r="E1994" s="242" t="s">
        <v>33</v>
      </c>
      <c r="F1994" s="243" t="s">
        <v>2262</v>
      </c>
      <c r="G1994" s="241"/>
      <c r="H1994" s="244">
        <v>1</v>
      </c>
      <c r="I1994" s="245"/>
      <c r="J1994" s="245"/>
      <c r="K1994" s="241"/>
      <c r="L1994" s="241"/>
      <c r="M1994" s="246"/>
      <c r="N1994" s="247"/>
      <c r="O1994" s="248"/>
      <c r="P1994" s="248"/>
      <c r="Q1994" s="248"/>
      <c r="R1994" s="248"/>
      <c r="S1994" s="248"/>
      <c r="T1994" s="248"/>
      <c r="U1994" s="248"/>
      <c r="V1994" s="248"/>
      <c r="W1994" s="248"/>
      <c r="X1994" s="249"/>
      <c r="AT1994" s="250" t="s">
        <v>213</v>
      </c>
      <c r="AU1994" s="250" t="s">
        <v>90</v>
      </c>
      <c r="AV1994" s="12" t="s">
        <v>90</v>
      </c>
      <c r="AW1994" s="12" t="s">
        <v>5</v>
      </c>
      <c r="AX1994" s="12" t="s">
        <v>80</v>
      </c>
      <c r="AY1994" s="250" t="s">
        <v>204</v>
      </c>
    </row>
    <row r="1995" spans="2:51" s="13" customFormat="1" ht="12">
      <c r="B1995" s="251"/>
      <c r="C1995" s="252"/>
      <c r="D1995" s="231" t="s">
        <v>213</v>
      </c>
      <c r="E1995" s="253" t="s">
        <v>33</v>
      </c>
      <c r="F1995" s="254" t="s">
        <v>218</v>
      </c>
      <c r="G1995" s="252"/>
      <c r="H1995" s="255">
        <v>5</v>
      </c>
      <c r="I1995" s="256"/>
      <c r="J1995" s="256"/>
      <c r="K1995" s="252"/>
      <c r="L1995" s="252"/>
      <c r="M1995" s="257"/>
      <c r="N1995" s="258"/>
      <c r="O1995" s="259"/>
      <c r="P1995" s="259"/>
      <c r="Q1995" s="259"/>
      <c r="R1995" s="259"/>
      <c r="S1995" s="259"/>
      <c r="T1995" s="259"/>
      <c r="U1995" s="259"/>
      <c r="V1995" s="259"/>
      <c r="W1995" s="259"/>
      <c r="X1995" s="260"/>
      <c r="AT1995" s="261" t="s">
        <v>213</v>
      </c>
      <c r="AU1995" s="261" t="s">
        <v>90</v>
      </c>
      <c r="AV1995" s="13" t="s">
        <v>211</v>
      </c>
      <c r="AW1995" s="13" t="s">
        <v>5</v>
      </c>
      <c r="AX1995" s="13" t="s">
        <v>88</v>
      </c>
      <c r="AY1995" s="261" t="s">
        <v>204</v>
      </c>
    </row>
    <row r="1996" spans="2:65" s="1" customFormat="1" ht="16.5" customHeight="1">
      <c r="B1996" s="39"/>
      <c r="C1996" s="273" t="s">
        <v>2263</v>
      </c>
      <c r="D1996" s="273" t="s">
        <v>287</v>
      </c>
      <c r="E1996" s="274" t="s">
        <v>2264</v>
      </c>
      <c r="F1996" s="275" t="s">
        <v>2265</v>
      </c>
      <c r="G1996" s="276" t="s">
        <v>361</v>
      </c>
      <c r="H1996" s="277">
        <v>1</v>
      </c>
      <c r="I1996" s="278"/>
      <c r="J1996" s="279"/>
      <c r="K1996" s="280">
        <f>ROUND(P1996*H1996,2)</f>
        <v>0</v>
      </c>
      <c r="L1996" s="275" t="s">
        <v>1071</v>
      </c>
      <c r="M1996" s="281"/>
      <c r="N1996" s="282" t="s">
        <v>33</v>
      </c>
      <c r="O1996" s="224" t="s">
        <v>49</v>
      </c>
      <c r="P1996" s="225">
        <f>I1996+J1996</f>
        <v>0</v>
      </c>
      <c r="Q1996" s="225">
        <f>ROUND(I1996*H1996,2)</f>
        <v>0</v>
      </c>
      <c r="R1996" s="225">
        <f>ROUND(J1996*H1996,2)</f>
        <v>0</v>
      </c>
      <c r="S1996" s="80"/>
      <c r="T1996" s="226">
        <f>S1996*H1996</f>
        <v>0</v>
      </c>
      <c r="U1996" s="226">
        <v>0</v>
      </c>
      <c r="V1996" s="226">
        <f>U1996*H1996</f>
        <v>0</v>
      </c>
      <c r="W1996" s="226">
        <v>0</v>
      </c>
      <c r="X1996" s="227">
        <f>W1996*H1996</f>
        <v>0</v>
      </c>
      <c r="AR1996" s="17" t="s">
        <v>411</v>
      </c>
      <c r="AT1996" s="17" t="s">
        <v>287</v>
      </c>
      <c r="AU1996" s="17" t="s">
        <v>90</v>
      </c>
      <c r="AY1996" s="17" t="s">
        <v>204</v>
      </c>
      <c r="BE1996" s="228">
        <f>IF(O1996="základní",K1996,0)</f>
        <v>0</v>
      </c>
      <c r="BF1996" s="228">
        <f>IF(O1996="snížená",K1996,0)</f>
        <v>0</v>
      </c>
      <c r="BG1996" s="228">
        <f>IF(O1996="zákl. přenesená",K1996,0)</f>
        <v>0</v>
      </c>
      <c r="BH1996" s="228">
        <f>IF(O1996="sníž. přenesená",K1996,0)</f>
        <v>0</v>
      </c>
      <c r="BI1996" s="228">
        <f>IF(O1996="nulová",K1996,0)</f>
        <v>0</v>
      </c>
      <c r="BJ1996" s="17" t="s">
        <v>88</v>
      </c>
      <c r="BK1996" s="228">
        <f>ROUND(P1996*H1996,2)</f>
        <v>0</v>
      </c>
      <c r="BL1996" s="17" t="s">
        <v>305</v>
      </c>
      <c r="BM1996" s="17" t="s">
        <v>2266</v>
      </c>
    </row>
    <row r="1997" spans="2:65" s="1" customFormat="1" ht="16.5" customHeight="1">
      <c r="B1997" s="39"/>
      <c r="C1997" s="273" t="s">
        <v>2267</v>
      </c>
      <c r="D1997" s="273" t="s">
        <v>287</v>
      </c>
      <c r="E1997" s="274" t="s">
        <v>2268</v>
      </c>
      <c r="F1997" s="275" t="s">
        <v>2269</v>
      </c>
      <c r="G1997" s="276" t="s">
        <v>319</v>
      </c>
      <c r="H1997" s="277">
        <v>1</v>
      </c>
      <c r="I1997" s="278"/>
      <c r="J1997" s="279"/>
      <c r="K1997" s="280">
        <f>ROUND(P1997*H1997,2)</f>
        <v>0</v>
      </c>
      <c r="L1997" s="275" t="s">
        <v>1071</v>
      </c>
      <c r="M1997" s="281"/>
      <c r="N1997" s="282" t="s">
        <v>33</v>
      </c>
      <c r="O1997" s="224" t="s">
        <v>49</v>
      </c>
      <c r="P1997" s="225">
        <f>I1997+J1997</f>
        <v>0</v>
      </c>
      <c r="Q1997" s="225">
        <f>ROUND(I1997*H1997,2)</f>
        <v>0</v>
      </c>
      <c r="R1997" s="225">
        <f>ROUND(J1997*H1997,2)</f>
        <v>0</v>
      </c>
      <c r="S1997" s="80"/>
      <c r="T1997" s="226">
        <f>S1997*H1997</f>
        <v>0</v>
      </c>
      <c r="U1997" s="226">
        <v>0</v>
      </c>
      <c r="V1997" s="226">
        <f>U1997*H1997</f>
        <v>0</v>
      </c>
      <c r="W1997" s="226">
        <v>0</v>
      </c>
      <c r="X1997" s="227">
        <f>W1997*H1997</f>
        <v>0</v>
      </c>
      <c r="AR1997" s="17" t="s">
        <v>411</v>
      </c>
      <c r="AT1997" s="17" t="s">
        <v>287</v>
      </c>
      <c r="AU1997" s="17" t="s">
        <v>90</v>
      </c>
      <c r="AY1997" s="17" t="s">
        <v>204</v>
      </c>
      <c r="BE1997" s="228">
        <f>IF(O1997="základní",K1997,0)</f>
        <v>0</v>
      </c>
      <c r="BF1997" s="228">
        <f>IF(O1997="snížená",K1997,0)</f>
        <v>0</v>
      </c>
      <c r="BG1997" s="228">
        <f>IF(O1997="zákl. přenesená",K1997,0)</f>
        <v>0</v>
      </c>
      <c r="BH1997" s="228">
        <f>IF(O1997="sníž. přenesená",K1997,0)</f>
        <v>0</v>
      </c>
      <c r="BI1997" s="228">
        <f>IF(O1997="nulová",K1997,0)</f>
        <v>0</v>
      </c>
      <c r="BJ1997" s="17" t="s">
        <v>88</v>
      </c>
      <c r="BK1997" s="228">
        <f>ROUND(P1997*H1997,2)</f>
        <v>0</v>
      </c>
      <c r="BL1997" s="17" t="s">
        <v>305</v>
      </c>
      <c r="BM1997" s="17" t="s">
        <v>2270</v>
      </c>
    </row>
    <row r="1998" spans="2:65" s="1" customFormat="1" ht="16.5" customHeight="1">
      <c r="B1998" s="39"/>
      <c r="C1998" s="273" t="s">
        <v>2271</v>
      </c>
      <c r="D1998" s="273" t="s">
        <v>287</v>
      </c>
      <c r="E1998" s="274" t="s">
        <v>2272</v>
      </c>
      <c r="F1998" s="275" t="s">
        <v>2273</v>
      </c>
      <c r="G1998" s="276" t="s">
        <v>314</v>
      </c>
      <c r="H1998" s="277">
        <v>1</v>
      </c>
      <c r="I1998" s="278"/>
      <c r="J1998" s="279"/>
      <c r="K1998" s="280">
        <f>ROUND(P1998*H1998,2)</f>
        <v>0</v>
      </c>
      <c r="L1998" s="275" t="s">
        <v>1071</v>
      </c>
      <c r="M1998" s="281"/>
      <c r="N1998" s="282" t="s">
        <v>33</v>
      </c>
      <c r="O1998" s="224" t="s">
        <v>49</v>
      </c>
      <c r="P1998" s="225">
        <f>I1998+J1998</f>
        <v>0</v>
      </c>
      <c r="Q1998" s="225">
        <f>ROUND(I1998*H1998,2)</f>
        <v>0</v>
      </c>
      <c r="R1998" s="225">
        <f>ROUND(J1998*H1998,2)</f>
        <v>0</v>
      </c>
      <c r="S1998" s="80"/>
      <c r="T1998" s="226">
        <f>S1998*H1998</f>
        <v>0</v>
      </c>
      <c r="U1998" s="226">
        <v>0</v>
      </c>
      <c r="V1998" s="226">
        <f>U1998*H1998</f>
        <v>0</v>
      </c>
      <c r="W1998" s="226">
        <v>0</v>
      </c>
      <c r="X1998" s="227">
        <f>W1998*H1998</f>
        <v>0</v>
      </c>
      <c r="AR1998" s="17" t="s">
        <v>411</v>
      </c>
      <c r="AT1998" s="17" t="s">
        <v>287</v>
      </c>
      <c r="AU1998" s="17" t="s">
        <v>90</v>
      </c>
      <c r="AY1998" s="17" t="s">
        <v>204</v>
      </c>
      <c r="BE1998" s="228">
        <f>IF(O1998="základní",K1998,0)</f>
        <v>0</v>
      </c>
      <c r="BF1998" s="228">
        <f>IF(O1998="snížená",K1998,0)</f>
        <v>0</v>
      </c>
      <c r="BG1998" s="228">
        <f>IF(O1998="zákl. přenesená",K1998,0)</f>
        <v>0</v>
      </c>
      <c r="BH1998" s="228">
        <f>IF(O1998="sníž. přenesená",K1998,0)</f>
        <v>0</v>
      </c>
      <c r="BI1998" s="228">
        <f>IF(O1998="nulová",K1998,0)</f>
        <v>0</v>
      </c>
      <c r="BJ1998" s="17" t="s">
        <v>88</v>
      </c>
      <c r="BK1998" s="228">
        <f>ROUND(P1998*H1998,2)</f>
        <v>0</v>
      </c>
      <c r="BL1998" s="17" t="s">
        <v>305</v>
      </c>
      <c r="BM1998" s="17" t="s">
        <v>2274</v>
      </c>
    </row>
    <row r="1999" spans="2:51" s="11" customFormat="1" ht="12">
      <c r="B1999" s="229"/>
      <c r="C1999" s="230"/>
      <c r="D1999" s="231" t="s">
        <v>213</v>
      </c>
      <c r="E1999" s="232" t="s">
        <v>33</v>
      </c>
      <c r="F1999" s="233" t="s">
        <v>2275</v>
      </c>
      <c r="G1999" s="230"/>
      <c r="H1999" s="232" t="s">
        <v>33</v>
      </c>
      <c r="I1999" s="234"/>
      <c r="J1999" s="234"/>
      <c r="K1999" s="230"/>
      <c r="L1999" s="230"/>
      <c r="M1999" s="235"/>
      <c r="N1999" s="236"/>
      <c r="O1999" s="237"/>
      <c r="P1999" s="237"/>
      <c r="Q1999" s="237"/>
      <c r="R1999" s="237"/>
      <c r="S1999" s="237"/>
      <c r="T1999" s="237"/>
      <c r="U1999" s="237"/>
      <c r="V1999" s="237"/>
      <c r="W1999" s="237"/>
      <c r="X1999" s="238"/>
      <c r="AT1999" s="239" t="s">
        <v>213</v>
      </c>
      <c r="AU1999" s="239" t="s">
        <v>90</v>
      </c>
      <c r="AV1999" s="11" t="s">
        <v>88</v>
      </c>
      <c r="AW1999" s="11" t="s">
        <v>5</v>
      </c>
      <c r="AX1999" s="11" t="s">
        <v>80</v>
      </c>
      <c r="AY1999" s="239" t="s">
        <v>204</v>
      </c>
    </row>
    <row r="2000" spans="2:51" s="12" customFormat="1" ht="12">
      <c r="B2000" s="240"/>
      <c r="C2000" s="241"/>
      <c r="D2000" s="231" t="s">
        <v>213</v>
      </c>
      <c r="E2000" s="242" t="s">
        <v>33</v>
      </c>
      <c r="F2000" s="243" t="s">
        <v>88</v>
      </c>
      <c r="G2000" s="241"/>
      <c r="H2000" s="244">
        <v>1</v>
      </c>
      <c r="I2000" s="245"/>
      <c r="J2000" s="245"/>
      <c r="K2000" s="241"/>
      <c r="L2000" s="241"/>
      <c r="M2000" s="246"/>
      <c r="N2000" s="247"/>
      <c r="O2000" s="248"/>
      <c r="P2000" s="248"/>
      <c r="Q2000" s="248"/>
      <c r="R2000" s="248"/>
      <c r="S2000" s="248"/>
      <c r="T2000" s="248"/>
      <c r="U2000" s="248"/>
      <c r="V2000" s="248"/>
      <c r="W2000" s="248"/>
      <c r="X2000" s="249"/>
      <c r="AT2000" s="250" t="s">
        <v>213</v>
      </c>
      <c r="AU2000" s="250" t="s">
        <v>90</v>
      </c>
      <c r="AV2000" s="12" t="s">
        <v>90</v>
      </c>
      <c r="AW2000" s="12" t="s">
        <v>5</v>
      </c>
      <c r="AX2000" s="12" t="s">
        <v>88</v>
      </c>
      <c r="AY2000" s="250" t="s">
        <v>204</v>
      </c>
    </row>
    <row r="2001" spans="2:65" s="1" customFormat="1" ht="16.5" customHeight="1">
      <c r="B2001" s="39"/>
      <c r="C2001" s="273" t="s">
        <v>2276</v>
      </c>
      <c r="D2001" s="273" t="s">
        <v>287</v>
      </c>
      <c r="E2001" s="274" t="s">
        <v>2277</v>
      </c>
      <c r="F2001" s="275" t="s">
        <v>2278</v>
      </c>
      <c r="G2001" s="276" t="s">
        <v>314</v>
      </c>
      <c r="H2001" s="277">
        <v>1</v>
      </c>
      <c r="I2001" s="278"/>
      <c r="J2001" s="279"/>
      <c r="K2001" s="280">
        <f>ROUND(P2001*H2001,2)</f>
        <v>0</v>
      </c>
      <c r="L2001" s="275" t="s">
        <v>1071</v>
      </c>
      <c r="M2001" s="281"/>
      <c r="N2001" s="282" t="s">
        <v>33</v>
      </c>
      <c r="O2001" s="224" t="s">
        <v>49</v>
      </c>
      <c r="P2001" s="225">
        <f>I2001+J2001</f>
        <v>0</v>
      </c>
      <c r="Q2001" s="225">
        <f>ROUND(I2001*H2001,2)</f>
        <v>0</v>
      </c>
      <c r="R2001" s="225">
        <f>ROUND(J2001*H2001,2)</f>
        <v>0</v>
      </c>
      <c r="S2001" s="80"/>
      <c r="T2001" s="226">
        <f>S2001*H2001</f>
        <v>0</v>
      </c>
      <c r="U2001" s="226">
        <v>0</v>
      </c>
      <c r="V2001" s="226">
        <f>U2001*H2001</f>
        <v>0</v>
      </c>
      <c r="W2001" s="226">
        <v>0</v>
      </c>
      <c r="X2001" s="227">
        <f>W2001*H2001</f>
        <v>0</v>
      </c>
      <c r="AR2001" s="17" t="s">
        <v>411</v>
      </c>
      <c r="AT2001" s="17" t="s">
        <v>287</v>
      </c>
      <c r="AU2001" s="17" t="s">
        <v>90</v>
      </c>
      <c r="AY2001" s="17" t="s">
        <v>204</v>
      </c>
      <c r="BE2001" s="228">
        <f>IF(O2001="základní",K2001,0)</f>
        <v>0</v>
      </c>
      <c r="BF2001" s="228">
        <f>IF(O2001="snížená",K2001,0)</f>
        <v>0</v>
      </c>
      <c r="BG2001" s="228">
        <f>IF(O2001="zákl. přenesená",K2001,0)</f>
        <v>0</v>
      </c>
      <c r="BH2001" s="228">
        <f>IF(O2001="sníž. přenesená",K2001,0)</f>
        <v>0</v>
      </c>
      <c r="BI2001" s="228">
        <f>IF(O2001="nulová",K2001,0)</f>
        <v>0</v>
      </c>
      <c r="BJ2001" s="17" t="s">
        <v>88</v>
      </c>
      <c r="BK2001" s="228">
        <f>ROUND(P2001*H2001,2)</f>
        <v>0</v>
      </c>
      <c r="BL2001" s="17" t="s">
        <v>305</v>
      </c>
      <c r="BM2001" s="17" t="s">
        <v>2279</v>
      </c>
    </row>
    <row r="2002" spans="2:51" s="11" customFormat="1" ht="12">
      <c r="B2002" s="229"/>
      <c r="C2002" s="230"/>
      <c r="D2002" s="231" t="s">
        <v>213</v>
      </c>
      <c r="E2002" s="232" t="s">
        <v>33</v>
      </c>
      <c r="F2002" s="233" t="s">
        <v>2280</v>
      </c>
      <c r="G2002" s="230"/>
      <c r="H2002" s="232" t="s">
        <v>33</v>
      </c>
      <c r="I2002" s="234"/>
      <c r="J2002" s="234"/>
      <c r="K2002" s="230"/>
      <c r="L2002" s="230"/>
      <c r="M2002" s="235"/>
      <c r="N2002" s="236"/>
      <c r="O2002" s="237"/>
      <c r="P2002" s="237"/>
      <c r="Q2002" s="237"/>
      <c r="R2002" s="237"/>
      <c r="S2002" s="237"/>
      <c r="T2002" s="237"/>
      <c r="U2002" s="237"/>
      <c r="V2002" s="237"/>
      <c r="W2002" s="237"/>
      <c r="X2002" s="238"/>
      <c r="AT2002" s="239" t="s">
        <v>213</v>
      </c>
      <c r="AU2002" s="239" t="s">
        <v>90</v>
      </c>
      <c r="AV2002" s="11" t="s">
        <v>88</v>
      </c>
      <c r="AW2002" s="11" t="s">
        <v>5</v>
      </c>
      <c r="AX2002" s="11" t="s">
        <v>80</v>
      </c>
      <c r="AY2002" s="239" t="s">
        <v>204</v>
      </c>
    </row>
    <row r="2003" spans="2:51" s="11" customFormat="1" ht="12">
      <c r="B2003" s="229"/>
      <c r="C2003" s="230"/>
      <c r="D2003" s="231" t="s">
        <v>213</v>
      </c>
      <c r="E2003" s="232" t="s">
        <v>33</v>
      </c>
      <c r="F2003" s="233" t="s">
        <v>2281</v>
      </c>
      <c r="G2003" s="230"/>
      <c r="H2003" s="232" t="s">
        <v>33</v>
      </c>
      <c r="I2003" s="234"/>
      <c r="J2003" s="234"/>
      <c r="K2003" s="230"/>
      <c r="L2003" s="230"/>
      <c r="M2003" s="235"/>
      <c r="N2003" s="236"/>
      <c r="O2003" s="237"/>
      <c r="P2003" s="237"/>
      <c r="Q2003" s="237"/>
      <c r="R2003" s="237"/>
      <c r="S2003" s="237"/>
      <c r="T2003" s="237"/>
      <c r="U2003" s="237"/>
      <c r="V2003" s="237"/>
      <c r="W2003" s="237"/>
      <c r="X2003" s="238"/>
      <c r="AT2003" s="239" t="s">
        <v>213</v>
      </c>
      <c r="AU2003" s="239" t="s">
        <v>90</v>
      </c>
      <c r="AV2003" s="11" t="s">
        <v>88</v>
      </c>
      <c r="AW2003" s="11" t="s">
        <v>5</v>
      </c>
      <c r="AX2003" s="11" t="s">
        <v>80</v>
      </c>
      <c r="AY2003" s="239" t="s">
        <v>204</v>
      </c>
    </row>
    <row r="2004" spans="2:51" s="12" customFormat="1" ht="12">
      <c r="B2004" s="240"/>
      <c r="C2004" s="241"/>
      <c r="D2004" s="231" t="s">
        <v>213</v>
      </c>
      <c r="E2004" s="242" t="s">
        <v>33</v>
      </c>
      <c r="F2004" s="243" t="s">
        <v>88</v>
      </c>
      <c r="G2004" s="241"/>
      <c r="H2004" s="244">
        <v>1</v>
      </c>
      <c r="I2004" s="245"/>
      <c r="J2004" s="245"/>
      <c r="K2004" s="241"/>
      <c r="L2004" s="241"/>
      <c r="M2004" s="246"/>
      <c r="N2004" s="247"/>
      <c r="O2004" s="248"/>
      <c r="P2004" s="248"/>
      <c r="Q2004" s="248"/>
      <c r="R2004" s="248"/>
      <c r="S2004" s="248"/>
      <c r="T2004" s="248"/>
      <c r="U2004" s="248"/>
      <c r="V2004" s="248"/>
      <c r="W2004" s="248"/>
      <c r="X2004" s="249"/>
      <c r="AT2004" s="250" t="s">
        <v>213</v>
      </c>
      <c r="AU2004" s="250" t="s">
        <v>90</v>
      </c>
      <c r="AV2004" s="12" t="s">
        <v>90</v>
      </c>
      <c r="AW2004" s="12" t="s">
        <v>5</v>
      </c>
      <c r="AX2004" s="12" t="s">
        <v>80</v>
      </c>
      <c r="AY2004" s="250" t="s">
        <v>204</v>
      </c>
    </row>
    <row r="2005" spans="2:51" s="13" customFormat="1" ht="12">
      <c r="B2005" s="251"/>
      <c r="C2005" s="252"/>
      <c r="D2005" s="231" t="s">
        <v>213</v>
      </c>
      <c r="E2005" s="253" t="s">
        <v>33</v>
      </c>
      <c r="F2005" s="254" t="s">
        <v>218</v>
      </c>
      <c r="G2005" s="252"/>
      <c r="H2005" s="255">
        <v>1</v>
      </c>
      <c r="I2005" s="256"/>
      <c r="J2005" s="256"/>
      <c r="K2005" s="252"/>
      <c r="L2005" s="252"/>
      <c r="M2005" s="257"/>
      <c r="N2005" s="258"/>
      <c r="O2005" s="259"/>
      <c r="P2005" s="259"/>
      <c r="Q2005" s="259"/>
      <c r="R2005" s="259"/>
      <c r="S2005" s="259"/>
      <c r="T2005" s="259"/>
      <c r="U2005" s="259"/>
      <c r="V2005" s="259"/>
      <c r="W2005" s="259"/>
      <c r="X2005" s="260"/>
      <c r="AT2005" s="261" t="s">
        <v>213</v>
      </c>
      <c r="AU2005" s="261" t="s">
        <v>90</v>
      </c>
      <c r="AV2005" s="13" t="s">
        <v>211</v>
      </c>
      <c r="AW2005" s="13" t="s">
        <v>5</v>
      </c>
      <c r="AX2005" s="13" t="s">
        <v>88</v>
      </c>
      <c r="AY2005" s="261" t="s">
        <v>204</v>
      </c>
    </row>
    <row r="2006" spans="2:65" s="1" customFormat="1" ht="16.5" customHeight="1">
      <c r="B2006" s="39"/>
      <c r="C2006" s="273" t="s">
        <v>2282</v>
      </c>
      <c r="D2006" s="273" t="s">
        <v>287</v>
      </c>
      <c r="E2006" s="274" t="s">
        <v>2283</v>
      </c>
      <c r="F2006" s="275" t="s">
        <v>2284</v>
      </c>
      <c r="G2006" s="276" t="s">
        <v>314</v>
      </c>
      <c r="H2006" s="277">
        <v>1</v>
      </c>
      <c r="I2006" s="278"/>
      <c r="J2006" s="279"/>
      <c r="K2006" s="280">
        <f>ROUND(P2006*H2006,2)</f>
        <v>0</v>
      </c>
      <c r="L2006" s="275" t="s">
        <v>1071</v>
      </c>
      <c r="M2006" s="281"/>
      <c r="N2006" s="282" t="s">
        <v>33</v>
      </c>
      <c r="O2006" s="224" t="s">
        <v>49</v>
      </c>
      <c r="P2006" s="225">
        <f>I2006+J2006</f>
        <v>0</v>
      </c>
      <c r="Q2006" s="225">
        <f>ROUND(I2006*H2006,2)</f>
        <v>0</v>
      </c>
      <c r="R2006" s="225">
        <f>ROUND(J2006*H2006,2)</f>
        <v>0</v>
      </c>
      <c r="S2006" s="80"/>
      <c r="T2006" s="226">
        <f>S2006*H2006</f>
        <v>0</v>
      </c>
      <c r="U2006" s="226">
        <v>0</v>
      </c>
      <c r="V2006" s="226">
        <f>U2006*H2006</f>
        <v>0</v>
      </c>
      <c r="W2006" s="226">
        <v>0</v>
      </c>
      <c r="X2006" s="227">
        <f>W2006*H2006</f>
        <v>0</v>
      </c>
      <c r="AR2006" s="17" t="s">
        <v>411</v>
      </c>
      <c r="AT2006" s="17" t="s">
        <v>287</v>
      </c>
      <c r="AU2006" s="17" t="s">
        <v>90</v>
      </c>
      <c r="AY2006" s="17" t="s">
        <v>204</v>
      </c>
      <c r="BE2006" s="228">
        <f>IF(O2006="základní",K2006,0)</f>
        <v>0</v>
      </c>
      <c r="BF2006" s="228">
        <f>IF(O2006="snížená",K2006,0)</f>
        <v>0</v>
      </c>
      <c r="BG2006" s="228">
        <f>IF(O2006="zákl. přenesená",K2006,0)</f>
        <v>0</v>
      </c>
      <c r="BH2006" s="228">
        <f>IF(O2006="sníž. přenesená",K2006,0)</f>
        <v>0</v>
      </c>
      <c r="BI2006" s="228">
        <f>IF(O2006="nulová",K2006,0)</f>
        <v>0</v>
      </c>
      <c r="BJ2006" s="17" t="s">
        <v>88</v>
      </c>
      <c r="BK2006" s="228">
        <f>ROUND(P2006*H2006,2)</f>
        <v>0</v>
      </c>
      <c r="BL2006" s="17" t="s">
        <v>305</v>
      </c>
      <c r="BM2006" s="17" t="s">
        <v>2285</v>
      </c>
    </row>
    <row r="2007" spans="2:65" s="1" customFormat="1" ht="16.5" customHeight="1">
      <c r="B2007" s="39"/>
      <c r="C2007" s="216" t="s">
        <v>2286</v>
      </c>
      <c r="D2007" s="216" t="s">
        <v>206</v>
      </c>
      <c r="E2007" s="217" t="s">
        <v>2287</v>
      </c>
      <c r="F2007" s="218" t="s">
        <v>2288</v>
      </c>
      <c r="G2007" s="219" t="s">
        <v>361</v>
      </c>
      <c r="H2007" s="220">
        <v>2</v>
      </c>
      <c r="I2007" s="221"/>
      <c r="J2007" s="221"/>
      <c r="K2007" s="222">
        <f>ROUND(P2007*H2007,2)</f>
        <v>0</v>
      </c>
      <c r="L2007" s="218" t="s">
        <v>1071</v>
      </c>
      <c r="M2007" s="44"/>
      <c r="N2007" s="223" t="s">
        <v>33</v>
      </c>
      <c r="O2007" s="224" t="s">
        <v>49</v>
      </c>
      <c r="P2007" s="225">
        <f>I2007+J2007</f>
        <v>0</v>
      </c>
      <c r="Q2007" s="225">
        <f>ROUND(I2007*H2007,2)</f>
        <v>0</v>
      </c>
      <c r="R2007" s="225">
        <f>ROUND(J2007*H2007,2)</f>
        <v>0</v>
      </c>
      <c r="S2007" s="80"/>
      <c r="T2007" s="226">
        <f>S2007*H2007</f>
        <v>0</v>
      </c>
      <c r="U2007" s="226">
        <v>0.00085</v>
      </c>
      <c r="V2007" s="226">
        <f>U2007*H2007</f>
        <v>0.0017</v>
      </c>
      <c r="W2007" s="226">
        <v>0</v>
      </c>
      <c r="X2007" s="227">
        <f>W2007*H2007</f>
        <v>0</v>
      </c>
      <c r="AR2007" s="17" t="s">
        <v>305</v>
      </c>
      <c r="AT2007" s="17" t="s">
        <v>206</v>
      </c>
      <c r="AU2007" s="17" t="s">
        <v>90</v>
      </c>
      <c r="AY2007" s="17" t="s">
        <v>204</v>
      </c>
      <c r="BE2007" s="228">
        <f>IF(O2007="základní",K2007,0)</f>
        <v>0</v>
      </c>
      <c r="BF2007" s="228">
        <f>IF(O2007="snížená",K2007,0)</f>
        <v>0</v>
      </c>
      <c r="BG2007" s="228">
        <f>IF(O2007="zákl. přenesená",K2007,0)</f>
        <v>0</v>
      </c>
      <c r="BH2007" s="228">
        <f>IF(O2007="sníž. přenesená",K2007,0)</f>
        <v>0</v>
      </c>
      <c r="BI2007" s="228">
        <f>IF(O2007="nulová",K2007,0)</f>
        <v>0</v>
      </c>
      <c r="BJ2007" s="17" t="s">
        <v>88</v>
      </c>
      <c r="BK2007" s="228">
        <f>ROUND(P2007*H2007,2)</f>
        <v>0</v>
      </c>
      <c r="BL2007" s="17" t="s">
        <v>305</v>
      </c>
      <c r="BM2007" s="17" t="s">
        <v>2289</v>
      </c>
    </row>
    <row r="2008" spans="2:51" s="11" customFormat="1" ht="12">
      <c r="B2008" s="229"/>
      <c r="C2008" s="230"/>
      <c r="D2008" s="231" t="s">
        <v>213</v>
      </c>
      <c r="E2008" s="232" t="s">
        <v>33</v>
      </c>
      <c r="F2008" s="233" t="s">
        <v>2290</v>
      </c>
      <c r="G2008" s="230"/>
      <c r="H2008" s="232" t="s">
        <v>33</v>
      </c>
      <c r="I2008" s="234"/>
      <c r="J2008" s="234"/>
      <c r="K2008" s="230"/>
      <c r="L2008" s="230"/>
      <c r="M2008" s="235"/>
      <c r="N2008" s="236"/>
      <c r="O2008" s="237"/>
      <c r="P2008" s="237"/>
      <c r="Q2008" s="237"/>
      <c r="R2008" s="237"/>
      <c r="S2008" s="237"/>
      <c r="T2008" s="237"/>
      <c r="U2008" s="237"/>
      <c r="V2008" s="237"/>
      <c r="W2008" s="237"/>
      <c r="X2008" s="238"/>
      <c r="AT2008" s="239" t="s">
        <v>213</v>
      </c>
      <c r="AU2008" s="239" t="s">
        <v>90</v>
      </c>
      <c r="AV2008" s="11" t="s">
        <v>88</v>
      </c>
      <c r="AW2008" s="11" t="s">
        <v>5</v>
      </c>
      <c r="AX2008" s="11" t="s">
        <v>80</v>
      </c>
      <c r="AY2008" s="239" t="s">
        <v>204</v>
      </c>
    </row>
    <row r="2009" spans="2:51" s="12" customFormat="1" ht="12">
      <c r="B2009" s="240"/>
      <c r="C2009" s="241"/>
      <c r="D2009" s="231" t="s">
        <v>213</v>
      </c>
      <c r="E2009" s="242" t="s">
        <v>33</v>
      </c>
      <c r="F2009" s="243" t="s">
        <v>2291</v>
      </c>
      <c r="G2009" s="241"/>
      <c r="H2009" s="244">
        <v>1</v>
      </c>
      <c r="I2009" s="245"/>
      <c r="J2009" s="245"/>
      <c r="K2009" s="241"/>
      <c r="L2009" s="241"/>
      <c r="M2009" s="246"/>
      <c r="N2009" s="247"/>
      <c r="O2009" s="248"/>
      <c r="P2009" s="248"/>
      <c r="Q2009" s="248"/>
      <c r="R2009" s="248"/>
      <c r="S2009" s="248"/>
      <c r="T2009" s="248"/>
      <c r="U2009" s="248"/>
      <c r="V2009" s="248"/>
      <c r="W2009" s="248"/>
      <c r="X2009" s="249"/>
      <c r="AT2009" s="250" t="s">
        <v>213</v>
      </c>
      <c r="AU2009" s="250" t="s">
        <v>90</v>
      </c>
      <c r="AV2009" s="12" t="s">
        <v>90</v>
      </c>
      <c r="AW2009" s="12" t="s">
        <v>5</v>
      </c>
      <c r="AX2009" s="12" t="s">
        <v>80</v>
      </c>
      <c r="AY2009" s="250" t="s">
        <v>204</v>
      </c>
    </row>
    <row r="2010" spans="2:51" s="12" customFormat="1" ht="12">
      <c r="B2010" s="240"/>
      <c r="C2010" s="241"/>
      <c r="D2010" s="231" t="s">
        <v>213</v>
      </c>
      <c r="E2010" s="242" t="s">
        <v>33</v>
      </c>
      <c r="F2010" s="243" t="s">
        <v>2292</v>
      </c>
      <c r="G2010" s="241"/>
      <c r="H2010" s="244">
        <v>1</v>
      </c>
      <c r="I2010" s="245"/>
      <c r="J2010" s="245"/>
      <c r="K2010" s="241"/>
      <c r="L2010" s="241"/>
      <c r="M2010" s="246"/>
      <c r="N2010" s="247"/>
      <c r="O2010" s="248"/>
      <c r="P2010" s="248"/>
      <c r="Q2010" s="248"/>
      <c r="R2010" s="248"/>
      <c r="S2010" s="248"/>
      <c r="T2010" s="248"/>
      <c r="U2010" s="248"/>
      <c r="V2010" s="248"/>
      <c r="W2010" s="248"/>
      <c r="X2010" s="249"/>
      <c r="AT2010" s="250" t="s">
        <v>213</v>
      </c>
      <c r="AU2010" s="250" t="s">
        <v>90</v>
      </c>
      <c r="AV2010" s="12" t="s">
        <v>90</v>
      </c>
      <c r="AW2010" s="12" t="s">
        <v>5</v>
      </c>
      <c r="AX2010" s="12" t="s">
        <v>80</v>
      </c>
      <c r="AY2010" s="250" t="s">
        <v>204</v>
      </c>
    </row>
    <row r="2011" spans="2:51" s="13" customFormat="1" ht="12">
      <c r="B2011" s="251"/>
      <c r="C2011" s="252"/>
      <c r="D2011" s="231" t="s">
        <v>213</v>
      </c>
      <c r="E2011" s="253" t="s">
        <v>33</v>
      </c>
      <c r="F2011" s="254" t="s">
        <v>218</v>
      </c>
      <c r="G2011" s="252"/>
      <c r="H2011" s="255">
        <v>2</v>
      </c>
      <c r="I2011" s="256"/>
      <c r="J2011" s="256"/>
      <c r="K2011" s="252"/>
      <c r="L2011" s="252"/>
      <c r="M2011" s="257"/>
      <c r="N2011" s="258"/>
      <c r="O2011" s="259"/>
      <c r="P2011" s="259"/>
      <c r="Q2011" s="259"/>
      <c r="R2011" s="259"/>
      <c r="S2011" s="259"/>
      <c r="T2011" s="259"/>
      <c r="U2011" s="259"/>
      <c r="V2011" s="259"/>
      <c r="W2011" s="259"/>
      <c r="X2011" s="260"/>
      <c r="AT2011" s="261" t="s">
        <v>213</v>
      </c>
      <c r="AU2011" s="261" t="s">
        <v>90</v>
      </c>
      <c r="AV2011" s="13" t="s">
        <v>211</v>
      </c>
      <c r="AW2011" s="13" t="s">
        <v>5</v>
      </c>
      <c r="AX2011" s="13" t="s">
        <v>88</v>
      </c>
      <c r="AY2011" s="261" t="s">
        <v>204</v>
      </c>
    </row>
    <row r="2012" spans="2:65" s="1" customFormat="1" ht="16.5" customHeight="1">
      <c r="B2012" s="39"/>
      <c r="C2012" s="273" t="s">
        <v>2293</v>
      </c>
      <c r="D2012" s="273" t="s">
        <v>287</v>
      </c>
      <c r="E2012" s="274" t="s">
        <v>2294</v>
      </c>
      <c r="F2012" s="275" t="s">
        <v>2295</v>
      </c>
      <c r="G2012" s="276" t="s">
        <v>361</v>
      </c>
      <c r="H2012" s="277">
        <v>1</v>
      </c>
      <c r="I2012" s="278"/>
      <c r="J2012" s="279"/>
      <c r="K2012" s="280">
        <f>ROUND(P2012*H2012,2)</f>
        <v>0</v>
      </c>
      <c r="L2012" s="275" t="s">
        <v>1071</v>
      </c>
      <c r="M2012" s="281"/>
      <c r="N2012" s="282" t="s">
        <v>33</v>
      </c>
      <c r="O2012" s="224" t="s">
        <v>49</v>
      </c>
      <c r="P2012" s="225">
        <f>I2012+J2012</f>
        <v>0</v>
      </c>
      <c r="Q2012" s="225">
        <f>ROUND(I2012*H2012,2)</f>
        <v>0</v>
      </c>
      <c r="R2012" s="225">
        <f>ROUND(J2012*H2012,2)</f>
        <v>0</v>
      </c>
      <c r="S2012" s="80"/>
      <c r="T2012" s="226">
        <f>S2012*H2012</f>
        <v>0</v>
      </c>
      <c r="U2012" s="226">
        <v>0.047</v>
      </c>
      <c r="V2012" s="226">
        <f>U2012*H2012</f>
        <v>0.047</v>
      </c>
      <c r="W2012" s="226">
        <v>0</v>
      </c>
      <c r="X2012" s="227">
        <f>W2012*H2012</f>
        <v>0</v>
      </c>
      <c r="AR2012" s="17" t="s">
        <v>411</v>
      </c>
      <c r="AT2012" s="17" t="s">
        <v>287</v>
      </c>
      <c r="AU2012" s="17" t="s">
        <v>90</v>
      </c>
      <c r="AY2012" s="17" t="s">
        <v>204</v>
      </c>
      <c r="BE2012" s="228">
        <f>IF(O2012="základní",K2012,0)</f>
        <v>0</v>
      </c>
      <c r="BF2012" s="228">
        <f>IF(O2012="snížená",K2012,0)</f>
        <v>0</v>
      </c>
      <c r="BG2012" s="228">
        <f>IF(O2012="zákl. přenesená",K2012,0)</f>
        <v>0</v>
      </c>
      <c r="BH2012" s="228">
        <f>IF(O2012="sníž. přenesená",K2012,0)</f>
        <v>0</v>
      </c>
      <c r="BI2012" s="228">
        <f>IF(O2012="nulová",K2012,0)</f>
        <v>0</v>
      </c>
      <c r="BJ2012" s="17" t="s">
        <v>88</v>
      </c>
      <c r="BK2012" s="228">
        <f>ROUND(P2012*H2012,2)</f>
        <v>0</v>
      </c>
      <c r="BL2012" s="17" t="s">
        <v>305</v>
      </c>
      <c r="BM2012" s="17" t="s">
        <v>2296</v>
      </c>
    </row>
    <row r="2013" spans="2:51" s="11" customFormat="1" ht="12">
      <c r="B2013" s="229"/>
      <c r="C2013" s="230"/>
      <c r="D2013" s="231" t="s">
        <v>213</v>
      </c>
      <c r="E2013" s="232" t="s">
        <v>33</v>
      </c>
      <c r="F2013" s="233" t="s">
        <v>2297</v>
      </c>
      <c r="G2013" s="230"/>
      <c r="H2013" s="232" t="s">
        <v>33</v>
      </c>
      <c r="I2013" s="234"/>
      <c r="J2013" s="234"/>
      <c r="K2013" s="230"/>
      <c r="L2013" s="230"/>
      <c r="M2013" s="235"/>
      <c r="N2013" s="236"/>
      <c r="O2013" s="237"/>
      <c r="P2013" s="237"/>
      <c r="Q2013" s="237"/>
      <c r="R2013" s="237"/>
      <c r="S2013" s="237"/>
      <c r="T2013" s="237"/>
      <c r="U2013" s="237"/>
      <c r="V2013" s="237"/>
      <c r="W2013" s="237"/>
      <c r="X2013" s="238"/>
      <c r="AT2013" s="239" t="s">
        <v>213</v>
      </c>
      <c r="AU2013" s="239" t="s">
        <v>90</v>
      </c>
      <c r="AV2013" s="11" t="s">
        <v>88</v>
      </c>
      <c r="AW2013" s="11" t="s">
        <v>5</v>
      </c>
      <c r="AX2013" s="11" t="s">
        <v>80</v>
      </c>
      <c r="AY2013" s="239" t="s">
        <v>204</v>
      </c>
    </row>
    <row r="2014" spans="2:51" s="11" customFormat="1" ht="12">
      <c r="B2014" s="229"/>
      <c r="C2014" s="230"/>
      <c r="D2014" s="231" t="s">
        <v>213</v>
      </c>
      <c r="E2014" s="232" t="s">
        <v>33</v>
      </c>
      <c r="F2014" s="233" t="s">
        <v>2298</v>
      </c>
      <c r="G2014" s="230"/>
      <c r="H2014" s="232" t="s">
        <v>33</v>
      </c>
      <c r="I2014" s="234"/>
      <c r="J2014" s="234"/>
      <c r="K2014" s="230"/>
      <c r="L2014" s="230"/>
      <c r="M2014" s="235"/>
      <c r="N2014" s="236"/>
      <c r="O2014" s="237"/>
      <c r="P2014" s="237"/>
      <c r="Q2014" s="237"/>
      <c r="R2014" s="237"/>
      <c r="S2014" s="237"/>
      <c r="T2014" s="237"/>
      <c r="U2014" s="237"/>
      <c r="V2014" s="237"/>
      <c r="W2014" s="237"/>
      <c r="X2014" s="238"/>
      <c r="AT2014" s="239" t="s">
        <v>213</v>
      </c>
      <c r="AU2014" s="239" t="s">
        <v>90</v>
      </c>
      <c r="AV2014" s="11" t="s">
        <v>88</v>
      </c>
      <c r="AW2014" s="11" t="s">
        <v>5</v>
      </c>
      <c r="AX2014" s="11" t="s">
        <v>80</v>
      </c>
      <c r="AY2014" s="239" t="s">
        <v>204</v>
      </c>
    </row>
    <row r="2015" spans="2:51" s="11" customFormat="1" ht="12">
      <c r="B2015" s="229"/>
      <c r="C2015" s="230"/>
      <c r="D2015" s="231" t="s">
        <v>213</v>
      </c>
      <c r="E2015" s="232" t="s">
        <v>33</v>
      </c>
      <c r="F2015" s="233" t="s">
        <v>2299</v>
      </c>
      <c r="G2015" s="230"/>
      <c r="H2015" s="232" t="s">
        <v>33</v>
      </c>
      <c r="I2015" s="234"/>
      <c r="J2015" s="234"/>
      <c r="K2015" s="230"/>
      <c r="L2015" s="230"/>
      <c r="M2015" s="235"/>
      <c r="N2015" s="236"/>
      <c r="O2015" s="237"/>
      <c r="P2015" s="237"/>
      <c r="Q2015" s="237"/>
      <c r="R2015" s="237"/>
      <c r="S2015" s="237"/>
      <c r="T2015" s="237"/>
      <c r="U2015" s="237"/>
      <c r="V2015" s="237"/>
      <c r="W2015" s="237"/>
      <c r="X2015" s="238"/>
      <c r="AT2015" s="239" t="s">
        <v>213</v>
      </c>
      <c r="AU2015" s="239" t="s">
        <v>90</v>
      </c>
      <c r="AV2015" s="11" t="s">
        <v>88</v>
      </c>
      <c r="AW2015" s="11" t="s">
        <v>5</v>
      </c>
      <c r="AX2015" s="11" t="s">
        <v>80</v>
      </c>
      <c r="AY2015" s="239" t="s">
        <v>204</v>
      </c>
    </row>
    <row r="2016" spans="2:51" s="12" customFormat="1" ht="12">
      <c r="B2016" s="240"/>
      <c r="C2016" s="241"/>
      <c r="D2016" s="231" t="s">
        <v>213</v>
      </c>
      <c r="E2016" s="242" t="s">
        <v>33</v>
      </c>
      <c r="F2016" s="243" t="s">
        <v>88</v>
      </c>
      <c r="G2016" s="241"/>
      <c r="H2016" s="244">
        <v>1</v>
      </c>
      <c r="I2016" s="245"/>
      <c r="J2016" s="245"/>
      <c r="K2016" s="241"/>
      <c r="L2016" s="241"/>
      <c r="M2016" s="246"/>
      <c r="N2016" s="247"/>
      <c r="O2016" s="248"/>
      <c r="P2016" s="248"/>
      <c r="Q2016" s="248"/>
      <c r="R2016" s="248"/>
      <c r="S2016" s="248"/>
      <c r="T2016" s="248"/>
      <c r="U2016" s="248"/>
      <c r="V2016" s="248"/>
      <c r="W2016" s="248"/>
      <c r="X2016" s="249"/>
      <c r="AT2016" s="250" t="s">
        <v>213</v>
      </c>
      <c r="AU2016" s="250" t="s">
        <v>90</v>
      </c>
      <c r="AV2016" s="12" t="s">
        <v>90</v>
      </c>
      <c r="AW2016" s="12" t="s">
        <v>5</v>
      </c>
      <c r="AX2016" s="12" t="s">
        <v>80</v>
      </c>
      <c r="AY2016" s="250" t="s">
        <v>204</v>
      </c>
    </row>
    <row r="2017" spans="2:51" s="13" customFormat="1" ht="12">
      <c r="B2017" s="251"/>
      <c r="C2017" s="252"/>
      <c r="D2017" s="231" t="s">
        <v>213</v>
      </c>
      <c r="E2017" s="253" t="s">
        <v>33</v>
      </c>
      <c r="F2017" s="254" t="s">
        <v>218</v>
      </c>
      <c r="G2017" s="252"/>
      <c r="H2017" s="255">
        <v>1</v>
      </c>
      <c r="I2017" s="256"/>
      <c r="J2017" s="256"/>
      <c r="K2017" s="252"/>
      <c r="L2017" s="252"/>
      <c r="M2017" s="257"/>
      <c r="N2017" s="258"/>
      <c r="O2017" s="259"/>
      <c r="P2017" s="259"/>
      <c r="Q2017" s="259"/>
      <c r="R2017" s="259"/>
      <c r="S2017" s="259"/>
      <c r="T2017" s="259"/>
      <c r="U2017" s="259"/>
      <c r="V2017" s="259"/>
      <c r="W2017" s="259"/>
      <c r="X2017" s="260"/>
      <c r="AT2017" s="261" t="s">
        <v>213</v>
      </c>
      <c r="AU2017" s="261" t="s">
        <v>90</v>
      </c>
      <c r="AV2017" s="13" t="s">
        <v>211</v>
      </c>
      <c r="AW2017" s="13" t="s">
        <v>5</v>
      </c>
      <c r="AX2017" s="13" t="s">
        <v>88</v>
      </c>
      <c r="AY2017" s="261" t="s">
        <v>204</v>
      </c>
    </row>
    <row r="2018" spans="2:65" s="1" customFormat="1" ht="16.5" customHeight="1">
      <c r="B2018" s="39"/>
      <c r="C2018" s="273" t="s">
        <v>2300</v>
      </c>
      <c r="D2018" s="273" t="s">
        <v>287</v>
      </c>
      <c r="E2018" s="274" t="s">
        <v>2301</v>
      </c>
      <c r="F2018" s="275" t="s">
        <v>2302</v>
      </c>
      <c r="G2018" s="276" t="s">
        <v>314</v>
      </c>
      <c r="H2018" s="277">
        <v>1</v>
      </c>
      <c r="I2018" s="278"/>
      <c r="J2018" s="279"/>
      <c r="K2018" s="280">
        <f>ROUND(P2018*H2018,2)</f>
        <v>0</v>
      </c>
      <c r="L2018" s="275" t="s">
        <v>1071</v>
      </c>
      <c r="M2018" s="281"/>
      <c r="N2018" s="282" t="s">
        <v>33</v>
      </c>
      <c r="O2018" s="224" t="s">
        <v>49</v>
      </c>
      <c r="P2018" s="225">
        <f>I2018+J2018</f>
        <v>0</v>
      </c>
      <c r="Q2018" s="225">
        <f>ROUND(I2018*H2018,2)</f>
        <v>0</v>
      </c>
      <c r="R2018" s="225">
        <f>ROUND(J2018*H2018,2)</f>
        <v>0</v>
      </c>
      <c r="S2018" s="80"/>
      <c r="T2018" s="226">
        <f>S2018*H2018</f>
        <v>0</v>
      </c>
      <c r="U2018" s="226">
        <v>0</v>
      </c>
      <c r="V2018" s="226">
        <f>U2018*H2018</f>
        <v>0</v>
      </c>
      <c r="W2018" s="226">
        <v>0</v>
      </c>
      <c r="X2018" s="227">
        <f>W2018*H2018</f>
        <v>0</v>
      </c>
      <c r="AR2018" s="17" t="s">
        <v>411</v>
      </c>
      <c r="AT2018" s="17" t="s">
        <v>287</v>
      </c>
      <c r="AU2018" s="17" t="s">
        <v>90</v>
      </c>
      <c r="AY2018" s="17" t="s">
        <v>204</v>
      </c>
      <c r="BE2018" s="228">
        <f>IF(O2018="základní",K2018,0)</f>
        <v>0</v>
      </c>
      <c r="BF2018" s="228">
        <f>IF(O2018="snížená",K2018,0)</f>
        <v>0</v>
      </c>
      <c r="BG2018" s="228">
        <f>IF(O2018="zákl. přenesená",K2018,0)</f>
        <v>0</v>
      </c>
      <c r="BH2018" s="228">
        <f>IF(O2018="sníž. přenesená",K2018,0)</f>
        <v>0</v>
      </c>
      <c r="BI2018" s="228">
        <f>IF(O2018="nulová",K2018,0)</f>
        <v>0</v>
      </c>
      <c r="BJ2018" s="17" t="s">
        <v>88</v>
      </c>
      <c r="BK2018" s="228">
        <f>ROUND(P2018*H2018,2)</f>
        <v>0</v>
      </c>
      <c r="BL2018" s="17" t="s">
        <v>305</v>
      </c>
      <c r="BM2018" s="17" t="s">
        <v>2303</v>
      </c>
    </row>
    <row r="2019" spans="2:51" s="11" customFormat="1" ht="12">
      <c r="B2019" s="229"/>
      <c r="C2019" s="230"/>
      <c r="D2019" s="231" t="s">
        <v>213</v>
      </c>
      <c r="E2019" s="232" t="s">
        <v>33</v>
      </c>
      <c r="F2019" s="233" t="s">
        <v>2304</v>
      </c>
      <c r="G2019" s="230"/>
      <c r="H2019" s="232" t="s">
        <v>33</v>
      </c>
      <c r="I2019" s="234"/>
      <c r="J2019" s="234"/>
      <c r="K2019" s="230"/>
      <c r="L2019" s="230"/>
      <c r="M2019" s="235"/>
      <c r="N2019" s="236"/>
      <c r="O2019" s="237"/>
      <c r="P2019" s="237"/>
      <c r="Q2019" s="237"/>
      <c r="R2019" s="237"/>
      <c r="S2019" s="237"/>
      <c r="T2019" s="237"/>
      <c r="U2019" s="237"/>
      <c r="V2019" s="237"/>
      <c r="W2019" s="237"/>
      <c r="X2019" s="238"/>
      <c r="AT2019" s="239" t="s">
        <v>213</v>
      </c>
      <c r="AU2019" s="239" t="s">
        <v>90</v>
      </c>
      <c r="AV2019" s="11" t="s">
        <v>88</v>
      </c>
      <c r="AW2019" s="11" t="s">
        <v>5</v>
      </c>
      <c r="AX2019" s="11" t="s">
        <v>80</v>
      </c>
      <c r="AY2019" s="239" t="s">
        <v>204</v>
      </c>
    </row>
    <row r="2020" spans="2:51" s="12" customFormat="1" ht="12">
      <c r="B2020" s="240"/>
      <c r="C2020" s="241"/>
      <c r="D2020" s="231" t="s">
        <v>213</v>
      </c>
      <c r="E2020" s="242" t="s">
        <v>33</v>
      </c>
      <c r="F2020" s="243" t="s">
        <v>88</v>
      </c>
      <c r="G2020" s="241"/>
      <c r="H2020" s="244">
        <v>1</v>
      </c>
      <c r="I2020" s="245"/>
      <c r="J2020" s="245"/>
      <c r="K2020" s="241"/>
      <c r="L2020" s="241"/>
      <c r="M2020" s="246"/>
      <c r="N2020" s="247"/>
      <c r="O2020" s="248"/>
      <c r="P2020" s="248"/>
      <c r="Q2020" s="248"/>
      <c r="R2020" s="248"/>
      <c r="S2020" s="248"/>
      <c r="T2020" s="248"/>
      <c r="U2020" s="248"/>
      <c r="V2020" s="248"/>
      <c r="W2020" s="248"/>
      <c r="X2020" s="249"/>
      <c r="AT2020" s="250" t="s">
        <v>213</v>
      </c>
      <c r="AU2020" s="250" t="s">
        <v>90</v>
      </c>
      <c r="AV2020" s="12" t="s">
        <v>90</v>
      </c>
      <c r="AW2020" s="12" t="s">
        <v>5</v>
      </c>
      <c r="AX2020" s="12" t="s">
        <v>80</v>
      </c>
      <c r="AY2020" s="250" t="s">
        <v>204</v>
      </c>
    </row>
    <row r="2021" spans="2:51" s="13" customFormat="1" ht="12">
      <c r="B2021" s="251"/>
      <c r="C2021" s="252"/>
      <c r="D2021" s="231" t="s">
        <v>213</v>
      </c>
      <c r="E2021" s="253" t="s">
        <v>33</v>
      </c>
      <c r="F2021" s="254" t="s">
        <v>218</v>
      </c>
      <c r="G2021" s="252"/>
      <c r="H2021" s="255">
        <v>1</v>
      </c>
      <c r="I2021" s="256"/>
      <c r="J2021" s="256"/>
      <c r="K2021" s="252"/>
      <c r="L2021" s="252"/>
      <c r="M2021" s="257"/>
      <c r="N2021" s="258"/>
      <c r="O2021" s="259"/>
      <c r="P2021" s="259"/>
      <c r="Q2021" s="259"/>
      <c r="R2021" s="259"/>
      <c r="S2021" s="259"/>
      <c r="T2021" s="259"/>
      <c r="U2021" s="259"/>
      <c r="V2021" s="259"/>
      <c r="W2021" s="259"/>
      <c r="X2021" s="260"/>
      <c r="AT2021" s="261" t="s">
        <v>213</v>
      </c>
      <c r="AU2021" s="261" t="s">
        <v>90</v>
      </c>
      <c r="AV2021" s="13" t="s">
        <v>211</v>
      </c>
      <c r="AW2021" s="13" t="s">
        <v>5</v>
      </c>
      <c r="AX2021" s="13" t="s">
        <v>88</v>
      </c>
      <c r="AY2021" s="261" t="s">
        <v>204</v>
      </c>
    </row>
    <row r="2022" spans="2:65" s="1" customFormat="1" ht="16.5" customHeight="1">
      <c r="B2022" s="39"/>
      <c r="C2022" s="216" t="s">
        <v>2305</v>
      </c>
      <c r="D2022" s="216" t="s">
        <v>206</v>
      </c>
      <c r="E2022" s="217" t="s">
        <v>2306</v>
      </c>
      <c r="F2022" s="218" t="s">
        <v>2307</v>
      </c>
      <c r="G2022" s="219" t="s">
        <v>209</v>
      </c>
      <c r="H2022" s="220">
        <v>87.4</v>
      </c>
      <c r="I2022" s="221"/>
      <c r="J2022" s="221"/>
      <c r="K2022" s="222">
        <f>ROUND(P2022*H2022,2)</f>
        <v>0</v>
      </c>
      <c r="L2022" s="218" t="s">
        <v>1071</v>
      </c>
      <c r="M2022" s="44"/>
      <c r="N2022" s="223" t="s">
        <v>33</v>
      </c>
      <c r="O2022" s="224" t="s">
        <v>49</v>
      </c>
      <c r="P2022" s="225">
        <f>I2022+J2022</f>
        <v>0</v>
      </c>
      <c r="Q2022" s="225">
        <f>ROUND(I2022*H2022,2)</f>
        <v>0</v>
      </c>
      <c r="R2022" s="225">
        <f>ROUND(J2022*H2022,2)</f>
        <v>0</v>
      </c>
      <c r="S2022" s="80"/>
      <c r="T2022" s="226">
        <f>S2022*H2022</f>
        <v>0</v>
      </c>
      <c r="U2022" s="226">
        <v>0</v>
      </c>
      <c r="V2022" s="226">
        <f>U2022*H2022</f>
        <v>0</v>
      </c>
      <c r="W2022" s="226">
        <v>0</v>
      </c>
      <c r="X2022" s="227">
        <f>W2022*H2022</f>
        <v>0</v>
      </c>
      <c r="AR2022" s="17" t="s">
        <v>305</v>
      </c>
      <c r="AT2022" s="17" t="s">
        <v>206</v>
      </c>
      <c r="AU2022" s="17" t="s">
        <v>90</v>
      </c>
      <c r="AY2022" s="17" t="s">
        <v>204</v>
      </c>
      <c r="BE2022" s="228">
        <f>IF(O2022="základní",K2022,0)</f>
        <v>0</v>
      </c>
      <c r="BF2022" s="228">
        <f>IF(O2022="snížená",K2022,0)</f>
        <v>0</v>
      </c>
      <c r="BG2022" s="228">
        <f>IF(O2022="zákl. přenesená",K2022,0)</f>
        <v>0</v>
      </c>
      <c r="BH2022" s="228">
        <f>IF(O2022="sníž. přenesená",K2022,0)</f>
        <v>0</v>
      </c>
      <c r="BI2022" s="228">
        <f>IF(O2022="nulová",K2022,0)</f>
        <v>0</v>
      </c>
      <c r="BJ2022" s="17" t="s">
        <v>88</v>
      </c>
      <c r="BK2022" s="228">
        <f>ROUND(P2022*H2022,2)</f>
        <v>0</v>
      </c>
      <c r="BL2022" s="17" t="s">
        <v>305</v>
      </c>
      <c r="BM2022" s="17" t="s">
        <v>2308</v>
      </c>
    </row>
    <row r="2023" spans="2:47" s="1" customFormat="1" ht="12">
      <c r="B2023" s="39"/>
      <c r="C2023" s="40"/>
      <c r="D2023" s="231" t="s">
        <v>887</v>
      </c>
      <c r="E2023" s="40"/>
      <c r="F2023" s="283" t="s">
        <v>2309</v>
      </c>
      <c r="G2023" s="40"/>
      <c r="H2023" s="40"/>
      <c r="I2023" s="132"/>
      <c r="J2023" s="132"/>
      <c r="K2023" s="40"/>
      <c r="L2023" s="40"/>
      <c r="M2023" s="44"/>
      <c r="N2023" s="284"/>
      <c r="O2023" s="80"/>
      <c r="P2023" s="80"/>
      <c r="Q2023" s="80"/>
      <c r="R2023" s="80"/>
      <c r="S2023" s="80"/>
      <c r="T2023" s="80"/>
      <c r="U2023" s="80"/>
      <c r="V2023" s="80"/>
      <c r="W2023" s="80"/>
      <c r="X2023" s="81"/>
      <c r="AT2023" s="17" t="s">
        <v>887</v>
      </c>
      <c r="AU2023" s="17" t="s">
        <v>90</v>
      </c>
    </row>
    <row r="2024" spans="2:51" s="12" customFormat="1" ht="12">
      <c r="B2024" s="240"/>
      <c r="C2024" s="241"/>
      <c r="D2024" s="231" t="s">
        <v>213</v>
      </c>
      <c r="E2024" s="242" t="s">
        <v>33</v>
      </c>
      <c r="F2024" s="243" t="s">
        <v>2164</v>
      </c>
      <c r="G2024" s="241"/>
      <c r="H2024" s="244">
        <v>1.115</v>
      </c>
      <c r="I2024" s="245"/>
      <c r="J2024" s="245"/>
      <c r="K2024" s="241"/>
      <c r="L2024" s="241"/>
      <c r="M2024" s="246"/>
      <c r="N2024" s="247"/>
      <c r="O2024" s="248"/>
      <c r="P2024" s="248"/>
      <c r="Q2024" s="248"/>
      <c r="R2024" s="248"/>
      <c r="S2024" s="248"/>
      <c r="T2024" s="248"/>
      <c r="U2024" s="248"/>
      <c r="V2024" s="248"/>
      <c r="W2024" s="248"/>
      <c r="X2024" s="249"/>
      <c r="AT2024" s="250" t="s">
        <v>213</v>
      </c>
      <c r="AU2024" s="250" t="s">
        <v>90</v>
      </c>
      <c r="AV2024" s="12" t="s">
        <v>90</v>
      </c>
      <c r="AW2024" s="12" t="s">
        <v>5</v>
      </c>
      <c r="AX2024" s="12" t="s">
        <v>80</v>
      </c>
      <c r="AY2024" s="250" t="s">
        <v>204</v>
      </c>
    </row>
    <row r="2025" spans="2:51" s="12" customFormat="1" ht="12">
      <c r="B2025" s="240"/>
      <c r="C2025" s="241"/>
      <c r="D2025" s="231" t="s">
        <v>213</v>
      </c>
      <c r="E2025" s="242" t="s">
        <v>33</v>
      </c>
      <c r="F2025" s="243" t="s">
        <v>2310</v>
      </c>
      <c r="G2025" s="241"/>
      <c r="H2025" s="244">
        <v>5.879</v>
      </c>
      <c r="I2025" s="245"/>
      <c r="J2025" s="245"/>
      <c r="K2025" s="241"/>
      <c r="L2025" s="241"/>
      <c r="M2025" s="246"/>
      <c r="N2025" s="247"/>
      <c r="O2025" s="248"/>
      <c r="P2025" s="248"/>
      <c r="Q2025" s="248"/>
      <c r="R2025" s="248"/>
      <c r="S2025" s="248"/>
      <c r="T2025" s="248"/>
      <c r="U2025" s="248"/>
      <c r="V2025" s="248"/>
      <c r="W2025" s="248"/>
      <c r="X2025" s="249"/>
      <c r="AT2025" s="250" t="s">
        <v>213</v>
      </c>
      <c r="AU2025" s="250" t="s">
        <v>90</v>
      </c>
      <c r="AV2025" s="12" t="s">
        <v>90</v>
      </c>
      <c r="AW2025" s="12" t="s">
        <v>5</v>
      </c>
      <c r="AX2025" s="12" t="s">
        <v>80</v>
      </c>
      <c r="AY2025" s="250" t="s">
        <v>204</v>
      </c>
    </row>
    <row r="2026" spans="2:51" s="12" customFormat="1" ht="12">
      <c r="B2026" s="240"/>
      <c r="C2026" s="241"/>
      <c r="D2026" s="231" t="s">
        <v>213</v>
      </c>
      <c r="E2026" s="242" t="s">
        <v>33</v>
      </c>
      <c r="F2026" s="243" t="s">
        <v>2166</v>
      </c>
      <c r="G2026" s="241"/>
      <c r="H2026" s="244">
        <v>1.813</v>
      </c>
      <c r="I2026" s="245"/>
      <c r="J2026" s="245"/>
      <c r="K2026" s="241"/>
      <c r="L2026" s="241"/>
      <c r="M2026" s="246"/>
      <c r="N2026" s="247"/>
      <c r="O2026" s="248"/>
      <c r="P2026" s="248"/>
      <c r="Q2026" s="248"/>
      <c r="R2026" s="248"/>
      <c r="S2026" s="248"/>
      <c r="T2026" s="248"/>
      <c r="U2026" s="248"/>
      <c r="V2026" s="248"/>
      <c r="W2026" s="248"/>
      <c r="X2026" s="249"/>
      <c r="AT2026" s="250" t="s">
        <v>213</v>
      </c>
      <c r="AU2026" s="250" t="s">
        <v>90</v>
      </c>
      <c r="AV2026" s="12" t="s">
        <v>90</v>
      </c>
      <c r="AW2026" s="12" t="s">
        <v>5</v>
      </c>
      <c r="AX2026" s="12" t="s">
        <v>80</v>
      </c>
      <c r="AY2026" s="250" t="s">
        <v>204</v>
      </c>
    </row>
    <row r="2027" spans="2:51" s="12" customFormat="1" ht="12">
      <c r="B2027" s="240"/>
      <c r="C2027" s="241"/>
      <c r="D2027" s="231" t="s">
        <v>213</v>
      </c>
      <c r="E2027" s="242" t="s">
        <v>33</v>
      </c>
      <c r="F2027" s="243" t="s">
        <v>2167</v>
      </c>
      <c r="G2027" s="241"/>
      <c r="H2027" s="244">
        <v>3.719</v>
      </c>
      <c r="I2027" s="245"/>
      <c r="J2027" s="245"/>
      <c r="K2027" s="241"/>
      <c r="L2027" s="241"/>
      <c r="M2027" s="246"/>
      <c r="N2027" s="247"/>
      <c r="O2027" s="248"/>
      <c r="P2027" s="248"/>
      <c r="Q2027" s="248"/>
      <c r="R2027" s="248"/>
      <c r="S2027" s="248"/>
      <c r="T2027" s="248"/>
      <c r="U2027" s="248"/>
      <c r="V2027" s="248"/>
      <c r="W2027" s="248"/>
      <c r="X2027" s="249"/>
      <c r="AT2027" s="250" t="s">
        <v>213</v>
      </c>
      <c r="AU2027" s="250" t="s">
        <v>90</v>
      </c>
      <c r="AV2027" s="12" t="s">
        <v>90</v>
      </c>
      <c r="AW2027" s="12" t="s">
        <v>5</v>
      </c>
      <c r="AX2027" s="12" t="s">
        <v>80</v>
      </c>
      <c r="AY2027" s="250" t="s">
        <v>204</v>
      </c>
    </row>
    <row r="2028" spans="2:51" s="12" customFormat="1" ht="12">
      <c r="B2028" s="240"/>
      <c r="C2028" s="241"/>
      <c r="D2028" s="231" t="s">
        <v>213</v>
      </c>
      <c r="E2028" s="242" t="s">
        <v>33</v>
      </c>
      <c r="F2028" s="243" t="s">
        <v>2168</v>
      </c>
      <c r="G2028" s="241"/>
      <c r="H2028" s="244">
        <v>0.456</v>
      </c>
      <c r="I2028" s="245"/>
      <c r="J2028" s="245"/>
      <c r="K2028" s="241"/>
      <c r="L2028" s="241"/>
      <c r="M2028" s="246"/>
      <c r="N2028" s="247"/>
      <c r="O2028" s="248"/>
      <c r="P2028" s="248"/>
      <c r="Q2028" s="248"/>
      <c r="R2028" s="248"/>
      <c r="S2028" s="248"/>
      <c r="T2028" s="248"/>
      <c r="U2028" s="248"/>
      <c r="V2028" s="248"/>
      <c r="W2028" s="248"/>
      <c r="X2028" s="249"/>
      <c r="AT2028" s="250" t="s">
        <v>213</v>
      </c>
      <c r="AU2028" s="250" t="s">
        <v>90</v>
      </c>
      <c r="AV2028" s="12" t="s">
        <v>90</v>
      </c>
      <c r="AW2028" s="12" t="s">
        <v>5</v>
      </c>
      <c r="AX2028" s="12" t="s">
        <v>80</v>
      </c>
      <c r="AY2028" s="250" t="s">
        <v>204</v>
      </c>
    </row>
    <row r="2029" spans="2:51" s="12" customFormat="1" ht="12">
      <c r="B2029" s="240"/>
      <c r="C2029" s="241"/>
      <c r="D2029" s="231" t="s">
        <v>213</v>
      </c>
      <c r="E2029" s="242" t="s">
        <v>33</v>
      </c>
      <c r="F2029" s="243" t="s">
        <v>2169</v>
      </c>
      <c r="G2029" s="241"/>
      <c r="H2029" s="244">
        <v>9.173</v>
      </c>
      <c r="I2029" s="245"/>
      <c r="J2029" s="245"/>
      <c r="K2029" s="241"/>
      <c r="L2029" s="241"/>
      <c r="M2029" s="246"/>
      <c r="N2029" s="247"/>
      <c r="O2029" s="248"/>
      <c r="P2029" s="248"/>
      <c r="Q2029" s="248"/>
      <c r="R2029" s="248"/>
      <c r="S2029" s="248"/>
      <c r="T2029" s="248"/>
      <c r="U2029" s="248"/>
      <c r="V2029" s="248"/>
      <c r="W2029" s="248"/>
      <c r="X2029" s="249"/>
      <c r="AT2029" s="250" t="s">
        <v>213</v>
      </c>
      <c r="AU2029" s="250" t="s">
        <v>90</v>
      </c>
      <c r="AV2029" s="12" t="s">
        <v>90</v>
      </c>
      <c r="AW2029" s="12" t="s">
        <v>5</v>
      </c>
      <c r="AX2029" s="12" t="s">
        <v>80</v>
      </c>
      <c r="AY2029" s="250" t="s">
        <v>204</v>
      </c>
    </row>
    <row r="2030" spans="2:51" s="12" customFormat="1" ht="12">
      <c r="B2030" s="240"/>
      <c r="C2030" s="241"/>
      <c r="D2030" s="231" t="s">
        <v>213</v>
      </c>
      <c r="E2030" s="242" t="s">
        <v>33</v>
      </c>
      <c r="F2030" s="243" t="s">
        <v>2170</v>
      </c>
      <c r="G2030" s="241"/>
      <c r="H2030" s="244">
        <v>2.04</v>
      </c>
      <c r="I2030" s="245"/>
      <c r="J2030" s="245"/>
      <c r="K2030" s="241"/>
      <c r="L2030" s="241"/>
      <c r="M2030" s="246"/>
      <c r="N2030" s="247"/>
      <c r="O2030" s="248"/>
      <c r="P2030" s="248"/>
      <c r="Q2030" s="248"/>
      <c r="R2030" s="248"/>
      <c r="S2030" s="248"/>
      <c r="T2030" s="248"/>
      <c r="U2030" s="248"/>
      <c r="V2030" s="248"/>
      <c r="W2030" s="248"/>
      <c r="X2030" s="249"/>
      <c r="AT2030" s="250" t="s">
        <v>213</v>
      </c>
      <c r="AU2030" s="250" t="s">
        <v>90</v>
      </c>
      <c r="AV2030" s="12" t="s">
        <v>90</v>
      </c>
      <c r="AW2030" s="12" t="s">
        <v>5</v>
      </c>
      <c r="AX2030" s="12" t="s">
        <v>80</v>
      </c>
      <c r="AY2030" s="250" t="s">
        <v>204</v>
      </c>
    </row>
    <row r="2031" spans="2:51" s="12" customFormat="1" ht="12">
      <c r="B2031" s="240"/>
      <c r="C2031" s="241"/>
      <c r="D2031" s="231" t="s">
        <v>213</v>
      </c>
      <c r="E2031" s="242" t="s">
        <v>33</v>
      </c>
      <c r="F2031" s="243" t="s">
        <v>2171</v>
      </c>
      <c r="G2031" s="241"/>
      <c r="H2031" s="244">
        <v>2.736</v>
      </c>
      <c r="I2031" s="245"/>
      <c r="J2031" s="245"/>
      <c r="K2031" s="241"/>
      <c r="L2031" s="241"/>
      <c r="M2031" s="246"/>
      <c r="N2031" s="247"/>
      <c r="O2031" s="248"/>
      <c r="P2031" s="248"/>
      <c r="Q2031" s="248"/>
      <c r="R2031" s="248"/>
      <c r="S2031" s="248"/>
      <c r="T2031" s="248"/>
      <c r="U2031" s="248"/>
      <c r="V2031" s="248"/>
      <c r="W2031" s="248"/>
      <c r="X2031" s="249"/>
      <c r="AT2031" s="250" t="s">
        <v>213</v>
      </c>
      <c r="AU2031" s="250" t="s">
        <v>90</v>
      </c>
      <c r="AV2031" s="12" t="s">
        <v>90</v>
      </c>
      <c r="AW2031" s="12" t="s">
        <v>5</v>
      </c>
      <c r="AX2031" s="12" t="s">
        <v>80</v>
      </c>
      <c r="AY2031" s="250" t="s">
        <v>204</v>
      </c>
    </row>
    <row r="2032" spans="2:51" s="12" customFormat="1" ht="12">
      <c r="B2032" s="240"/>
      <c r="C2032" s="241"/>
      <c r="D2032" s="231" t="s">
        <v>213</v>
      </c>
      <c r="E2032" s="242" t="s">
        <v>33</v>
      </c>
      <c r="F2032" s="243" t="s">
        <v>2172</v>
      </c>
      <c r="G2032" s="241"/>
      <c r="H2032" s="244">
        <v>1.256</v>
      </c>
      <c r="I2032" s="245"/>
      <c r="J2032" s="245"/>
      <c r="K2032" s="241"/>
      <c r="L2032" s="241"/>
      <c r="M2032" s="246"/>
      <c r="N2032" s="247"/>
      <c r="O2032" s="248"/>
      <c r="P2032" s="248"/>
      <c r="Q2032" s="248"/>
      <c r="R2032" s="248"/>
      <c r="S2032" s="248"/>
      <c r="T2032" s="248"/>
      <c r="U2032" s="248"/>
      <c r="V2032" s="248"/>
      <c r="W2032" s="248"/>
      <c r="X2032" s="249"/>
      <c r="AT2032" s="250" t="s">
        <v>213</v>
      </c>
      <c r="AU2032" s="250" t="s">
        <v>90</v>
      </c>
      <c r="AV2032" s="12" t="s">
        <v>90</v>
      </c>
      <c r="AW2032" s="12" t="s">
        <v>5</v>
      </c>
      <c r="AX2032" s="12" t="s">
        <v>80</v>
      </c>
      <c r="AY2032" s="250" t="s">
        <v>204</v>
      </c>
    </row>
    <row r="2033" spans="2:51" s="12" customFormat="1" ht="12">
      <c r="B2033" s="240"/>
      <c r="C2033" s="241"/>
      <c r="D2033" s="231" t="s">
        <v>213</v>
      </c>
      <c r="E2033" s="242" t="s">
        <v>33</v>
      </c>
      <c r="F2033" s="243" t="s">
        <v>2173</v>
      </c>
      <c r="G2033" s="241"/>
      <c r="H2033" s="244">
        <v>0.533</v>
      </c>
      <c r="I2033" s="245"/>
      <c r="J2033" s="245"/>
      <c r="K2033" s="241"/>
      <c r="L2033" s="241"/>
      <c r="M2033" s="246"/>
      <c r="N2033" s="247"/>
      <c r="O2033" s="248"/>
      <c r="P2033" s="248"/>
      <c r="Q2033" s="248"/>
      <c r="R2033" s="248"/>
      <c r="S2033" s="248"/>
      <c r="T2033" s="248"/>
      <c r="U2033" s="248"/>
      <c r="V2033" s="248"/>
      <c r="W2033" s="248"/>
      <c r="X2033" s="249"/>
      <c r="AT2033" s="250" t="s">
        <v>213</v>
      </c>
      <c r="AU2033" s="250" t="s">
        <v>90</v>
      </c>
      <c r="AV2033" s="12" t="s">
        <v>90</v>
      </c>
      <c r="AW2033" s="12" t="s">
        <v>5</v>
      </c>
      <c r="AX2033" s="12" t="s">
        <v>80</v>
      </c>
      <c r="AY2033" s="250" t="s">
        <v>204</v>
      </c>
    </row>
    <row r="2034" spans="2:51" s="12" customFormat="1" ht="12">
      <c r="B2034" s="240"/>
      <c r="C2034" s="241"/>
      <c r="D2034" s="231" t="s">
        <v>213</v>
      </c>
      <c r="E2034" s="242" t="s">
        <v>33</v>
      </c>
      <c r="F2034" s="243" t="s">
        <v>2174</v>
      </c>
      <c r="G2034" s="241"/>
      <c r="H2034" s="244">
        <v>3.611</v>
      </c>
      <c r="I2034" s="245"/>
      <c r="J2034" s="245"/>
      <c r="K2034" s="241"/>
      <c r="L2034" s="241"/>
      <c r="M2034" s="246"/>
      <c r="N2034" s="247"/>
      <c r="O2034" s="248"/>
      <c r="P2034" s="248"/>
      <c r="Q2034" s="248"/>
      <c r="R2034" s="248"/>
      <c r="S2034" s="248"/>
      <c r="T2034" s="248"/>
      <c r="U2034" s="248"/>
      <c r="V2034" s="248"/>
      <c r="W2034" s="248"/>
      <c r="X2034" s="249"/>
      <c r="AT2034" s="250" t="s">
        <v>213</v>
      </c>
      <c r="AU2034" s="250" t="s">
        <v>90</v>
      </c>
      <c r="AV2034" s="12" t="s">
        <v>90</v>
      </c>
      <c r="AW2034" s="12" t="s">
        <v>5</v>
      </c>
      <c r="AX2034" s="12" t="s">
        <v>80</v>
      </c>
      <c r="AY2034" s="250" t="s">
        <v>204</v>
      </c>
    </row>
    <row r="2035" spans="2:51" s="12" customFormat="1" ht="12">
      <c r="B2035" s="240"/>
      <c r="C2035" s="241"/>
      <c r="D2035" s="231" t="s">
        <v>213</v>
      </c>
      <c r="E2035" s="242" t="s">
        <v>33</v>
      </c>
      <c r="F2035" s="243" t="s">
        <v>2175</v>
      </c>
      <c r="G2035" s="241"/>
      <c r="H2035" s="244">
        <v>9.266</v>
      </c>
      <c r="I2035" s="245"/>
      <c r="J2035" s="245"/>
      <c r="K2035" s="241"/>
      <c r="L2035" s="241"/>
      <c r="M2035" s="246"/>
      <c r="N2035" s="247"/>
      <c r="O2035" s="248"/>
      <c r="P2035" s="248"/>
      <c r="Q2035" s="248"/>
      <c r="R2035" s="248"/>
      <c r="S2035" s="248"/>
      <c r="T2035" s="248"/>
      <c r="U2035" s="248"/>
      <c r="V2035" s="248"/>
      <c r="W2035" s="248"/>
      <c r="X2035" s="249"/>
      <c r="AT2035" s="250" t="s">
        <v>213</v>
      </c>
      <c r="AU2035" s="250" t="s">
        <v>90</v>
      </c>
      <c r="AV2035" s="12" t="s">
        <v>90</v>
      </c>
      <c r="AW2035" s="12" t="s">
        <v>5</v>
      </c>
      <c r="AX2035" s="12" t="s">
        <v>80</v>
      </c>
      <c r="AY2035" s="250" t="s">
        <v>204</v>
      </c>
    </row>
    <row r="2036" spans="2:51" s="12" customFormat="1" ht="12">
      <c r="B2036" s="240"/>
      <c r="C2036" s="241"/>
      <c r="D2036" s="231" t="s">
        <v>213</v>
      </c>
      <c r="E2036" s="242" t="s">
        <v>33</v>
      </c>
      <c r="F2036" s="243" t="s">
        <v>2176</v>
      </c>
      <c r="G2036" s="241"/>
      <c r="H2036" s="244">
        <v>15.048</v>
      </c>
      <c r="I2036" s="245"/>
      <c r="J2036" s="245"/>
      <c r="K2036" s="241"/>
      <c r="L2036" s="241"/>
      <c r="M2036" s="246"/>
      <c r="N2036" s="247"/>
      <c r="O2036" s="248"/>
      <c r="P2036" s="248"/>
      <c r="Q2036" s="248"/>
      <c r="R2036" s="248"/>
      <c r="S2036" s="248"/>
      <c r="T2036" s="248"/>
      <c r="U2036" s="248"/>
      <c r="V2036" s="248"/>
      <c r="W2036" s="248"/>
      <c r="X2036" s="249"/>
      <c r="AT2036" s="250" t="s">
        <v>213</v>
      </c>
      <c r="AU2036" s="250" t="s">
        <v>90</v>
      </c>
      <c r="AV2036" s="12" t="s">
        <v>90</v>
      </c>
      <c r="AW2036" s="12" t="s">
        <v>5</v>
      </c>
      <c r="AX2036" s="12" t="s">
        <v>80</v>
      </c>
      <c r="AY2036" s="250" t="s">
        <v>204</v>
      </c>
    </row>
    <row r="2037" spans="2:51" s="12" customFormat="1" ht="12">
      <c r="B2037" s="240"/>
      <c r="C2037" s="241"/>
      <c r="D2037" s="231" t="s">
        <v>213</v>
      </c>
      <c r="E2037" s="242" t="s">
        <v>33</v>
      </c>
      <c r="F2037" s="243" t="s">
        <v>2177</v>
      </c>
      <c r="G2037" s="241"/>
      <c r="H2037" s="244">
        <v>8.667</v>
      </c>
      <c r="I2037" s="245"/>
      <c r="J2037" s="245"/>
      <c r="K2037" s="241"/>
      <c r="L2037" s="241"/>
      <c r="M2037" s="246"/>
      <c r="N2037" s="247"/>
      <c r="O2037" s="248"/>
      <c r="P2037" s="248"/>
      <c r="Q2037" s="248"/>
      <c r="R2037" s="248"/>
      <c r="S2037" s="248"/>
      <c r="T2037" s="248"/>
      <c r="U2037" s="248"/>
      <c r="V2037" s="248"/>
      <c r="W2037" s="248"/>
      <c r="X2037" s="249"/>
      <c r="AT2037" s="250" t="s">
        <v>213</v>
      </c>
      <c r="AU2037" s="250" t="s">
        <v>90</v>
      </c>
      <c r="AV2037" s="12" t="s">
        <v>90</v>
      </c>
      <c r="AW2037" s="12" t="s">
        <v>5</v>
      </c>
      <c r="AX2037" s="12" t="s">
        <v>80</v>
      </c>
      <c r="AY2037" s="250" t="s">
        <v>204</v>
      </c>
    </row>
    <row r="2038" spans="2:51" s="12" customFormat="1" ht="12">
      <c r="B2038" s="240"/>
      <c r="C2038" s="241"/>
      <c r="D2038" s="231" t="s">
        <v>213</v>
      </c>
      <c r="E2038" s="242" t="s">
        <v>33</v>
      </c>
      <c r="F2038" s="243" t="s">
        <v>2178</v>
      </c>
      <c r="G2038" s="241"/>
      <c r="H2038" s="244">
        <v>9.951</v>
      </c>
      <c r="I2038" s="245"/>
      <c r="J2038" s="245"/>
      <c r="K2038" s="241"/>
      <c r="L2038" s="241"/>
      <c r="M2038" s="246"/>
      <c r="N2038" s="247"/>
      <c r="O2038" s="248"/>
      <c r="P2038" s="248"/>
      <c r="Q2038" s="248"/>
      <c r="R2038" s="248"/>
      <c r="S2038" s="248"/>
      <c r="T2038" s="248"/>
      <c r="U2038" s="248"/>
      <c r="V2038" s="248"/>
      <c r="W2038" s="248"/>
      <c r="X2038" s="249"/>
      <c r="AT2038" s="250" t="s">
        <v>213</v>
      </c>
      <c r="AU2038" s="250" t="s">
        <v>90</v>
      </c>
      <c r="AV2038" s="12" t="s">
        <v>90</v>
      </c>
      <c r="AW2038" s="12" t="s">
        <v>5</v>
      </c>
      <c r="AX2038" s="12" t="s">
        <v>80</v>
      </c>
      <c r="AY2038" s="250" t="s">
        <v>204</v>
      </c>
    </row>
    <row r="2039" spans="2:51" s="12" customFormat="1" ht="12">
      <c r="B2039" s="240"/>
      <c r="C2039" s="241"/>
      <c r="D2039" s="231" t="s">
        <v>213</v>
      </c>
      <c r="E2039" s="242" t="s">
        <v>33</v>
      </c>
      <c r="F2039" s="243" t="s">
        <v>2179</v>
      </c>
      <c r="G2039" s="241"/>
      <c r="H2039" s="244">
        <v>4.288</v>
      </c>
      <c r="I2039" s="245"/>
      <c r="J2039" s="245"/>
      <c r="K2039" s="241"/>
      <c r="L2039" s="241"/>
      <c r="M2039" s="246"/>
      <c r="N2039" s="247"/>
      <c r="O2039" s="248"/>
      <c r="P2039" s="248"/>
      <c r="Q2039" s="248"/>
      <c r="R2039" s="248"/>
      <c r="S2039" s="248"/>
      <c r="T2039" s="248"/>
      <c r="U2039" s="248"/>
      <c r="V2039" s="248"/>
      <c r="W2039" s="248"/>
      <c r="X2039" s="249"/>
      <c r="AT2039" s="250" t="s">
        <v>213</v>
      </c>
      <c r="AU2039" s="250" t="s">
        <v>90</v>
      </c>
      <c r="AV2039" s="12" t="s">
        <v>90</v>
      </c>
      <c r="AW2039" s="12" t="s">
        <v>5</v>
      </c>
      <c r="AX2039" s="12" t="s">
        <v>80</v>
      </c>
      <c r="AY2039" s="250" t="s">
        <v>204</v>
      </c>
    </row>
    <row r="2040" spans="2:51" s="12" customFormat="1" ht="12">
      <c r="B2040" s="240"/>
      <c r="C2040" s="241"/>
      <c r="D2040" s="231" t="s">
        <v>213</v>
      </c>
      <c r="E2040" s="242" t="s">
        <v>33</v>
      </c>
      <c r="F2040" s="243" t="s">
        <v>2180</v>
      </c>
      <c r="G2040" s="241"/>
      <c r="H2040" s="244">
        <v>3.79</v>
      </c>
      <c r="I2040" s="245"/>
      <c r="J2040" s="245"/>
      <c r="K2040" s="241"/>
      <c r="L2040" s="241"/>
      <c r="M2040" s="246"/>
      <c r="N2040" s="247"/>
      <c r="O2040" s="248"/>
      <c r="P2040" s="248"/>
      <c r="Q2040" s="248"/>
      <c r="R2040" s="248"/>
      <c r="S2040" s="248"/>
      <c r="T2040" s="248"/>
      <c r="U2040" s="248"/>
      <c r="V2040" s="248"/>
      <c r="W2040" s="248"/>
      <c r="X2040" s="249"/>
      <c r="AT2040" s="250" t="s">
        <v>213</v>
      </c>
      <c r="AU2040" s="250" t="s">
        <v>90</v>
      </c>
      <c r="AV2040" s="12" t="s">
        <v>90</v>
      </c>
      <c r="AW2040" s="12" t="s">
        <v>5</v>
      </c>
      <c r="AX2040" s="12" t="s">
        <v>80</v>
      </c>
      <c r="AY2040" s="250" t="s">
        <v>204</v>
      </c>
    </row>
    <row r="2041" spans="2:51" s="12" customFormat="1" ht="12">
      <c r="B2041" s="240"/>
      <c r="C2041" s="241"/>
      <c r="D2041" s="231" t="s">
        <v>213</v>
      </c>
      <c r="E2041" s="242" t="s">
        <v>33</v>
      </c>
      <c r="F2041" s="243" t="s">
        <v>2181</v>
      </c>
      <c r="G2041" s="241"/>
      <c r="H2041" s="244">
        <v>0.324</v>
      </c>
      <c r="I2041" s="245"/>
      <c r="J2041" s="245"/>
      <c r="K2041" s="241"/>
      <c r="L2041" s="241"/>
      <c r="M2041" s="246"/>
      <c r="N2041" s="247"/>
      <c r="O2041" s="248"/>
      <c r="P2041" s="248"/>
      <c r="Q2041" s="248"/>
      <c r="R2041" s="248"/>
      <c r="S2041" s="248"/>
      <c r="T2041" s="248"/>
      <c r="U2041" s="248"/>
      <c r="V2041" s="248"/>
      <c r="W2041" s="248"/>
      <c r="X2041" s="249"/>
      <c r="AT2041" s="250" t="s">
        <v>213</v>
      </c>
      <c r="AU2041" s="250" t="s">
        <v>90</v>
      </c>
      <c r="AV2041" s="12" t="s">
        <v>90</v>
      </c>
      <c r="AW2041" s="12" t="s">
        <v>5</v>
      </c>
      <c r="AX2041" s="12" t="s">
        <v>80</v>
      </c>
      <c r="AY2041" s="250" t="s">
        <v>204</v>
      </c>
    </row>
    <row r="2042" spans="2:51" s="12" customFormat="1" ht="12">
      <c r="B2042" s="240"/>
      <c r="C2042" s="241"/>
      <c r="D2042" s="231" t="s">
        <v>213</v>
      </c>
      <c r="E2042" s="242" t="s">
        <v>33</v>
      </c>
      <c r="F2042" s="243" t="s">
        <v>2182</v>
      </c>
      <c r="G2042" s="241"/>
      <c r="H2042" s="244">
        <v>3.735</v>
      </c>
      <c r="I2042" s="245"/>
      <c r="J2042" s="245"/>
      <c r="K2042" s="241"/>
      <c r="L2042" s="241"/>
      <c r="M2042" s="246"/>
      <c r="N2042" s="247"/>
      <c r="O2042" s="248"/>
      <c r="P2042" s="248"/>
      <c r="Q2042" s="248"/>
      <c r="R2042" s="248"/>
      <c r="S2042" s="248"/>
      <c r="T2042" s="248"/>
      <c r="U2042" s="248"/>
      <c r="V2042" s="248"/>
      <c r="W2042" s="248"/>
      <c r="X2042" s="249"/>
      <c r="AT2042" s="250" t="s">
        <v>213</v>
      </c>
      <c r="AU2042" s="250" t="s">
        <v>90</v>
      </c>
      <c r="AV2042" s="12" t="s">
        <v>90</v>
      </c>
      <c r="AW2042" s="12" t="s">
        <v>5</v>
      </c>
      <c r="AX2042" s="12" t="s">
        <v>80</v>
      </c>
      <c r="AY2042" s="250" t="s">
        <v>204</v>
      </c>
    </row>
    <row r="2043" spans="2:51" s="13" customFormat="1" ht="12">
      <c r="B2043" s="251"/>
      <c r="C2043" s="252"/>
      <c r="D2043" s="231" t="s">
        <v>213</v>
      </c>
      <c r="E2043" s="253" t="s">
        <v>33</v>
      </c>
      <c r="F2043" s="254" t="s">
        <v>218</v>
      </c>
      <c r="G2043" s="252"/>
      <c r="H2043" s="255">
        <v>87.4</v>
      </c>
      <c r="I2043" s="256"/>
      <c r="J2043" s="256"/>
      <c r="K2043" s="252"/>
      <c r="L2043" s="252"/>
      <c r="M2043" s="257"/>
      <c r="N2043" s="258"/>
      <c r="O2043" s="259"/>
      <c r="P2043" s="259"/>
      <c r="Q2043" s="259"/>
      <c r="R2043" s="259"/>
      <c r="S2043" s="259"/>
      <c r="T2043" s="259"/>
      <c r="U2043" s="259"/>
      <c r="V2043" s="259"/>
      <c r="W2043" s="259"/>
      <c r="X2043" s="260"/>
      <c r="AT2043" s="261" t="s">
        <v>213</v>
      </c>
      <c r="AU2043" s="261" t="s">
        <v>90</v>
      </c>
      <c r="AV2043" s="13" t="s">
        <v>211</v>
      </c>
      <c r="AW2043" s="13" t="s">
        <v>5</v>
      </c>
      <c r="AX2043" s="13" t="s">
        <v>88</v>
      </c>
      <c r="AY2043" s="261" t="s">
        <v>204</v>
      </c>
    </row>
    <row r="2044" spans="2:65" s="1" customFormat="1" ht="16.5" customHeight="1">
      <c r="B2044" s="39"/>
      <c r="C2044" s="216" t="s">
        <v>2311</v>
      </c>
      <c r="D2044" s="216" t="s">
        <v>206</v>
      </c>
      <c r="E2044" s="217" t="s">
        <v>2312</v>
      </c>
      <c r="F2044" s="218" t="s">
        <v>2313</v>
      </c>
      <c r="G2044" s="219" t="s">
        <v>314</v>
      </c>
      <c r="H2044" s="220">
        <v>1</v>
      </c>
      <c r="I2044" s="221"/>
      <c r="J2044" s="221"/>
      <c r="K2044" s="222">
        <f>ROUND(P2044*H2044,2)</f>
        <v>0</v>
      </c>
      <c r="L2044" s="218" t="s">
        <v>1071</v>
      </c>
      <c r="M2044" s="44"/>
      <c r="N2044" s="223" t="s">
        <v>33</v>
      </c>
      <c r="O2044" s="224" t="s">
        <v>49</v>
      </c>
      <c r="P2044" s="225">
        <f>I2044+J2044</f>
        <v>0</v>
      </c>
      <c r="Q2044" s="225">
        <f>ROUND(I2044*H2044,2)</f>
        <v>0</v>
      </c>
      <c r="R2044" s="225">
        <f>ROUND(J2044*H2044,2)</f>
        <v>0</v>
      </c>
      <c r="S2044" s="80"/>
      <c r="T2044" s="226">
        <f>S2044*H2044</f>
        <v>0</v>
      </c>
      <c r="U2044" s="226">
        <v>0</v>
      </c>
      <c r="V2044" s="226">
        <f>U2044*H2044</f>
        <v>0</v>
      </c>
      <c r="W2044" s="226">
        <v>0</v>
      </c>
      <c r="X2044" s="227">
        <f>W2044*H2044</f>
        <v>0</v>
      </c>
      <c r="AR2044" s="17" t="s">
        <v>305</v>
      </c>
      <c r="AT2044" s="17" t="s">
        <v>206</v>
      </c>
      <c r="AU2044" s="17" t="s">
        <v>90</v>
      </c>
      <c r="AY2044" s="17" t="s">
        <v>204</v>
      </c>
      <c r="BE2044" s="228">
        <f>IF(O2044="základní",K2044,0)</f>
        <v>0</v>
      </c>
      <c r="BF2044" s="228">
        <f>IF(O2044="snížená",K2044,0)</f>
        <v>0</v>
      </c>
      <c r="BG2044" s="228">
        <f>IF(O2044="zákl. přenesená",K2044,0)</f>
        <v>0</v>
      </c>
      <c r="BH2044" s="228">
        <f>IF(O2044="sníž. přenesená",K2044,0)</f>
        <v>0</v>
      </c>
      <c r="BI2044" s="228">
        <f>IF(O2044="nulová",K2044,0)</f>
        <v>0</v>
      </c>
      <c r="BJ2044" s="17" t="s">
        <v>88</v>
      </c>
      <c r="BK2044" s="228">
        <f>ROUND(P2044*H2044,2)</f>
        <v>0</v>
      </c>
      <c r="BL2044" s="17" t="s">
        <v>305</v>
      </c>
      <c r="BM2044" s="17" t="s">
        <v>2314</v>
      </c>
    </row>
    <row r="2045" spans="2:47" s="1" customFormat="1" ht="12">
      <c r="B2045" s="39"/>
      <c r="C2045" s="40"/>
      <c r="D2045" s="231" t="s">
        <v>887</v>
      </c>
      <c r="E2045" s="40"/>
      <c r="F2045" s="283" t="s">
        <v>2315</v>
      </c>
      <c r="G2045" s="40"/>
      <c r="H2045" s="40"/>
      <c r="I2045" s="132"/>
      <c r="J2045" s="132"/>
      <c r="K2045" s="40"/>
      <c r="L2045" s="40"/>
      <c r="M2045" s="44"/>
      <c r="N2045" s="284"/>
      <c r="O2045" s="80"/>
      <c r="P2045" s="80"/>
      <c r="Q2045" s="80"/>
      <c r="R2045" s="80"/>
      <c r="S2045" s="80"/>
      <c r="T2045" s="80"/>
      <c r="U2045" s="80"/>
      <c r="V2045" s="80"/>
      <c r="W2045" s="80"/>
      <c r="X2045" s="81"/>
      <c r="AT2045" s="17" t="s">
        <v>887</v>
      </c>
      <c r="AU2045" s="17" t="s">
        <v>90</v>
      </c>
    </row>
    <row r="2046" spans="2:51" s="11" customFormat="1" ht="12">
      <c r="B2046" s="229"/>
      <c r="C2046" s="230"/>
      <c r="D2046" s="231" t="s">
        <v>213</v>
      </c>
      <c r="E2046" s="232" t="s">
        <v>33</v>
      </c>
      <c r="F2046" s="233" t="s">
        <v>2316</v>
      </c>
      <c r="G2046" s="230"/>
      <c r="H2046" s="232" t="s">
        <v>33</v>
      </c>
      <c r="I2046" s="234"/>
      <c r="J2046" s="234"/>
      <c r="K2046" s="230"/>
      <c r="L2046" s="230"/>
      <c r="M2046" s="235"/>
      <c r="N2046" s="236"/>
      <c r="O2046" s="237"/>
      <c r="P2046" s="237"/>
      <c r="Q2046" s="237"/>
      <c r="R2046" s="237"/>
      <c r="S2046" s="237"/>
      <c r="T2046" s="237"/>
      <c r="U2046" s="237"/>
      <c r="V2046" s="237"/>
      <c r="W2046" s="237"/>
      <c r="X2046" s="238"/>
      <c r="AT2046" s="239" t="s">
        <v>213</v>
      </c>
      <c r="AU2046" s="239" t="s">
        <v>90</v>
      </c>
      <c r="AV2046" s="11" t="s">
        <v>88</v>
      </c>
      <c r="AW2046" s="11" t="s">
        <v>5</v>
      </c>
      <c r="AX2046" s="11" t="s">
        <v>80</v>
      </c>
      <c r="AY2046" s="239" t="s">
        <v>204</v>
      </c>
    </row>
    <row r="2047" spans="2:51" s="12" customFormat="1" ht="12">
      <c r="B2047" s="240"/>
      <c r="C2047" s="241"/>
      <c r="D2047" s="231" t="s">
        <v>213</v>
      </c>
      <c r="E2047" s="242" t="s">
        <v>33</v>
      </c>
      <c r="F2047" s="243" t="s">
        <v>88</v>
      </c>
      <c r="G2047" s="241"/>
      <c r="H2047" s="244">
        <v>1</v>
      </c>
      <c r="I2047" s="245"/>
      <c r="J2047" s="245"/>
      <c r="K2047" s="241"/>
      <c r="L2047" s="241"/>
      <c r="M2047" s="246"/>
      <c r="N2047" s="247"/>
      <c r="O2047" s="248"/>
      <c r="P2047" s="248"/>
      <c r="Q2047" s="248"/>
      <c r="R2047" s="248"/>
      <c r="S2047" s="248"/>
      <c r="T2047" s="248"/>
      <c r="U2047" s="248"/>
      <c r="V2047" s="248"/>
      <c r="W2047" s="248"/>
      <c r="X2047" s="249"/>
      <c r="AT2047" s="250" t="s">
        <v>213</v>
      </c>
      <c r="AU2047" s="250" t="s">
        <v>90</v>
      </c>
      <c r="AV2047" s="12" t="s">
        <v>90</v>
      </c>
      <c r="AW2047" s="12" t="s">
        <v>5</v>
      </c>
      <c r="AX2047" s="12" t="s">
        <v>80</v>
      </c>
      <c r="AY2047" s="250" t="s">
        <v>204</v>
      </c>
    </row>
    <row r="2048" spans="2:51" s="13" customFormat="1" ht="12">
      <c r="B2048" s="251"/>
      <c r="C2048" s="252"/>
      <c r="D2048" s="231" t="s">
        <v>213</v>
      </c>
      <c r="E2048" s="253" t="s">
        <v>33</v>
      </c>
      <c r="F2048" s="254" t="s">
        <v>218</v>
      </c>
      <c r="G2048" s="252"/>
      <c r="H2048" s="255">
        <v>1</v>
      </c>
      <c r="I2048" s="256"/>
      <c r="J2048" s="256"/>
      <c r="K2048" s="252"/>
      <c r="L2048" s="252"/>
      <c r="M2048" s="257"/>
      <c r="N2048" s="258"/>
      <c r="O2048" s="259"/>
      <c r="P2048" s="259"/>
      <c r="Q2048" s="259"/>
      <c r="R2048" s="259"/>
      <c r="S2048" s="259"/>
      <c r="T2048" s="259"/>
      <c r="U2048" s="259"/>
      <c r="V2048" s="259"/>
      <c r="W2048" s="259"/>
      <c r="X2048" s="260"/>
      <c r="AT2048" s="261" t="s">
        <v>213</v>
      </c>
      <c r="AU2048" s="261" t="s">
        <v>90</v>
      </c>
      <c r="AV2048" s="13" t="s">
        <v>211</v>
      </c>
      <c r="AW2048" s="13" t="s">
        <v>5</v>
      </c>
      <c r="AX2048" s="13" t="s">
        <v>88</v>
      </c>
      <c r="AY2048" s="261" t="s">
        <v>204</v>
      </c>
    </row>
    <row r="2049" spans="2:65" s="1" customFormat="1" ht="16.5" customHeight="1">
      <c r="B2049" s="39"/>
      <c r="C2049" s="216" t="s">
        <v>2317</v>
      </c>
      <c r="D2049" s="216" t="s">
        <v>206</v>
      </c>
      <c r="E2049" s="217" t="s">
        <v>2318</v>
      </c>
      <c r="F2049" s="218" t="s">
        <v>2319</v>
      </c>
      <c r="G2049" s="219" t="s">
        <v>314</v>
      </c>
      <c r="H2049" s="220">
        <v>1</v>
      </c>
      <c r="I2049" s="221"/>
      <c r="J2049" s="221"/>
      <c r="K2049" s="222">
        <f>ROUND(P2049*H2049,2)</f>
        <v>0</v>
      </c>
      <c r="L2049" s="218" t="s">
        <v>1071</v>
      </c>
      <c r="M2049" s="44"/>
      <c r="N2049" s="223" t="s">
        <v>33</v>
      </c>
      <c r="O2049" s="224" t="s">
        <v>49</v>
      </c>
      <c r="P2049" s="225">
        <f>I2049+J2049</f>
        <v>0</v>
      </c>
      <c r="Q2049" s="225">
        <f>ROUND(I2049*H2049,2)</f>
        <v>0</v>
      </c>
      <c r="R2049" s="225">
        <f>ROUND(J2049*H2049,2)</f>
        <v>0</v>
      </c>
      <c r="S2049" s="80"/>
      <c r="T2049" s="226">
        <f>S2049*H2049</f>
        <v>0</v>
      </c>
      <c r="U2049" s="226">
        <v>0</v>
      </c>
      <c r="V2049" s="226">
        <f>U2049*H2049</f>
        <v>0</v>
      </c>
      <c r="W2049" s="226">
        <v>0</v>
      </c>
      <c r="X2049" s="227">
        <f>W2049*H2049</f>
        <v>0</v>
      </c>
      <c r="AR2049" s="17" t="s">
        <v>305</v>
      </c>
      <c r="AT2049" s="17" t="s">
        <v>206</v>
      </c>
      <c r="AU2049" s="17" t="s">
        <v>90</v>
      </c>
      <c r="AY2049" s="17" t="s">
        <v>204</v>
      </c>
      <c r="BE2049" s="228">
        <f>IF(O2049="základní",K2049,0)</f>
        <v>0</v>
      </c>
      <c r="BF2049" s="228">
        <f>IF(O2049="snížená",K2049,0)</f>
        <v>0</v>
      </c>
      <c r="BG2049" s="228">
        <f>IF(O2049="zákl. přenesená",K2049,0)</f>
        <v>0</v>
      </c>
      <c r="BH2049" s="228">
        <f>IF(O2049="sníž. přenesená",K2049,0)</f>
        <v>0</v>
      </c>
      <c r="BI2049" s="228">
        <f>IF(O2049="nulová",K2049,0)</f>
        <v>0</v>
      </c>
      <c r="BJ2049" s="17" t="s">
        <v>88</v>
      </c>
      <c r="BK2049" s="228">
        <f>ROUND(P2049*H2049,2)</f>
        <v>0</v>
      </c>
      <c r="BL2049" s="17" t="s">
        <v>305</v>
      </c>
      <c r="BM2049" s="17" t="s">
        <v>2320</v>
      </c>
    </row>
    <row r="2050" spans="2:47" s="1" customFormat="1" ht="12">
      <c r="B2050" s="39"/>
      <c r="C2050" s="40"/>
      <c r="D2050" s="231" t="s">
        <v>887</v>
      </c>
      <c r="E2050" s="40"/>
      <c r="F2050" s="283" t="s">
        <v>2315</v>
      </c>
      <c r="G2050" s="40"/>
      <c r="H2050" s="40"/>
      <c r="I2050" s="132"/>
      <c r="J2050" s="132"/>
      <c r="K2050" s="40"/>
      <c r="L2050" s="40"/>
      <c r="M2050" s="44"/>
      <c r="N2050" s="284"/>
      <c r="O2050" s="80"/>
      <c r="P2050" s="80"/>
      <c r="Q2050" s="80"/>
      <c r="R2050" s="80"/>
      <c r="S2050" s="80"/>
      <c r="T2050" s="80"/>
      <c r="U2050" s="80"/>
      <c r="V2050" s="80"/>
      <c r="W2050" s="80"/>
      <c r="X2050" s="81"/>
      <c r="AT2050" s="17" t="s">
        <v>887</v>
      </c>
      <c r="AU2050" s="17" t="s">
        <v>90</v>
      </c>
    </row>
    <row r="2051" spans="2:65" s="1" customFormat="1" ht="16.5" customHeight="1">
      <c r="B2051" s="39"/>
      <c r="C2051" s="216" t="s">
        <v>2321</v>
      </c>
      <c r="D2051" s="216" t="s">
        <v>206</v>
      </c>
      <c r="E2051" s="217" t="s">
        <v>2322</v>
      </c>
      <c r="F2051" s="218" t="s">
        <v>2323</v>
      </c>
      <c r="G2051" s="219" t="s">
        <v>319</v>
      </c>
      <c r="H2051" s="220">
        <v>1</v>
      </c>
      <c r="I2051" s="221"/>
      <c r="J2051" s="221"/>
      <c r="K2051" s="222">
        <f>ROUND(P2051*H2051,2)</f>
        <v>0</v>
      </c>
      <c r="L2051" s="218" t="s">
        <v>1071</v>
      </c>
      <c r="M2051" s="44"/>
      <c r="N2051" s="223" t="s">
        <v>33</v>
      </c>
      <c r="O2051" s="224" t="s">
        <v>49</v>
      </c>
      <c r="P2051" s="225">
        <f>I2051+J2051</f>
        <v>0</v>
      </c>
      <c r="Q2051" s="225">
        <f>ROUND(I2051*H2051,2)</f>
        <v>0</v>
      </c>
      <c r="R2051" s="225">
        <f>ROUND(J2051*H2051,2)</f>
        <v>0</v>
      </c>
      <c r="S2051" s="80"/>
      <c r="T2051" s="226">
        <f>S2051*H2051</f>
        <v>0</v>
      </c>
      <c r="U2051" s="226">
        <v>0</v>
      </c>
      <c r="V2051" s="226">
        <f>U2051*H2051</f>
        <v>0</v>
      </c>
      <c r="W2051" s="226">
        <v>0</v>
      </c>
      <c r="X2051" s="227">
        <f>W2051*H2051</f>
        <v>0</v>
      </c>
      <c r="AR2051" s="17" t="s">
        <v>305</v>
      </c>
      <c r="AT2051" s="17" t="s">
        <v>206</v>
      </c>
      <c r="AU2051" s="17" t="s">
        <v>90</v>
      </c>
      <c r="AY2051" s="17" t="s">
        <v>204</v>
      </c>
      <c r="BE2051" s="228">
        <f>IF(O2051="základní",K2051,0)</f>
        <v>0</v>
      </c>
      <c r="BF2051" s="228">
        <f>IF(O2051="snížená",K2051,0)</f>
        <v>0</v>
      </c>
      <c r="BG2051" s="228">
        <f>IF(O2051="zákl. přenesená",K2051,0)</f>
        <v>0</v>
      </c>
      <c r="BH2051" s="228">
        <f>IF(O2051="sníž. přenesená",K2051,0)</f>
        <v>0</v>
      </c>
      <c r="BI2051" s="228">
        <f>IF(O2051="nulová",K2051,0)</f>
        <v>0</v>
      </c>
      <c r="BJ2051" s="17" t="s">
        <v>88</v>
      </c>
      <c r="BK2051" s="228">
        <f>ROUND(P2051*H2051,2)</f>
        <v>0</v>
      </c>
      <c r="BL2051" s="17" t="s">
        <v>305</v>
      </c>
      <c r="BM2051" s="17" t="s">
        <v>2324</v>
      </c>
    </row>
    <row r="2052" spans="2:47" s="1" customFormat="1" ht="12">
      <c r="B2052" s="39"/>
      <c r="C2052" s="40"/>
      <c r="D2052" s="231" t="s">
        <v>887</v>
      </c>
      <c r="E2052" s="40"/>
      <c r="F2052" s="283" t="s">
        <v>2315</v>
      </c>
      <c r="G2052" s="40"/>
      <c r="H2052" s="40"/>
      <c r="I2052" s="132"/>
      <c r="J2052" s="132"/>
      <c r="K2052" s="40"/>
      <c r="L2052" s="40"/>
      <c r="M2052" s="44"/>
      <c r="N2052" s="284"/>
      <c r="O2052" s="80"/>
      <c r="P2052" s="80"/>
      <c r="Q2052" s="80"/>
      <c r="R2052" s="80"/>
      <c r="S2052" s="80"/>
      <c r="T2052" s="80"/>
      <c r="U2052" s="80"/>
      <c r="V2052" s="80"/>
      <c r="W2052" s="80"/>
      <c r="X2052" s="81"/>
      <c r="AT2052" s="17" t="s">
        <v>887</v>
      </c>
      <c r="AU2052" s="17" t="s">
        <v>90</v>
      </c>
    </row>
    <row r="2053" spans="2:65" s="1" customFormat="1" ht="16.5" customHeight="1">
      <c r="B2053" s="39"/>
      <c r="C2053" s="216" t="s">
        <v>2325</v>
      </c>
      <c r="D2053" s="216" t="s">
        <v>206</v>
      </c>
      <c r="E2053" s="217" t="s">
        <v>2326</v>
      </c>
      <c r="F2053" s="218" t="s">
        <v>2327</v>
      </c>
      <c r="G2053" s="219" t="s">
        <v>314</v>
      </c>
      <c r="H2053" s="220">
        <v>1</v>
      </c>
      <c r="I2053" s="221"/>
      <c r="J2053" s="221"/>
      <c r="K2053" s="222">
        <f>ROUND(P2053*H2053,2)</f>
        <v>0</v>
      </c>
      <c r="L2053" s="218" t="s">
        <v>1071</v>
      </c>
      <c r="M2053" s="44"/>
      <c r="N2053" s="223" t="s">
        <v>33</v>
      </c>
      <c r="O2053" s="224" t="s">
        <v>49</v>
      </c>
      <c r="P2053" s="225">
        <f>I2053+J2053</f>
        <v>0</v>
      </c>
      <c r="Q2053" s="225">
        <f>ROUND(I2053*H2053,2)</f>
        <v>0</v>
      </c>
      <c r="R2053" s="225">
        <f>ROUND(J2053*H2053,2)</f>
        <v>0</v>
      </c>
      <c r="S2053" s="80"/>
      <c r="T2053" s="226">
        <f>S2053*H2053</f>
        <v>0</v>
      </c>
      <c r="U2053" s="226">
        <v>0</v>
      </c>
      <c r="V2053" s="226">
        <f>U2053*H2053</f>
        <v>0</v>
      </c>
      <c r="W2053" s="226">
        <v>0</v>
      </c>
      <c r="X2053" s="227">
        <f>W2053*H2053</f>
        <v>0</v>
      </c>
      <c r="AR2053" s="17" t="s">
        <v>305</v>
      </c>
      <c r="AT2053" s="17" t="s">
        <v>206</v>
      </c>
      <c r="AU2053" s="17" t="s">
        <v>90</v>
      </c>
      <c r="AY2053" s="17" t="s">
        <v>204</v>
      </c>
      <c r="BE2053" s="228">
        <f>IF(O2053="základní",K2053,0)</f>
        <v>0</v>
      </c>
      <c r="BF2053" s="228">
        <f>IF(O2053="snížená",K2053,0)</f>
        <v>0</v>
      </c>
      <c r="BG2053" s="228">
        <f>IF(O2053="zákl. přenesená",K2053,0)</f>
        <v>0</v>
      </c>
      <c r="BH2053" s="228">
        <f>IF(O2053="sníž. přenesená",K2053,0)</f>
        <v>0</v>
      </c>
      <c r="BI2053" s="228">
        <f>IF(O2053="nulová",K2053,0)</f>
        <v>0</v>
      </c>
      <c r="BJ2053" s="17" t="s">
        <v>88</v>
      </c>
      <c r="BK2053" s="228">
        <f>ROUND(P2053*H2053,2)</f>
        <v>0</v>
      </c>
      <c r="BL2053" s="17" t="s">
        <v>305</v>
      </c>
      <c r="BM2053" s="17" t="s">
        <v>2328</v>
      </c>
    </row>
    <row r="2054" spans="2:47" s="1" customFormat="1" ht="12">
      <c r="B2054" s="39"/>
      <c r="C2054" s="40"/>
      <c r="D2054" s="231" t="s">
        <v>887</v>
      </c>
      <c r="E2054" s="40"/>
      <c r="F2054" s="283" t="s">
        <v>2315</v>
      </c>
      <c r="G2054" s="40"/>
      <c r="H2054" s="40"/>
      <c r="I2054" s="132"/>
      <c r="J2054" s="132"/>
      <c r="K2054" s="40"/>
      <c r="L2054" s="40"/>
      <c r="M2054" s="44"/>
      <c r="N2054" s="284"/>
      <c r="O2054" s="80"/>
      <c r="P2054" s="80"/>
      <c r="Q2054" s="80"/>
      <c r="R2054" s="80"/>
      <c r="S2054" s="80"/>
      <c r="T2054" s="80"/>
      <c r="U2054" s="80"/>
      <c r="V2054" s="80"/>
      <c r="W2054" s="80"/>
      <c r="X2054" s="81"/>
      <c r="AT2054" s="17" t="s">
        <v>887</v>
      </c>
      <c r="AU2054" s="17" t="s">
        <v>90</v>
      </c>
    </row>
    <row r="2055" spans="2:65" s="1" customFormat="1" ht="16.5" customHeight="1">
      <c r="B2055" s="39"/>
      <c r="C2055" s="216" t="s">
        <v>2329</v>
      </c>
      <c r="D2055" s="216" t="s">
        <v>206</v>
      </c>
      <c r="E2055" s="217" t="s">
        <v>2330</v>
      </c>
      <c r="F2055" s="218" t="s">
        <v>2331</v>
      </c>
      <c r="G2055" s="219" t="s">
        <v>314</v>
      </c>
      <c r="H2055" s="220">
        <v>1</v>
      </c>
      <c r="I2055" s="221"/>
      <c r="J2055" s="221"/>
      <c r="K2055" s="222">
        <f>ROUND(P2055*H2055,2)</f>
        <v>0</v>
      </c>
      <c r="L2055" s="218" t="s">
        <v>1071</v>
      </c>
      <c r="M2055" s="44"/>
      <c r="N2055" s="223" t="s">
        <v>33</v>
      </c>
      <c r="O2055" s="224" t="s">
        <v>49</v>
      </c>
      <c r="P2055" s="225">
        <f>I2055+J2055</f>
        <v>0</v>
      </c>
      <c r="Q2055" s="225">
        <f>ROUND(I2055*H2055,2)</f>
        <v>0</v>
      </c>
      <c r="R2055" s="225">
        <f>ROUND(J2055*H2055,2)</f>
        <v>0</v>
      </c>
      <c r="S2055" s="80"/>
      <c r="T2055" s="226">
        <f>S2055*H2055</f>
        <v>0</v>
      </c>
      <c r="U2055" s="226">
        <v>0</v>
      </c>
      <c r="V2055" s="226">
        <f>U2055*H2055</f>
        <v>0</v>
      </c>
      <c r="W2055" s="226">
        <v>0</v>
      </c>
      <c r="X2055" s="227">
        <f>W2055*H2055</f>
        <v>0</v>
      </c>
      <c r="AR2055" s="17" t="s">
        <v>305</v>
      </c>
      <c r="AT2055" s="17" t="s">
        <v>206</v>
      </c>
      <c r="AU2055" s="17" t="s">
        <v>90</v>
      </c>
      <c r="AY2055" s="17" t="s">
        <v>204</v>
      </c>
      <c r="BE2055" s="228">
        <f>IF(O2055="základní",K2055,0)</f>
        <v>0</v>
      </c>
      <c r="BF2055" s="228">
        <f>IF(O2055="snížená",K2055,0)</f>
        <v>0</v>
      </c>
      <c r="BG2055" s="228">
        <f>IF(O2055="zákl. přenesená",K2055,0)</f>
        <v>0</v>
      </c>
      <c r="BH2055" s="228">
        <f>IF(O2055="sníž. přenesená",K2055,0)</f>
        <v>0</v>
      </c>
      <c r="BI2055" s="228">
        <f>IF(O2055="nulová",K2055,0)</f>
        <v>0</v>
      </c>
      <c r="BJ2055" s="17" t="s">
        <v>88</v>
      </c>
      <c r="BK2055" s="228">
        <f>ROUND(P2055*H2055,2)</f>
        <v>0</v>
      </c>
      <c r="BL2055" s="17" t="s">
        <v>305</v>
      </c>
      <c r="BM2055" s="17" t="s">
        <v>2332</v>
      </c>
    </row>
    <row r="2056" spans="2:47" s="1" customFormat="1" ht="12">
      <c r="B2056" s="39"/>
      <c r="C2056" s="40"/>
      <c r="D2056" s="231" t="s">
        <v>887</v>
      </c>
      <c r="E2056" s="40"/>
      <c r="F2056" s="283" t="s">
        <v>2315</v>
      </c>
      <c r="G2056" s="40"/>
      <c r="H2056" s="40"/>
      <c r="I2056" s="132"/>
      <c r="J2056" s="132"/>
      <c r="K2056" s="40"/>
      <c r="L2056" s="40"/>
      <c r="M2056" s="44"/>
      <c r="N2056" s="284"/>
      <c r="O2056" s="80"/>
      <c r="P2056" s="80"/>
      <c r="Q2056" s="80"/>
      <c r="R2056" s="80"/>
      <c r="S2056" s="80"/>
      <c r="T2056" s="80"/>
      <c r="U2056" s="80"/>
      <c r="V2056" s="80"/>
      <c r="W2056" s="80"/>
      <c r="X2056" s="81"/>
      <c r="AT2056" s="17" t="s">
        <v>887</v>
      </c>
      <c r="AU2056" s="17" t="s">
        <v>90</v>
      </c>
    </row>
    <row r="2057" spans="2:65" s="1" customFormat="1" ht="16.5" customHeight="1">
      <c r="B2057" s="39"/>
      <c r="C2057" s="216" t="s">
        <v>2333</v>
      </c>
      <c r="D2057" s="216" t="s">
        <v>206</v>
      </c>
      <c r="E2057" s="217" t="s">
        <v>2334</v>
      </c>
      <c r="F2057" s="218" t="s">
        <v>2335</v>
      </c>
      <c r="G2057" s="219" t="s">
        <v>314</v>
      </c>
      <c r="H2057" s="220">
        <v>1</v>
      </c>
      <c r="I2057" s="221"/>
      <c r="J2057" s="221"/>
      <c r="K2057" s="222">
        <f>ROUND(P2057*H2057,2)</f>
        <v>0</v>
      </c>
      <c r="L2057" s="218" t="s">
        <v>1071</v>
      </c>
      <c r="M2057" s="44"/>
      <c r="N2057" s="223" t="s">
        <v>33</v>
      </c>
      <c r="O2057" s="224" t="s">
        <v>49</v>
      </c>
      <c r="P2057" s="225">
        <f>I2057+J2057</f>
        <v>0</v>
      </c>
      <c r="Q2057" s="225">
        <f>ROUND(I2057*H2057,2)</f>
        <v>0</v>
      </c>
      <c r="R2057" s="225">
        <f>ROUND(J2057*H2057,2)</f>
        <v>0</v>
      </c>
      <c r="S2057" s="80"/>
      <c r="T2057" s="226">
        <f>S2057*H2057</f>
        <v>0</v>
      </c>
      <c r="U2057" s="226">
        <v>0</v>
      </c>
      <c r="V2057" s="226">
        <f>U2057*H2057</f>
        <v>0</v>
      </c>
      <c r="W2057" s="226">
        <v>0</v>
      </c>
      <c r="X2057" s="227">
        <f>W2057*H2057</f>
        <v>0</v>
      </c>
      <c r="AR2057" s="17" t="s">
        <v>305</v>
      </c>
      <c r="AT2057" s="17" t="s">
        <v>206</v>
      </c>
      <c r="AU2057" s="17" t="s">
        <v>90</v>
      </c>
      <c r="AY2057" s="17" t="s">
        <v>204</v>
      </c>
      <c r="BE2057" s="228">
        <f>IF(O2057="základní",K2057,0)</f>
        <v>0</v>
      </c>
      <c r="BF2057" s="228">
        <f>IF(O2057="snížená",K2057,0)</f>
        <v>0</v>
      </c>
      <c r="BG2057" s="228">
        <f>IF(O2057="zákl. přenesená",K2057,0)</f>
        <v>0</v>
      </c>
      <c r="BH2057" s="228">
        <f>IF(O2057="sníž. přenesená",K2057,0)</f>
        <v>0</v>
      </c>
      <c r="BI2057" s="228">
        <f>IF(O2057="nulová",K2057,0)</f>
        <v>0</v>
      </c>
      <c r="BJ2057" s="17" t="s">
        <v>88</v>
      </c>
      <c r="BK2057" s="228">
        <f>ROUND(P2057*H2057,2)</f>
        <v>0</v>
      </c>
      <c r="BL2057" s="17" t="s">
        <v>305</v>
      </c>
      <c r="BM2057" s="17" t="s">
        <v>2336</v>
      </c>
    </row>
    <row r="2058" spans="2:47" s="1" customFormat="1" ht="12">
      <c r="B2058" s="39"/>
      <c r="C2058" s="40"/>
      <c r="D2058" s="231" t="s">
        <v>887</v>
      </c>
      <c r="E2058" s="40"/>
      <c r="F2058" s="283" t="s">
        <v>2315</v>
      </c>
      <c r="G2058" s="40"/>
      <c r="H2058" s="40"/>
      <c r="I2058" s="132"/>
      <c r="J2058" s="132"/>
      <c r="K2058" s="40"/>
      <c r="L2058" s="40"/>
      <c r="M2058" s="44"/>
      <c r="N2058" s="284"/>
      <c r="O2058" s="80"/>
      <c r="P2058" s="80"/>
      <c r="Q2058" s="80"/>
      <c r="R2058" s="80"/>
      <c r="S2058" s="80"/>
      <c r="T2058" s="80"/>
      <c r="U2058" s="80"/>
      <c r="V2058" s="80"/>
      <c r="W2058" s="80"/>
      <c r="X2058" s="81"/>
      <c r="AT2058" s="17" t="s">
        <v>887</v>
      </c>
      <c r="AU2058" s="17" t="s">
        <v>90</v>
      </c>
    </row>
    <row r="2059" spans="2:65" s="1" customFormat="1" ht="16.5" customHeight="1">
      <c r="B2059" s="39"/>
      <c r="C2059" s="216" t="s">
        <v>2337</v>
      </c>
      <c r="D2059" s="216" t="s">
        <v>206</v>
      </c>
      <c r="E2059" s="217" t="s">
        <v>2338</v>
      </c>
      <c r="F2059" s="218" t="s">
        <v>2339</v>
      </c>
      <c r="G2059" s="219" t="s">
        <v>319</v>
      </c>
      <c r="H2059" s="220">
        <v>1</v>
      </c>
      <c r="I2059" s="221"/>
      <c r="J2059" s="221"/>
      <c r="K2059" s="222">
        <f>ROUND(P2059*H2059,2)</f>
        <v>0</v>
      </c>
      <c r="L2059" s="218" t="s">
        <v>1071</v>
      </c>
      <c r="M2059" s="44"/>
      <c r="N2059" s="223" t="s">
        <v>33</v>
      </c>
      <c r="O2059" s="224" t="s">
        <v>49</v>
      </c>
      <c r="P2059" s="225">
        <f>I2059+J2059</f>
        <v>0</v>
      </c>
      <c r="Q2059" s="225">
        <f>ROUND(I2059*H2059,2)</f>
        <v>0</v>
      </c>
      <c r="R2059" s="225">
        <f>ROUND(J2059*H2059,2)</f>
        <v>0</v>
      </c>
      <c r="S2059" s="80"/>
      <c r="T2059" s="226">
        <f>S2059*H2059</f>
        <v>0</v>
      </c>
      <c r="U2059" s="226">
        <v>0</v>
      </c>
      <c r="V2059" s="226">
        <f>U2059*H2059</f>
        <v>0</v>
      </c>
      <c r="W2059" s="226">
        <v>0</v>
      </c>
      <c r="X2059" s="227">
        <f>W2059*H2059</f>
        <v>0</v>
      </c>
      <c r="AR2059" s="17" t="s">
        <v>305</v>
      </c>
      <c r="AT2059" s="17" t="s">
        <v>206</v>
      </c>
      <c r="AU2059" s="17" t="s">
        <v>90</v>
      </c>
      <c r="AY2059" s="17" t="s">
        <v>204</v>
      </c>
      <c r="BE2059" s="228">
        <f>IF(O2059="základní",K2059,0)</f>
        <v>0</v>
      </c>
      <c r="BF2059" s="228">
        <f>IF(O2059="snížená",K2059,0)</f>
        <v>0</v>
      </c>
      <c r="BG2059" s="228">
        <f>IF(O2059="zákl. přenesená",K2059,0)</f>
        <v>0</v>
      </c>
      <c r="BH2059" s="228">
        <f>IF(O2059="sníž. přenesená",K2059,0)</f>
        <v>0</v>
      </c>
      <c r="BI2059" s="228">
        <f>IF(O2059="nulová",K2059,0)</f>
        <v>0</v>
      </c>
      <c r="BJ2059" s="17" t="s">
        <v>88</v>
      </c>
      <c r="BK2059" s="228">
        <f>ROUND(P2059*H2059,2)</f>
        <v>0</v>
      </c>
      <c r="BL2059" s="17" t="s">
        <v>305</v>
      </c>
      <c r="BM2059" s="17" t="s">
        <v>2340</v>
      </c>
    </row>
    <row r="2060" spans="2:47" s="1" customFormat="1" ht="12">
      <c r="B2060" s="39"/>
      <c r="C2060" s="40"/>
      <c r="D2060" s="231" t="s">
        <v>887</v>
      </c>
      <c r="E2060" s="40"/>
      <c r="F2060" s="283" t="s">
        <v>2315</v>
      </c>
      <c r="G2060" s="40"/>
      <c r="H2060" s="40"/>
      <c r="I2060" s="132"/>
      <c r="J2060" s="132"/>
      <c r="K2060" s="40"/>
      <c r="L2060" s="40"/>
      <c r="M2060" s="44"/>
      <c r="N2060" s="284"/>
      <c r="O2060" s="80"/>
      <c r="P2060" s="80"/>
      <c r="Q2060" s="80"/>
      <c r="R2060" s="80"/>
      <c r="S2060" s="80"/>
      <c r="T2060" s="80"/>
      <c r="U2060" s="80"/>
      <c r="V2060" s="80"/>
      <c r="W2060" s="80"/>
      <c r="X2060" s="81"/>
      <c r="AT2060" s="17" t="s">
        <v>887</v>
      </c>
      <c r="AU2060" s="17" t="s">
        <v>90</v>
      </c>
    </row>
    <row r="2061" spans="2:65" s="1" customFormat="1" ht="16.5" customHeight="1">
      <c r="B2061" s="39"/>
      <c r="C2061" s="216" t="s">
        <v>2341</v>
      </c>
      <c r="D2061" s="216" t="s">
        <v>206</v>
      </c>
      <c r="E2061" s="217" t="s">
        <v>2342</v>
      </c>
      <c r="F2061" s="218" t="s">
        <v>2343</v>
      </c>
      <c r="G2061" s="219" t="s">
        <v>314</v>
      </c>
      <c r="H2061" s="220">
        <v>1</v>
      </c>
      <c r="I2061" s="221"/>
      <c r="J2061" s="221"/>
      <c r="K2061" s="222">
        <f>ROUND(P2061*H2061,2)</f>
        <v>0</v>
      </c>
      <c r="L2061" s="218" t="s">
        <v>1071</v>
      </c>
      <c r="M2061" s="44"/>
      <c r="N2061" s="223" t="s">
        <v>33</v>
      </c>
      <c r="O2061" s="224" t="s">
        <v>49</v>
      </c>
      <c r="P2061" s="225">
        <f>I2061+J2061</f>
        <v>0</v>
      </c>
      <c r="Q2061" s="225">
        <f>ROUND(I2061*H2061,2)</f>
        <v>0</v>
      </c>
      <c r="R2061" s="225">
        <f>ROUND(J2061*H2061,2)</f>
        <v>0</v>
      </c>
      <c r="S2061" s="80"/>
      <c r="T2061" s="226">
        <f>S2061*H2061</f>
        <v>0</v>
      </c>
      <c r="U2061" s="226">
        <v>0</v>
      </c>
      <c r="V2061" s="226">
        <f>U2061*H2061</f>
        <v>0</v>
      </c>
      <c r="W2061" s="226">
        <v>0</v>
      </c>
      <c r="X2061" s="227">
        <f>W2061*H2061</f>
        <v>0</v>
      </c>
      <c r="AR2061" s="17" t="s">
        <v>305</v>
      </c>
      <c r="AT2061" s="17" t="s">
        <v>206</v>
      </c>
      <c r="AU2061" s="17" t="s">
        <v>90</v>
      </c>
      <c r="AY2061" s="17" t="s">
        <v>204</v>
      </c>
      <c r="BE2061" s="228">
        <f>IF(O2061="základní",K2061,0)</f>
        <v>0</v>
      </c>
      <c r="BF2061" s="228">
        <f>IF(O2061="snížená",K2061,0)</f>
        <v>0</v>
      </c>
      <c r="BG2061" s="228">
        <f>IF(O2061="zákl. přenesená",K2061,0)</f>
        <v>0</v>
      </c>
      <c r="BH2061" s="228">
        <f>IF(O2061="sníž. přenesená",K2061,0)</f>
        <v>0</v>
      </c>
      <c r="BI2061" s="228">
        <f>IF(O2061="nulová",K2061,0)</f>
        <v>0</v>
      </c>
      <c r="BJ2061" s="17" t="s">
        <v>88</v>
      </c>
      <c r="BK2061" s="228">
        <f>ROUND(P2061*H2061,2)</f>
        <v>0</v>
      </c>
      <c r="BL2061" s="17" t="s">
        <v>305</v>
      </c>
      <c r="BM2061" s="17" t="s">
        <v>2344</v>
      </c>
    </row>
    <row r="2062" spans="2:47" s="1" customFormat="1" ht="12">
      <c r="B2062" s="39"/>
      <c r="C2062" s="40"/>
      <c r="D2062" s="231" t="s">
        <v>887</v>
      </c>
      <c r="E2062" s="40"/>
      <c r="F2062" s="283" t="s">
        <v>2315</v>
      </c>
      <c r="G2062" s="40"/>
      <c r="H2062" s="40"/>
      <c r="I2062" s="132"/>
      <c r="J2062" s="132"/>
      <c r="K2062" s="40"/>
      <c r="L2062" s="40"/>
      <c r="M2062" s="44"/>
      <c r="N2062" s="284"/>
      <c r="O2062" s="80"/>
      <c r="P2062" s="80"/>
      <c r="Q2062" s="80"/>
      <c r="R2062" s="80"/>
      <c r="S2062" s="80"/>
      <c r="T2062" s="80"/>
      <c r="U2062" s="80"/>
      <c r="V2062" s="80"/>
      <c r="W2062" s="80"/>
      <c r="X2062" s="81"/>
      <c r="AT2062" s="17" t="s">
        <v>887</v>
      </c>
      <c r="AU2062" s="17" t="s">
        <v>90</v>
      </c>
    </row>
    <row r="2063" spans="2:65" s="1" customFormat="1" ht="16.5" customHeight="1">
      <c r="B2063" s="39"/>
      <c r="C2063" s="216" t="s">
        <v>2345</v>
      </c>
      <c r="D2063" s="216" t="s">
        <v>206</v>
      </c>
      <c r="E2063" s="217" t="s">
        <v>2346</v>
      </c>
      <c r="F2063" s="218" t="s">
        <v>2347</v>
      </c>
      <c r="G2063" s="219" t="s">
        <v>314</v>
      </c>
      <c r="H2063" s="220">
        <v>1</v>
      </c>
      <c r="I2063" s="221"/>
      <c r="J2063" s="221"/>
      <c r="K2063" s="222">
        <f>ROUND(P2063*H2063,2)</f>
        <v>0</v>
      </c>
      <c r="L2063" s="218" t="s">
        <v>1071</v>
      </c>
      <c r="M2063" s="44"/>
      <c r="N2063" s="223" t="s">
        <v>33</v>
      </c>
      <c r="O2063" s="224" t="s">
        <v>49</v>
      </c>
      <c r="P2063" s="225">
        <f>I2063+J2063</f>
        <v>0</v>
      </c>
      <c r="Q2063" s="225">
        <f>ROUND(I2063*H2063,2)</f>
        <v>0</v>
      </c>
      <c r="R2063" s="225">
        <f>ROUND(J2063*H2063,2)</f>
        <v>0</v>
      </c>
      <c r="S2063" s="80"/>
      <c r="T2063" s="226">
        <f>S2063*H2063</f>
        <v>0</v>
      </c>
      <c r="U2063" s="226">
        <v>0</v>
      </c>
      <c r="V2063" s="226">
        <f>U2063*H2063</f>
        <v>0</v>
      </c>
      <c r="W2063" s="226">
        <v>0</v>
      </c>
      <c r="X2063" s="227">
        <f>W2063*H2063</f>
        <v>0</v>
      </c>
      <c r="AR2063" s="17" t="s">
        <v>305</v>
      </c>
      <c r="AT2063" s="17" t="s">
        <v>206</v>
      </c>
      <c r="AU2063" s="17" t="s">
        <v>90</v>
      </c>
      <c r="AY2063" s="17" t="s">
        <v>204</v>
      </c>
      <c r="BE2063" s="228">
        <f>IF(O2063="základní",K2063,0)</f>
        <v>0</v>
      </c>
      <c r="BF2063" s="228">
        <f>IF(O2063="snížená",K2063,0)</f>
        <v>0</v>
      </c>
      <c r="BG2063" s="228">
        <f>IF(O2063="zákl. přenesená",K2063,0)</f>
        <v>0</v>
      </c>
      <c r="BH2063" s="228">
        <f>IF(O2063="sníž. přenesená",K2063,0)</f>
        <v>0</v>
      </c>
      <c r="BI2063" s="228">
        <f>IF(O2063="nulová",K2063,0)</f>
        <v>0</v>
      </c>
      <c r="BJ2063" s="17" t="s">
        <v>88</v>
      </c>
      <c r="BK2063" s="228">
        <f>ROUND(P2063*H2063,2)</f>
        <v>0</v>
      </c>
      <c r="BL2063" s="17" t="s">
        <v>305</v>
      </c>
      <c r="BM2063" s="17" t="s">
        <v>2348</v>
      </c>
    </row>
    <row r="2064" spans="2:47" s="1" customFormat="1" ht="12">
      <c r="B2064" s="39"/>
      <c r="C2064" s="40"/>
      <c r="D2064" s="231" t="s">
        <v>887</v>
      </c>
      <c r="E2064" s="40"/>
      <c r="F2064" s="283" t="s">
        <v>2315</v>
      </c>
      <c r="G2064" s="40"/>
      <c r="H2064" s="40"/>
      <c r="I2064" s="132"/>
      <c r="J2064" s="132"/>
      <c r="K2064" s="40"/>
      <c r="L2064" s="40"/>
      <c r="M2064" s="44"/>
      <c r="N2064" s="284"/>
      <c r="O2064" s="80"/>
      <c r="P2064" s="80"/>
      <c r="Q2064" s="80"/>
      <c r="R2064" s="80"/>
      <c r="S2064" s="80"/>
      <c r="T2064" s="80"/>
      <c r="U2064" s="80"/>
      <c r="V2064" s="80"/>
      <c r="W2064" s="80"/>
      <c r="X2064" s="81"/>
      <c r="AT2064" s="17" t="s">
        <v>887</v>
      </c>
      <c r="AU2064" s="17" t="s">
        <v>90</v>
      </c>
    </row>
    <row r="2065" spans="2:65" s="1" customFormat="1" ht="16.5" customHeight="1">
      <c r="B2065" s="39"/>
      <c r="C2065" s="216" t="s">
        <v>2349</v>
      </c>
      <c r="D2065" s="216" t="s">
        <v>206</v>
      </c>
      <c r="E2065" s="217" t="s">
        <v>2350</v>
      </c>
      <c r="F2065" s="218" t="s">
        <v>2351</v>
      </c>
      <c r="G2065" s="219" t="s">
        <v>319</v>
      </c>
      <c r="H2065" s="220">
        <v>1</v>
      </c>
      <c r="I2065" s="221"/>
      <c r="J2065" s="221"/>
      <c r="K2065" s="222">
        <f>ROUND(P2065*H2065,2)</f>
        <v>0</v>
      </c>
      <c r="L2065" s="218" t="s">
        <v>1071</v>
      </c>
      <c r="M2065" s="44"/>
      <c r="N2065" s="223" t="s">
        <v>33</v>
      </c>
      <c r="O2065" s="224" t="s">
        <v>49</v>
      </c>
      <c r="P2065" s="225">
        <f>I2065+J2065</f>
        <v>0</v>
      </c>
      <c r="Q2065" s="225">
        <f>ROUND(I2065*H2065,2)</f>
        <v>0</v>
      </c>
      <c r="R2065" s="225">
        <f>ROUND(J2065*H2065,2)</f>
        <v>0</v>
      </c>
      <c r="S2065" s="80"/>
      <c r="T2065" s="226">
        <f>S2065*H2065</f>
        <v>0</v>
      </c>
      <c r="U2065" s="226">
        <v>0</v>
      </c>
      <c r="V2065" s="226">
        <f>U2065*H2065</f>
        <v>0</v>
      </c>
      <c r="W2065" s="226">
        <v>0</v>
      </c>
      <c r="X2065" s="227">
        <f>W2065*H2065</f>
        <v>0</v>
      </c>
      <c r="AR2065" s="17" t="s">
        <v>305</v>
      </c>
      <c r="AT2065" s="17" t="s">
        <v>206</v>
      </c>
      <c r="AU2065" s="17" t="s">
        <v>90</v>
      </c>
      <c r="AY2065" s="17" t="s">
        <v>204</v>
      </c>
      <c r="BE2065" s="228">
        <f>IF(O2065="základní",K2065,0)</f>
        <v>0</v>
      </c>
      <c r="BF2065" s="228">
        <f>IF(O2065="snížená",K2065,0)</f>
        <v>0</v>
      </c>
      <c r="BG2065" s="228">
        <f>IF(O2065="zákl. přenesená",K2065,0)</f>
        <v>0</v>
      </c>
      <c r="BH2065" s="228">
        <f>IF(O2065="sníž. přenesená",K2065,0)</f>
        <v>0</v>
      </c>
      <c r="BI2065" s="228">
        <f>IF(O2065="nulová",K2065,0)</f>
        <v>0</v>
      </c>
      <c r="BJ2065" s="17" t="s">
        <v>88</v>
      </c>
      <c r="BK2065" s="228">
        <f>ROUND(P2065*H2065,2)</f>
        <v>0</v>
      </c>
      <c r="BL2065" s="17" t="s">
        <v>305</v>
      </c>
      <c r="BM2065" s="17" t="s">
        <v>2352</v>
      </c>
    </row>
    <row r="2066" spans="2:47" s="1" customFormat="1" ht="12">
      <c r="B2066" s="39"/>
      <c r="C2066" s="40"/>
      <c r="D2066" s="231" t="s">
        <v>887</v>
      </c>
      <c r="E2066" s="40"/>
      <c r="F2066" s="283" t="s">
        <v>2315</v>
      </c>
      <c r="G2066" s="40"/>
      <c r="H2066" s="40"/>
      <c r="I2066" s="132"/>
      <c r="J2066" s="132"/>
      <c r="K2066" s="40"/>
      <c r="L2066" s="40"/>
      <c r="M2066" s="44"/>
      <c r="N2066" s="284"/>
      <c r="O2066" s="80"/>
      <c r="P2066" s="80"/>
      <c r="Q2066" s="80"/>
      <c r="R2066" s="80"/>
      <c r="S2066" s="80"/>
      <c r="T2066" s="80"/>
      <c r="U2066" s="80"/>
      <c r="V2066" s="80"/>
      <c r="W2066" s="80"/>
      <c r="X2066" s="81"/>
      <c r="AT2066" s="17" t="s">
        <v>887</v>
      </c>
      <c r="AU2066" s="17" t="s">
        <v>90</v>
      </c>
    </row>
    <row r="2067" spans="2:65" s="1" customFormat="1" ht="16.5" customHeight="1">
      <c r="B2067" s="39"/>
      <c r="C2067" s="216" t="s">
        <v>2353</v>
      </c>
      <c r="D2067" s="216" t="s">
        <v>206</v>
      </c>
      <c r="E2067" s="217" t="s">
        <v>2354</v>
      </c>
      <c r="F2067" s="218" t="s">
        <v>2355</v>
      </c>
      <c r="G2067" s="219" t="s">
        <v>314</v>
      </c>
      <c r="H2067" s="220">
        <v>1</v>
      </c>
      <c r="I2067" s="221"/>
      <c r="J2067" s="221"/>
      <c r="K2067" s="222">
        <f>ROUND(P2067*H2067,2)</f>
        <v>0</v>
      </c>
      <c r="L2067" s="218" t="s">
        <v>1071</v>
      </c>
      <c r="M2067" s="44"/>
      <c r="N2067" s="223" t="s">
        <v>33</v>
      </c>
      <c r="O2067" s="224" t="s">
        <v>49</v>
      </c>
      <c r="P2067" s="225">
        <f>I2067+J2067</f>
        <v>0</v>
      </c>
      <c r="Q2067" s="225">
        <f>ROUND(I2067*H2067,2)</f>
        <v>0</v>
      </c>
      <c r="R2067" s="225">
        <f>ROUND(J2067*H2067,2)</f>
        <v>0</v>
      </c>
      <c r="S2067" s="80"/>
      <c r="T2067" s="226">
        <f>S2067*H2067</f>
        <v>0</v>
      </c>
      <c r="U2067" s="226">
        <v>0</v>
      </c>
      <c r="V2067" s="226">
        <f>U2067*H2067</f>
        <v>0</v>
      </c>
      <c r="W2067" s="226">
        <v>0</v>
      </c>
      <c r="X2067" s="227">
        <f>W2067*H2067</f>
        <v>0</v>
      </c>
      <c r="AR2067" s="17" t="s">
        <v>305</v>
      </c>
      <c r="AT2067" s="17" t="s">
        <v>206</v>
      </c>
      <c r="AU2067" s="17" t="s">
        <v>90</v>
      </c>
      <c r="AY2067" s="17" t="s">
        <v>204</v>
      </c>
      <c r="BE2067" s="228">
        <f>IF(O2067="základní",K2067,0)</f>
        <v>0</v>
      </c>
      <c r="BF2067" s="228">
        <f>IF(O2067="snížená",K2067,0)</f>
        <v>0</v>
      </c>
      <c r="BG2067" s="228">
        <f>IF(O2067="zákl. přenesená",K2067,0)</f>
        <v>0</v>
      </c>
      <c r="BH2067" s="228">
        <f>IF(O2067="sníž. přenesená",K2067,0)</f>
        <v>0</v>
      </c>
      <c r="BI2067" s="228">
        <f>IF(O2067="nulová",K2067,0)</f>
        <v>0</v>
      </c>
      <c r="BJ2067" s="17" t="s">
        <v>88</v>
      </c>
      <c r="BK2067" s="228">
        <f>ROUND(P2067*H2067,2)</f>
        <v>0</v>
      </c>
      <c r="BL2067" s="17" t="s">
        <v>305</v>
      </c>
      <c r="BM2067" s="17" t="s">
        <v>2356</v>
      </c>
    </row>
    <row r="2068" spans="2:47" s="1" customFormat="1" ht="12">
      <c r="B2068" s="39"/>
      <c r="C2068" s="40"/>
      <c r="D2068" s="231" t="s">
        <v>887</v>
      </c>
      <c r="E2068" s="40"/>
      <c r="F2068" s="283" t="s">
        <v>2315</v>
      </c>
      <c r="G2068" s="40"/>
      <c r="H2068" s="40"/>
      <c r="I2068" s="132"/>
      <c r="J2068" s="132"/>
      <c r="K2068" s="40"/>
      <c r="L2068" s="40"/>
      <c r="M2068" s="44"/>
      <c r="N2068" s="284"/>
      <c r="O2068" s="80"/>
      <c r="P2068" s="80"/>
      <c r="Q2068" s="80"/>
      <c r="R2068" s="80"/>
      <c r="S2068" s="80"/>
      <c r="T2068" s="80"/>
      <c r="U2068" s="80"/>
      <c r="V2068" s="80"/>
      <c r="W2068" s="80"/>
      <c r="X2068" s="81"/>
      <c r="AT2068" s="17" t="s">
        <v>887</v>
      </c>
      <c r="AU2068" s="17" t="s">
        <v>90</v>
      </c>
    </row>
    <row r="2069" spans="2:65" s="1" customFormat="1" ht="16.5" customHeight="1">
      <c r="B2069" s="39"/>
      <c r="C2069" s="216" t="s">
        <v>2357</v>
      </c>
      <c r="D2069" s="216" t="s">
        <v>206</v>
      </c>
      <c r="E2069" s="217" t="s">
        <v>2358</v>
      </c>
      <c r="F2069" s="218" t="s">
        <v>2359</v>
      </c>
      <c r="G2069" s="219" t="s">
        <v>314</v>
      </c>
      <c r="H2069" s="220">
        <v>1</v>
      </c>
      <c r="I2069" s="221"/>
      <c r="J2069" s="221"/>
      <c r="K2069" s="222">
        <f>ROUND(P2069*H2069,2)</f>
        <v>0</v>
      </c>
      <c r="L2069" s="218" t="s">
        <v>1071</v>
      </c>
      <c r="M2069" s="44"/>
      <c r="N2069" s="223" t="s">
        <v>33</v>
      </c>
      <c r="O2069" s="224" t="s">
        <v>49</v>
      </c>
      <c r="P2069" s="225">
        <f>I2069+J2069</f>
        <v>0</v>
      </c>
      <c r="Q2069" s="225">
        <f>ROUND(I2069*H2069,2)</f>
        <v>0</v>
      </c>
      <c r="R2069" s="225">
        <f>ROUND(J2069*H2069,2)</f>
        <v>0</v>
      </c>
      <c r="S2069" s="80"/>
      <c r="T2069" s="226">
        <f>S2069*H2069</f>
        <v>0</v>
      </c>
      <c r="U2069" s="226">
        <v>0</v>
      </c>
      <c r="V2069" s="226">
        <f>U2069*H2069</f>
        <v>0</v>
      </c>
      <c r="W2069" s="226">
        <v>0</v>
      </c>
      <c r="X2069" s="227">
        <f>W2069*H2069</f>
        <v>0</v>
      </c>
      <c r="AR2069" s="17" t="s">
        <v>305</v>
      </c>
      <c r="AT2069" s="17" t="s">
        <v>206</v>
      </c>
      <c r="AU2069" s="17" t="s">
        <v>90</v>
      </c>
      <c r="AY2069" s="17" t="s">
        <v>204</v>
      </c>
      <c r="BE2069" s="228">
        <f>IF(O2069="základní",K2069,0)</f>
        <v>0</v>
      </c>
      <c r="BF2069" s="228">
        <f>IF(O2069="snížená",K2069,0)</f>
        <v>0</v>
      </c>
      <c r="BG2069" s="228">
        <f>IF(O2069="zákl. přenesená",K2069,0)</f>
        <v>0</v>
      </c>
      <c r="BH2069" s="228">
        <f>IF(O2069="sníž. přenesená",K2069,0)</f>
        <v>0</v>
      </c>
      <c r="BI2069" s="228">
        <f>IF(O2069="nulová",K2069,0)</f>
        <v>0</v>
      </c>
      <c r="BJ2069" s="17" t="s">
        <v>88</v>
      </c>
      <c r="BK2069" s="228">
        <f>ROUND(P2069*H2069,2)</f>
        <v>0</v>
      </c>
      <c r="BL2069" s="17" t="s">
        <v>305</v>
      </c>
      <c r="BM2069" s="17" t="s">
        <v>2360</v>
      </c>
    </row>
    <row r="2070" spans="2:47" s="1" customFormat="1" ht="12">
      <c r="B2070" s="39"/>
      <c r="C2070" s="40"/>
      <c r="D2070" s="231" t="s">
        <v>887</v>
      </c>
      <c r="E2070" s="40"/>
      <c r="F2070" s="283" t="s">
        <v>2315</v>
      </c>
      <c r="G2070" s="40"/>
      <c r="H2070" s="40"/>
      <c r="I2070" s="132"/>
      <c r="J2070" s="132"/>
      <c r="K2070" s="40"/>
      <c r="L2070" s="40"/>
      <c r="M2070" s="44"/>
      <c r="N2070" s="284"/>
      <c r="O2070" s="80"/>
      <c r="P2070" s="80"/>
      <c r="Q2070" s="80"/>
      <c r="R2070" s="80"/>
      <c r="S2070" s="80"/>
      <c r="T2070" s="80"/>
      <c r="U2070" s="80"/>
      <c r="V2070" s="80"/>
      <c r="W2070" s="80"/>
      <c r="X2070" s="81"/>
      <c r="AT2070" s="17" t="s">
        <v>887</v>
      </c>
      <c r="AU2070" s="17" t="s">
        <v>90</v>
      </c>
    </row>
    <row r="2071" spans="2:65" s="1" customFormat="1" ht="16.5" customHeight="1">
      <c r="B2071" s="39"/>
      <c r="C2071" s="216" t="s">
        <v>2361</v>
      </c>
      <c r="D2071" s="216" t="s">
        <v>206</v>
      </c>
      <c r="E2071" s="217" t="s">
        <v>2362</v>
      </c>
      <c r="F2071" s="218" t="s">
        <v>2363</v>
      </c>
      <c r="G2071" s="219" t="s">
        <v>319</v>
      </c>
      <c r="H2071" s="220">
        <v>1</v>
      </c>
      <c r="I2071" s="221"/>
      <c r="J2071" s="221"/>
      <c r="K2071" s="222">
        <f>ROUND(P2071*H2071,2)</f>
        <v>0</v>
      </c>
      <c r="L2071" s="218" t="s">
        <v>1071</v>
      </c>
      <c r="M2071" s="44"/>
      <c r="N2071" s="223" t="s">
        <v>33</v>
      </c>
      <c r="O2071" s="224" t="s">
        <v>49</v>
      </c>
      <c r="P2071" s="225">
        <f>I2071+J2071</f>
        <v>0</v>
      </c>
      <c r="Q2071" s="225">
        <f>ROUND(I2071*H2071,2)</f>
        <v>0</v>
      </c>
      <c r="R2071" s="225">
        <f>ROUND(J2071*H2071,2)</f>
        <v>0</v>
      </c>
      <c r="S2071" s="80"/>
      <c r="T2071" s="226">
        <f>S2071*H2071</f>
        <v>0</v>
      </c>
      <c r="U2071" s="226">
        <v>0</v>
      </c>
      <c r="V2071" s="226">
        <f>U2071*H2071</f>
        <v>0</v>
      </c>
      <c r="W2071" s="226">
        <v>0</v>
      </c>
      <c r="X2071" s="227">
        <f>W2071*H2071</f>
        <v>0</v>
      </c>
      <c r="AR2071" s="17" t="s">
        <v>305</v>
      </c>
      <c r="AT2071" s="17" t="s">
        <v>206</v>
      </c>
      <c r="AU2071" s="17" t="s">
        <v>90</v>
      </c>
      <c r="AY2071" s="17" t="s">
        <v>204</v>
      </c>
      <c r="BE2071" s="228">
        <f>IF(O2071="základní",K2071,0)</f>
        <v>0</v>
      </c>
      <c r="BF2071" s="228">
        <f>IF(O2071="snížená",K2071,0)</f>
        <v>0</v>
      </c>
      <c r="BG2071" s="228">
        <f>IF(O2071="zákl. přenesená",K2071,0)</f>
        <v>0</v>
      </c>
      <c r="BH2071" s="228">
        <f>IF(O2071="sníž. přenesená",K2071,0)</f>
        <v>0</v>
      </c>
      <c r="BI2071" s="228">
        <f>IF(O2071="nulová",K2071,0)</f>
        <v>0</v>
      </c>
      <c r="BJ2071" s="17" t="s">
        <v>88</v>
      </c>
      <c r="BK2071" s="228">
        <f>ROUND(P2071*H2071,2)</f>
        <v>0</v>
      </c>
      <c r="BL2071" s="17" t="s">
        <v>305</v>
      </c>
      <c r="BM2071" s="17" t="s">
        <v>2364</v>
      </c>
    </row>
    <row r="2072" spans="2:47" s="1" customFormat="1" ht="12">
      <c r="B2072" s="39"/>
      <c r="C2072" s="40"/>
      <c r="D2072" s="231" t="s">
        <v>887</v>
      </c>
      <c r="E2072" s="40"/>
      <c r="F2072" s="283" t="s">
        <v>2365</v>
      </c>
      <c r="G2072" s="40"/>
      <c r="H2072" s="40"/>
      <c r="I2072" s="132"/>
      <c r="J2072" s="132"/>
      <c r="K2072" s="40"/>
      <c r="L2072" s="40"/>
      <c r="M2072" s="44"/>
      <c r="N2072" s="284"/>
      <c r="O2072" s="80"/>
      <c r="P2072" s="80"/>
      <c r="Q2072" s="80"/>
      <c r="R2072" s="80"/>
      <c r="S2072" s="80"/>
      <c r="T2072" s="80"/>
      <c r="U2072" s="80"/>
      <c r="V2072" s="80"/>
      <c r="W2072" s="80"/>
      <c r="X2072" s="81"/>
      <c r="AT2072" s="17" t="s">
        <v>887</v>
      </c>
      <c r="AU2072" s="17" t="s">
        <v>90</v>
      </c>
    </row>
    <row r="2073" spans="2:51" s="11" customFormat="1" ht="12">
      <c r="B2073" s="229"/>
      <c r="C2073" s="230"/>
      <c r="D2073" s="231" t="s">
        <v>213</v>
      </c>
      <c r="E2073" s="232" t="s">
        <v>33</v>
      </c>
      <c r="F2073" s="233" t="s">
        <v>2366</v>
      </c>
      <c r="G2073" s="230"/>
      <c r="H2073" s="232" t="s">
        <v>33</v>
      </c>
      <c r="I2073" s="234"/>
      <c r="J2073" s="234"/>
      <c r="K2073" s="230"/>
      <c r="L2073" s="230"/>
      <c r="M2073" s="235"/>
      <c r="N2073" s="236"/>
      <c r="O2073" s="237"/>
      <c r="P2073" s="237"/>
      <c r="Q2073" s="237"/>
      <c r="R2073" s="237"/>
      <c r="S2073" s="237"/>
      <c r="T2073" s="237"/>
      <c r="U2073" s="237"/>
      <c r="V2073" s="237"/>
      <c r="W2073" s="237"/>
      <c r="X2073" s="238"/>
      <c r="AT2073" s="239" t="s">
        <v>213</v>
      </c>
      <c r="AU2073" s="239" t="s">
        <v>90</v>
      </c>
      <c r="AV2073" s="11" t="s">
        <v>88</v>
      </c>
      <c r="AW2073" s="11" t="s">
        <v>5</v>
      </c>
      <c r="AX2073" s="11" t="s">
        <v>80</v>
      </c>
      <c r="AY2073" s="239" t="s">
        <v>204</v>
      </c>
    </row>
    <row r="2074" spans="2:51" s="11" customFormat="1" ht="12">
      <c r="B2074" s="229"/>
      <c r="C2074" s="230"/>
      <c r="D2074" s="231" t="s">
        <v>213</v>
      </c>
      <c r="E2074" s="232" t="s">
        <v>33</v>
      </c>
      <c r="F2074" s="233" t="s">
        <v>2367</v>
      </c>
      <c r="G2074" s="230"/>
      <c r="H2074" s="232" t="s">
        <v>33</v>
      </c>
      <c r="I2074" s="234"/>
      <c r="J2074" s="234"/>
      <c r="K2074" s="230"/>
      <c r="L2074" s="230"/>
      <c r="M2074" s="235"/>
      <c r="N2074" s="236"/>
      <c r="O2074" s="237"/>
      <c r="P2074" s="237"/>
      <c r="Q2074" s="237"/>
      <c r="R2074" s="237"/>
      <c r="S2074" s="237"/>
      <c r="T2074" s="237"/>
      <c r="U2074" s="237"/>
      <c r="V2074" s="237"/>
      <c r="W2074" s="237"/>
      <c r="X2074" s="238"/>
      <c r="AT2074" s="239" t="s">
        <v>213</v>
      </c>
      <c r="AU2074" s="239" t="s">
        <v>90</v>
      </c>
      <c r="AV2074" s="11" t="s">
        <v>88</v>
      </c>
      <c r="AW2074" s="11" t="s">
        <v>5</v>
      </c>
      <c r="AX2074" s="11" t="s">
        <v>80</v>
      </c>
      <c r="AY2074" s="239" t="s">
        <v>204</v>
      </c>
    </row>
    <row r="2075" spans="2:51" s="11" customFormat="1" ht="12">
      <c r="B2075" s="229"/>
      <c r="C2075" s="230"/>
      <c r="D2075" s="231" t="s">
        <v>213</v>
      </c>
      <c r="E2075" s="232" t="s">
        <v>33</v>
      </c>
      <c r="F2075" s="233" t="s">
        <v>2368</v>
      </c>
      <c r="G2075" s="230"/>
      <c r="H2075" s="232" t="s">
        <v>33</v>
      </c>
      <c r="I2075" s="234"/>
      <c r="J2075" s="234"/>
      <c r="K2075" s="230"/>
      <c r="L2075" s="230"/>
      <c r="M2075" s="235"/>
      <c r="N2075" s="236"/>
      <c r="O2075" s="237"/>
      <c r="P2075" s="237"/>
      <c r="Q2075" s="237"/>
      <c r="R2075" s="237"/>
      <c r="S2075" s="237"/>
      <c r="T2075" s="237"/>
      <c r="U2075" s="237"/>
      <c r="V2075" s="237"/>
      <c r="W2075" s="237"/>
      <c r="X2075" s="238"/>
      <c r="AT2075" s="239" t="s">
        <v>213</v>
      </c>
      <c r="AU2075" s="239" t="s">
        <v>90</v>
      </c>
      <c r="AV2075" s="11" t="s">
        <v>88</v>
      </c>
      <c r="AW2075" s="11" t="s">
        <v>5</v>
      </c>
      <c r="AX2075" s="11" t="s">
        <v>80</v>
      </c>
      <c r="AY2075" s="239" t="s">
        <v>204</v>
      </c>
    </row>
    <row r="2076" spans="2:51" s="11" customFormat="1" ht="12">
      <c r="B2076" s="229"/>
      <c r="C2076" s="230"/>
      <c r="D2076" s="231" t="s">
        <v>213</v>
      </c>
      <c r="E2076" s="232" t="s">
        <v>33</v>
      </c>
      <c r="F2076" s="233" t="s">
        <v>2369</v>
      </c>
      <c r="G2076" s="230"/>
      <c r="H2076" s="232" t="s">
        <v>33</v>
      </c>
      <c r="I2076" s="234"/>
      <c r="J2076" s="234"/>
      <c r="K2076" s="230"/>
      <c r="L2076" s="230"/>
      <c r="M2076" s="235"/>
      <c r="N2076" s="236"/>
      <c r="O2076" s="237"/>
      <c r="P2076" s="237"/>
      <c r="Q2076" s="237"/>
      <c r="R2076" s="237"/>
      <c r="S2076" s="237"/>
      <c r="T2076" s="237"/>
      <c r="U2076" s="237"/>
      <c r="V2076" s="237"/>
      <c r="W2076" s="237"/>
      <c r="X2076" s="238"/>
      <c r="AT2076" s="239" t="s">
        <v>213</v>
      </c>
      <c r="AU2076" s="239" t="s">
        <v>90</v>
      </c>
      <c r="AV2076" s="11" t="s">
        <v>88</v>
      </c>
      <c r="AW2076" s="11" t="s">
        <v>5</v>
      </c>
      <c r="AX2076" s="11" t="s">
        <v>80</v>
      </c>
      <c r="AY2076" s="239" t="s">
        <v>204</v>
      </c>
    </row>
    <row r="2077" spans="2:51" s="11" customFormat="1" ht="12">
      <c r="B2077" s="229"/>
      <c r="C2077" s="230"/>
      <c r="D2077" s="231" t="s">
        <v>213</v>
      </c>
      <c r="E2077" s="232" t="s">
        <v>33</v>
      </c>
      <c r="F2077" s="233" t="s">
        <v>2370</v>
      </c>
      <c r="G2077" s="230"/>
      <c r="H2077" s="232" t="s">
        <v>33</v>
      </c>
      <c r="I2077" s="234"/>
      <c r="J2077" s="234"/>
      <c r="K2077" s="230"/>
      <c r="L2077" s="230"/>
      <c r="M2077" s="235"/>
      <c r="N2077" s="236"/>
      <c r="O2077" s="237"/>
      <c r="P2077" s="237"/>
      <c r="Q2077" s="237"/>
      <c r="R2077" s="237"/>
      <c r="S2077" s="237"/>
      <c r="T2077" s="237"/>
      <c r="U2077" s="237"/>
      <c r="V2077" s="237"/>
      <c r="W2077" s="237"/>
      <c r="X2077" s="238"/>
      <c r="AT2077" s="239" t="s">
        <v>213</v>
      </c>
      <c r="AU2077" s="239" t="s">
        <v>90</v>
      </c>
      <c r="AV2077" s="11" t="s">
        <v>88</v>
      </c>
      <c r="AW2077" s="11" t="s">
        <v>5</v>
      </c>
      <c r="AX2077" s="11" t="s">
        <v>80</v>
      </c>
      <c r="AY2077" s="239" t="s">
        <v>204</v>
      </c>
    </row>
    <row r="2078" spans="2:51" s="11" customFormat="1" ht="12">
      <c r="B2078" s="229"/>
      <c r="C2078" s="230"/>
      <c r="D2078" s="231" t="s">
        <v>213</v>
      </c>
      <c r="E2078" s="232" t="s">
        <v>33</v>
      </c>
      <c r="F2078" s="233" t="s">
        <v>2371</v>
      </c>
      <c r="G2078" s="230"/>
      <c r="H2078" s="232" t="s">
        <v>33</v>
      </c>
      <c r="I2078" s="234"/>
      <c r="J2078" s="234"/>
      <c r="K2078" s="230"/>
      <c r="L2078" s="230"/>
      <c r="M2078" s="235"/>
      <c r="N2078" s="236"/>
      <c r="O2078" s="237"/>
      <c r="P2078" s="237"/>
      <c r="Q2078" s="237"/>
      <c r="R2078" s="237"/>
      <c r="S2078" s="237"/>
      <c r="T2078" s="237"/>
      <c r="U2078" s="237"/>
      <c r="V2078" s="237"/>
      <c r="W2078" s="237"/>
      <c r="X2078" s="238"/>
      <c r="AT2078" s="239" t="s">
        <v>213</v>
      </c>
      <c r="AU2078" s="239" t="s">
        <v>90</v>
      </c>
      <c r="AV2078" s="11" t="s">
        <v>88</v>
      </c>
      <c r="AW2078" s="11" t="s">
        <v>5</v>
      </c>
      <c r="AX2078" s="11" t="s">
        <v>80</v>
      </c>
      <c r="AY2078" s="239" t="s">
        <v>204</v>
      </c>
    </row>
    <row r="2079" spans="2:51" s="11" customFormat="1" ht="12">
      <c r="B2079" s="229"/>
      <c r="C2079" s="230"/>
      <c r="D2079" s="231" t="s">
        <v>213</v>
      </c>
      <c r="E2079" s="232" t="s">
        <v>33</v>
      </c>
      <c r="F2079" s="233" t="s">
        <v>2372</v>
      </c>
      <c r="G2079" s="230"/>
      <c r="H2079" s="232" t="s">
        <v>33</v>
      </c>
      <c r="I2079" s="234"/>
      <c r="J2079" s="234"/>
      <c r="K2079" s="230"/>
      <c r="L2079" s="230"/>
      <c r="M2079" s="235"/>
      <c r="N2079" s="236"/>
      <c r="O2079" s="237"/>
      <c r="P2079" s="237"/>
      <c r="Q2079" s="237"/>
      <c r="R2079" s="237"/>
      <c r="S2079" s="237"/>
      <c r="T2079" s="237"/>
      <c r="U2079" s="237"/>
      <c r="V2079" s="237"/>
      <c r="W2079" s="237"/>
      <c r="X2079" s="238"/>
      <c r="AT2079" s="239" t="s">
        <v>213</v>
      </c>
      <c r="AU2079" s="239" t="s">
        <v>90</v>
      </c>
      <c r="AV2079" s="11" t="s">
        <v>88</v>
      </c>
      <c r="AW2079" s="11" t="s">
        <v>5</v>
      </c>
      <c r="AX2079" s="11" t="s">
        <v>80</v>
      </c>
      <c r="AY2079" s="239" t="s">
        <v>204</v>
      </c>
    </row>
    <row r="2080" spans="2:51" s="12" customFormat="1" ht="12">
      <c r="B2080" s="240"/>
      <c r="C2080" s="241"/>
      <c r="D2080" s="231" t="s">
        <v>213</v>
      </c>
      <c r="E2080" s="242" t="s">
        <v>33</v>
      </c>
      <c r="F2080" s="243" t="s">
        <v>88</v>
      </c>
      <c r="G2080" s="241"/>
      <c r="H2080" s="244">
        <v>1</v>
      </c>
      <c r="I2080" s="245"/>
      <c r="J2080" s="245"/>
      <c r="K2080" s="241"/>
      <c r="L2080" s="241"/>
      <c r="M2080" s="246"/>
      <c r="N2080" s="247"/>
      <c r="O2080" s="248"/>
      <c r="P2080" s="248"/>
      <c r="Q2080" s="248"/>
      <c r="R2080" s="248"/>
      <c r="S2080" s="248"/>
      <c r="T2080" s="248"/>
      <c r="U2080" s="248"/>
      <c r="V2080" s="248"/>
      <c r="W2080" s="248"/>
      <c r="X2080" s="249"/>
      <c r="AT2080" s="250" t="s">
        <v>213</v>
      </c>
      <c r="AU2080" s="250" t="s">
        <v>90</v>
      </c>
      <c r="AV2080" s="12" t="s">
        <v>90</v>
      </c>
      <c r="AW2080" s="12" t="s">
        <v>5</v>
      </c>
      <c r="AX2080" s="12" t="s">
        <v>88</v>
      </c>
      <c r="AY2080" s="250" t="s">
        <v>204</v>
      </c>
    </row>
    <row r="2081" spans="2:63" s="10" customFormat="1" ht="22.8" customHeight="1">
      <c r="B2081" s="199"/>
      <c r="C2081" s="200"/>
      <c r="D2081" s="201" t="s">
        <v>79</v>
      </c>
      <c r="E2081" s="214" t="s">
        <v>2373</v>
      </c>
      <c r="F2081" s="214" t="s">
        <v>2374</v>
      </c>
      <c r="G2081" s="200"/>
      <c r="H2081" s="200"/>
      <c r="I2081" s="203"/>
      <c r="J2081" s="203"/>
      <c r="K2081" s="215">
        <f>BK2081</f>
        <v>0</v>
      </c>
      <c r="L2081" s="200"/>
      <c r="M2081" s="205"/>
      <c r="N2081" s="206"/>
      <c r="O2081" s="207"/>
      <c r="P2081" s="207"/>
      <c r="Q2081" s="208">
        <f>SUM(Q2082:Q2200)</f>
        <v>0</v>
      </c>
      <c r="R2081" s="208">
        <f>SUM(R2082:R2200)</f>
        <v>0</v>
      </c>
      <c r="S2081" s="207"/>
      <c r="T2081" s="209">
        <f>SUM(T2082:T2200)</f>
        <v>0</v>
      </c>
      <c r="U2081" s="207"/>
      <c r="V2081" s="209">
        <f>SUM(V2082:V2200)</f>
        <v>0.0104936</v>
      </c>
      <c r="W2081" s="207"/>
      <c r="X2081" s="210">
        <f>SUM(X2082:X2200)</f>
        <v>0</v>
      </c>
      <c r="AR2081" s="211" t="s">
        <v>90</v>
      </c>
      <c r="AT2081" s="212" t="s">
        <v>79</v>
      </c>
      <c r="AU2081" s="212" t="s">
        <v>88</v>
      </c>
      <c r="AY2081" s="211" t="s">
        <v>204</v>
      </c>
      <c r="BK2081" s="213">
        <f>SUM(BK2082:BK2200)</f>
        <v>0</v>
      </c>
    </row>
    <row r="2082" spans="2:65" s="1" customFormat="1" ht="16.5" customHeight="1">
      <c r="B2082" s="39"/>
      <c r="C2082" s="216" t="s">
        <v>2375</v>
      </c>
      <c r="D2082" s="216" t="s">
        <v>206</v>
      </c>
      <c r="E2082" s="217" t="s">
        <v>2376</v>
      </c>
      <c r="F2082" s="218" t="s">
        <v>2377</v>
      </c>
      <c r="G2082" s="219" t="s">
        <v>314</v>
      </c>
      <c r="H2082" s="220">
        <v>1</v>
      </c>
      <c r="I2082" s="221"/>
      <c r="J2082" s="221"/>
      <c r="K2082" s="222">
        <f>ROUND(P2082*H2082,2)</f>
        <v>0</v>
      </c>
      <c r="L2082" s="218" t="s">
        <v>1071</v>
      </c>
      <c r="M2082" s="44"/>
      <c r="N2082" s="223" t="s">
        <v>33</v>
      </c>
      <c r="O2082" s="224" t="s">
        <v>49</v>
      </c>
      <c r="P2082" s="225">
        <f>I2082+J2082</f>
        <v>0</v>
      </c>
      <c r="Q2082" s="225">
        <f>ROUND(I2082*H2082,2)</f>
        <v>0</v>
      </c>
      <c r="R2082" s="225">
        <f>ROUND(J2082*H2082,2)</f>
        <v>0</v>
      </c>
      <c r="S2082" s="80"/>
      <c r="T2082" s="226">
        <f>S2082*H2082</f>
        <v>0</v>
      </c>
      <c r="U2082" s="226">
        <v>0</v>
      </c>
      <c r="V2082" s="226">
        <f>U2082*H2082</f>
        <v>0</v>
      </c>
      <c r="W2082" s="226">
        <v>0</v>
      </c>
      <c r="X2082" s="227">
        <f>W2082*H2082</f>
        <v>0</v>
      </c>
      <c r="AR2082" s="17" t="s">
        <v>305</v>
      </c>
      <c r="AT2082" s="17" t="s">
        <v>206</v>
      </c>
      <c r="AU2082" s="17" t="s">
        <v>90</v>
      </c>
      <c r="AY2082" s="17" t="s">
        <v>204</v>
      </c>
      <c r="BE2082" s="228">
        <f>IF(O2082="základní",K2082,0)</f>
        <v>0</v>
      </c>
      <c r="BF2082" s="228">
        <f>IF(O2082="snížená",K2082,0)</f>
        <v>0</v>
      </c>
      <c r="BG2082" s="228">
        <f>IF(O2082="zákl. přenesená",K2082,0)</f>
        <v>0</v>
      </c>
      <c r="BH2082" s="228">
        <f>IF(O2082="sníž. přenesená",K2082,0)</f>
        <v>0</v>
      </c>
      <c r="BI2082" s="228">
        <f>IF(O2082="nulová",K2082,0)</f>
        <v>0</v>
      </c>
      <c r="BJ2082" s="17" t="s">
        <v>88</v>
      </c>
      <c r="BK2082" s="228">
        <f>ROUND(P2082*H2082,2)</f>
        <v>0</v>
      </c>
      <c r="BL2082" s="17" t="s">
        <v>305</v>
      </c>
      <c r="BM2082" s="17" t="s">
        <v>2378</v>
      </c>
    </row>
    <row r="2083" spans="2:47" s="1" customFormat="1" ht="12">
      <c r="B2083" s="39"/>
      <c r="C2083" s="40"/>
      <c r="D2083" s="231" t="s">
        <v>887</v>
      </c>
      <c r="E2083" s="40"/>
      <c r="F2083" s="283" t="s">
        <v>2379</v>
      </c>
      <c r="G2083" s="40"/>
      <c r="H2083" s="40"/>
      <c r="I2083" s="132"/>
      <c r="J2083" s="132"/>
      <c r="K2083" s="40"/>
      <c r="L2083" s="40"/>
      <c r="M2083" s="44"/>
      <c r="N2083" s="284"/>
      <c r="O2083" s="80"/>
      <c r="P2083" s="80"/>
      <c r="Q2083" s="80"/>
      <c r="R2083" s="80"/>
      <c r="S2083" s="80"/>
      <c r="T2083" s="80"/>
      <c r="U2083" s="80"/>
      <c r="V2083" s="80"/>
      <c r="W2083" s="80"/>
      <c r="X2083" s="81"/>
      <c r="AT2083" s="17" t="s">
        <v>887</v>
      </c>
      <c r="AU2083" s="17" t="s">
        <v>90</v>
      </c>
    </row>
    <row r="2084" spans="2:51" s="11" customFormat="1" ht="12">
      <c r="B2084" s="229"/>
      <c r="C2084" s="230"/>
      <c r="D2084" s="231" t="s">
        <v>213</v>
      </c>
      <c r="E2084" s="232" t="s">
        <v>33</v>
      </c>
      <c r="F2084" s="233" t="s">
        <v>2380</v>
      </c>
      <c r="G2084" s="230"/>
      <c r="H2084" s="232" t="s">
        <v>33</v>
      </c>
      <c r="I2084" s="234"/>
      <c r="J2084" s="234"/>
      <c r="K2084" s="230"/>
      <c r="L2084" s="230"/>
      <c r="M2084" s="235"/>
      <c r="N2084" s="236"/>
      <c r="O2084" s="237"/>
      <c r="P2084" s="237"/>
      <c r="Q2084" s="237"/>
      <c r="R2084" s="237"/>
      <c r="S2084" s="237"/>
      <c r="T2084" s="237"/>
      <c r="U2084" s="237"/>
      <c r="V2084" s="237"/>
      <c r="W2084" s="237"/>
      <c r="X2084" s="238"/>
      <c r="AT2084" s="239" t="s">
        <v>213</v>
      </c>
      <c r="AU2084" s="239" t="s">
        <v>90</v>
      </c>
      <c r="AV2084" s="11" t="s">
        <v>88</v>
      </c>
      <c r="AW2084" s="11" t="s">
        <v>5</v>
      </c>
      <c r="AX2084" s="11" t="s">
        <v>80</v>
      </c>
      <c r="AY2084" s="239" t="s">
        <v>204</v>
      </c>
    </row>
    <row r="2085" spans="2:51" s="12" customFormat="1" ht="12">
      <c r="B2085" s="240"/>
      <c r="C2085" s="241"/>
      <c r="D2085" s="231" t="s">
        <v>213</v>
      </c>
      <c r="E2085" s="242" t="s">
        <v>33</v>
      </c>
      <c r="F2085" s="243" t="s">
        <v>88</v>
      </c>
      <c r="G2085" s="241"/>
      <c r="H2085" s="244">
        <v>1</v>
      </c>
      <c r="I2085" s="245"/>
      <c r="J2085" s="245"/>
      <c r="K2085" s="241"/>
      <c r="L2085" s="241"/>
      <c r="M2085" s="246"/>
      <c r="N2085" s="247"/>
      <c r="O2085" s="248"/>
      <c r="P2085" s="248"/>
      <c r="Q2085" s="248"/>
      <c r="R2085" s="248"/>
      <c r="S2085" s="248"/>
      <c r="T2085" s="248"/>
      <c r="U2085" s="248"/>
      <c r="V2085" s="248"/>
      <c r="W2085" s="248"/>
      <c r="X2085" s="249"/>
      <c r="AT2085" s="250" t="s">
        <v>213</v>
      </c>
      <c r="AU2085" s="250" t="s">
        <v>90</v>
      </c>
      <c r="AV2085" s="12" t="s">
        <v>90</v>
      </c>
      <c r="AW2085" s="12" t="s">
        <v>5</v>
      </c>
      <c r="AX2085" s="12" t="s">
        <v>80</v>
      </c>
      <c r="AY2085" s="250" t="s">
        <v>204</v>
      </c>
    </row>
    <row r="2086" spans="2:51" s="13" customFormat="1" ht="12">
      <c r="B2086" s="251"/>
      <c r="C2086" s="252"/>
      <c r="D2086" s="231" t="s">
        <v>213</v>
      </c>
      <c r="E2086" s="253" t="s">
        <v>33</v>
      </c>
      <c r="F2086" s="254" t="s">
        <v>218</v>
      </c>
      <c r="G2086" s="252"/>
      <c r="H2086" s="255">
        <v>1</v>
      </c>
      <c r="I2086" s="256"/>
      <c r="J2086" s="256"/>
      <c r="K2086" s="252"/>
      <c r="L2086" s="252"/>
      <c r="M2086" s="257"/>
      <c r="N2086" s="258"/>
      <c r="O2086" s="259"/>
      <c r="P2086" s="259"/>
      <c r="Q2086" s="259"/>
      <c r="R2086" s="259"/>
      <c r="S2086" s="259"/>
      <c r="T2086" s="259"/>
      <c r="U2086" s="259"/>
      <c r="V2086" s="259"/>
      <c r="W2086" s="259"/>
      <c r="X2086" s="260"/>
      <c r="AT2086" s="261" t="s">
        <v>213</v>
      </c>
      <c r="AU2086" s="261" t="s">
        <v>90</v>
      </c>
      <c r="AV2086" s="13" t="s">
        <v>211</v>
      </c>
      <c r="AW2086" s="13" t="s">
        <v>5</v>
      </c>
      <c r="AX2086" s="13" t="s">
        <v>88</v>
      </c>
      <c r="AY2086" s="261" t="s">
        <v>204</v>
      </c>
    </row>
    <row r="2087" spans="2:65" s="1" customFormat="1" ht="16.5" customHeight="1">
      <c r="B2087" s="39"/>
      <c r="C2087" s="216" t="s">
        <v>2381</v>
      </c>
      <c r="D2087" s="216" t="s">
        <v>206</v>
      </c>
      <c r="E2087" s="217" t="s">
        <v>2382</v>
      </c>
      <c r="F2087" s="218" t="s">
        <v>2383</v>
      </c>
      <c r="G2087" s="219" t="s">
        <v>33</v>
      </c>
      <c r="H2087" s="220">
        <v>1</v>
      </c>
      <c r="I2087" s="221"/>
      <c r="J2087" s="221"/>
      <c r="K2087" s="222">
        <f>ROUND(P2087*H2087,2)</f>
        <v>0</v>
      </c>
      <c r="L2087" s="218" t="s">
        <v>1071</v>
      </c>
      <c r="M2087" s="44"/>
      <c r="N2087" s="223" t="s">
        <v>33</v>
      </c>
      <c r="O2087" s="224" t="s">
        <v>49</v>
      </c>
      <c r="P2087" s="225">
        <f>I2087+J2087</f>
        <v>0</v>
      </c>
      <c r="Q2087" s="225">
        <f>ROUND(I2087*H2087,2)</f>
        <v>0</v>
      </c>
      <c r="R2087" s="225">
        <f>ROUND(J2087*H2087,2)</f>
        <v>0</v>
      </c>
      <c r="S2087" s="80"/>
      <c r="T2087" s="226">
        <f>S2087*H2087</f>
        <v>0</v>
      </c>
      <c r="U2087" s="226">
        <v>0</v>
      </c>
      <c r="V2087" s="226">
        <f>U2087*H2087</f>
        <v>0</v>
      </c>
      <c r="W2087" s="226">
        <v>0</v>
      </c>
      <c r="X2087" s="227">
        <f>W2087*H2087</f>
        <v>0</v>
      </c>
      <c r="AR2087" s="17" t="s">
        <v>305</v>
      </c>
      <c r="AT2087" s="17" t="s">
        <v>206</v>
      </c>
      <c r="AU2087" s="17" t="s">
        <v>90</v>
      </c>
      <c r="AY2087" s="17" t="s">
        <v>204</v>
      </c>
      <c r="BE2087" s="228">
        <f>IF(O2087="základní",K2087,0)</f>
        <v>0</v>
      </c>
      <c r="BF2087" s="228">
        <f>IF(O2087="snížená",K2087,0)</f>
        <v>0</v>
      </c>
      <c r="BG2087" s="228">
        <f>IF(O2087="zákl. přenesená",K2087,0)</f>
        <v>0</v>
      </c>
      <c r="BH2087" s="228">
        <f>IF(O2087="sníž. přenesená",K2087,0)</f>
        <v>0</v>
      </c>
      <c r="BI2087" s="228">
        <f>IF(O2087="nulová",K2087,0)</f>
        <v>0</v>
      </c>
      <c r="BJ2087" s="17" t="s">
        <v>88</v>
      </c>
      <c r="BK2087" s="228">
        <f>ROUND(P2087*H2087,2)</f>
        <v>0</v>
      </c>
      <c r="BL2087" s="17" t="s">
        <v>305</v>
      </c>
      <c r="BM2087" s="17" t="s">
        <v>2384</v>
      </c>
    </row>
    <row r="2088" spans="2:65" s="1" customFormat="1" ht="16.5" customHeight="1">
      <c r="B2088" s="39"/>
      <c r="C2088" s="216" t="s">
        <v>2385</v>
      </c>
      <c r="D2088" s="216" t="s">
        <v>206</v>
      </c>
      <c r="E2088" s="217" t="s">
        <v>2386</v>
      </c>
      <c r="F2088" s="218" t="s">
        <v>2387</v>
      </c>
      <c r="G2088" s="219" t="s">
        <v>33</v>
      </c>
      <c r="H2088" s="220">
        <v>1</v>
      </c>
      <c r="I2088" s="221"/>
      <c r="J2088" s="221"/>
      <c r="K2088" s="222">
        <f>ROUND(P2088*H2088,2)</f>
        <v>0</v>
      </c>
      <c r="L2088" s="218" t="s">
        <v>1071</v>
      </c>
      <c r="M2088" s="44"/>
      <c r="N2088" s="223" t="s">
        <v>33</v>
      </c>
      <c r="O2088" s="224" t="s">
        <v>49</v>
      </c>
      <c r="P2088" s="225">
        <f>I2088+J2088</f>
        <v>0</v>
      </c>
      <c r="Q2088" s="225">
        <f>ROUND(I2088*H2088,2)</f>
        <v>0</v>
      </c>
      <c r="R2088" s="225">
        <f>ROUND(J2088*H2088,2)</f>
        <v>0</v>
      </c>
      <c r="S2088" s="80"/>
      <c r="T2088" s="226">
        <f>S2088*H2088</f>
        <v>0</v>
      </c>
      <c r="U2088" s="226">
        <v>0</v>
      </c>
      <c r="V2088" s="226">
        <f>U2088*H2088</f>
        <v>0</v>
      </c>
      <c r="W2088" s="226">
        <v>0</v>
      </c>
      <c r="X2088" s="227">
        <f>W2088*H2088</f>
        <v>0</v>
      </c>
      <c r="AR2088" s="17" t="s">
        <v>305</v>
      </c>
      <c r="AT2088" s="17" t="s">
        <v>206</v>
      </c>
      <c r="AU2088" s="17" t="s">
        <v>90</v>
      </c>
      <c r="AY2088" s="17" t="s">
        <v>204</v>
      </c>
      <c r="BE2088" s="228">
        <f>IF(O2088="základní",K2088,0)</f>
        <v>0</v>
      </c>
      <c r="BF2088" s="228">
        <f>IF(O2088="snížená",K2088,0)</f>
        <v>0</v>
      </c>
      <c r="BG2088" s="228">
        <f>IF(O2088="zákl. přenesená",K2088,0)</f>
        <v>0</v>
      </c>
      <c r="BH2088" s="228">
        <f>IF(O2088="sníž. přenesená",K2088,0)</f>
        <v>0</v>
      </c>
      <c r="BI2088" s="228">
        <f>IF(O2088="nulová",K2088,0)</f>
        <v>0</v>
      </c>
      <c r="BJ2088" s="17" t="s">
        <v>88</v>
      </c>
      <c r="BK2088" s="228">
        <f>ROUND(P2088*H2088,2)</f>
        <v>0</v>
      </c>
      <c r="BL2088" s="17" t="s">
        <v>305</v>
      </c>
      <c r="BM2088" s="17" t="s">
        <v>2388</v>
      </c>
    </row>
    <row r="2089" spans="2:65" s="1" customFormat="1" ht="16.5" customHeight="1">
      <c r="B2089" s="39"/>
      <c r="C2089" s="216" t="s">
        <v>2389</v>
      </c>
      <c r="D2089" s="216" t="s">
        <v>206</v>
      </c>
      <c r="E2089" s="217" t="s">
        <v>2390</v>
      </c>
      <c r="F2089" s="218" t="s">
        <v>2391</v>
      </c>
      <c r="G2089" s="219" t="s">
        <v>33</v>
      </c>
      <c r="H2089" s="220">
        <v>1</v>
      </c>
      <c r="I2089" s="221"/>
      <c r="J2089" s="221"/>
      <c r="K2089" s="222">
        <f>ROUND(P2089*H2089,2)</f>
        <v>0</v>
      </c>
      <c r="L2089" s="218" t="s">
        <v>1071</v>
      </c>
      <c r="M2089" s="44"/>
      <c r="N2089" s="223" t="s">
        <v>33</v>
      </c>
      <c r="O2089" s="224" t="s">
        <v>49</v>
      </c>
      <c r="P2089" s="225">
        <f>I2089+J2089</f>
        <v>0</v>
      </c>
      <c r="Q2089" s="225">
        <f>ROUND(I2089*H2089,2)</f>
        <v>0</v>
      </c>
      <c r="R2089" s="225">
        <f>ROUND(J2089*H2089,2)</f>
        <v>0</v>
      </c>
      <c r="S2089" s="80"/>
      <c r="T2089" s="226">
        <f>S2089*H2089</f>
        <v>0</v>
      </c>
      <c r="U2089" s="226">
        <v>0</v>
      </c>
      <c r="V2089" s="226">
        <f>U2089*H2089</f>
        <v>0</v>
      </c>
      <c r="W2089" s="226">
        <v>0</v>
      </c>
      <c r="X2089" s="227">
        <f>W2089*H2089</f>
        <v>0</v>
      </c>
      <c r="AR2089" s="17" t="s">
        <v>305</v>
      </c>
      <c r="AT2089" s="17" t="s">
        <v>206</v>
      </c>
      <c r="AU2089" s="17" t="s">
        <v>90</v>
      </c>
      <c r="AY2089" s="17" t="s">
        <v>204</v>
      </c>
      <c r="BE2089" s="228">
        <f>IF(O2089="základní",K2089,0)</f>
        <v>0</v>
      </c>
      <c r="BF2089" s="228">
        <f>IF(O2089="snížená",K2089,0)</f>
        <v>0</v>
      </c>
      <c r="BG2089" s="228">
        <f>IF(O2089="zákl. přenesená",K2089,0)</f>
        <v>0</v>
      </c>
      <c r="BH2089" s="228">
        <f>IF(O2089="sníž. přenesená",K2089,0)</f>
        <v>0</v>
      </c>
      <c r="BI2089" s="228">
        <f>IF(O2089="nulová",K2089,0)</f>
        <v>0</v>
      </c>
      <c r="BJ2089" s="17" t="s">
        <v>88</v>
      </c>
      <c r="BK2089" s="228">
        <f>ROUND(P2089*H2089,2)</f>
        <v>0</v>
      </c>
      <c r="BL2089" s="17" t="s">
        <v>305</v>
      </c>
      <c r="BM2089" s="17" t="s">
        <v>2392</v>
      </c>
    </row>
    <row r="2090" spans="2:65" s="1" customFormat="1" ht="16.5" customHeight="1">
      <c r="B2090" s="39"/>
      <c r="C2090" s="216" t="s">
        <v>2393</v>
      </c>
      <c r="D2090" s="216" t="s">
        <v>206</v>
      </c>
      <c r="E2090" s="217" t="s">
        <v>2394</v>
      </c>
      <c r="F2090" s="218" t="s">
        <v>2395</v>
      </c>
      <c r="G2090" s="219" t="s">
        <v>319</v>
      </c>
      <c r="H2090" s="220">
        <v>1</v>
      </c>
      <c r="I2090" s="221"/>
      <c r="J2090" s="221"/>
      <c r="K2090" s="222">
        <f>ROUND(P2090*H2090,2)</f>
        <v>0</v>
      </c>
      <c r="L2090" s="218" t="s">
        <v>1071</v>
      </c>
      <c r="M2090" s="44"/>
      <c r="N2090" s="223" t="s">
        <v>33</v>
      </c>
      <c r="O2090" s="224" t="s">
        <v>49</v>
      </c>
      <c r="P2090" s="225">
        <f>I2090+J2090</f>
        <v>0</v>
      </c>
      <c r="Q2090" s="225">
        <f>ROUND(I2090*H2090,2)</f>
        <v>0</v>
      </c>
      <c r="R2090" s="225">
        <f>ROUND(J2090*H2090,2)</f>
        <v>0</v>
      </c>
      <c r="S2090" s="80"/>
      <c r="T2090" s="226">
        <f>S2090*H2090</f>
        <v>0</v>
      </c>
      <c r="U2090" s="226">
        <v>0</v>
      </c>
      <c r="V2090" s="226">
        <f>U2090*H2090</f>
        <v>0</v>
      </c>
      <c r="W2090" s="226">
        <v>0</v>
      </c>
      <c r="X2090" s="227">
        <f>W2090*H2090</f>
        <v>0</v>
      </c>
      <c r="AR2090" s="17" t="s">
        <v>305</v>
      </c>
      <c r="AT2090" s="17" t="s">
        <v>206</v>
      </c>
      <c r="AU2090" s="17" t="s">
        <v>90</v>
      </c>
      <c r="AY2090" s="17" t="s">
        <v>204</v>
      </c>
      <c r="BE2090" s="228">
        <f>IF(O2090="základní",K2090,0)</f>
        <v>0</v>
      </c>
      <c r="BF2090" s="228">
        <f>IF(O2090="snížená",K2090,0)</f>
        <v>0</v>
      </c>
      <c r="BG2090" s="228">
        <f>IF(O2090="zákl. přenesená",K2090,0)</f>
        <v>0</v>
      </c>
      <c r="BH2090" s="228">
        <f>IF(O2090="sníž. přenesená",K2090,0)</f>
        <v>0</v>
      </c>
      <c r="BI2090" s="228">
        <f>IF(O2090="nulová",K2090,0)</f>
        <v>0</v>
      </c>
      <c r="BJ2090" s="17" t="s">
        <v>88</v>
      </c>
      <c r="BK2090" s="228">
        <f>ROUND(P2090*H2090,2)</f>
        <v>0</v>
      </c>
      <c r="BL2090" s="17" t="s">
        <v>305</v>
      </c>
      <c r="BM2090" s="17" t="s">
        <v>2396</v>
      </c>
    </row>
    <row r="2091" spans="2:51" s="11" customFormat="1" ht="12">
      <c r="B2091" s="229"/>
      <c r="C2091" s="230"/>
      <c r="D2091" s="231" t="s">
        <v>213</v>
      </c>
      <c r="E2091" s="232" t="s">
        <v>33</v>
      </c>
      <c r="F2091" s="233" t="s">
        <v>2397</v>
      </c>
      <c r="G2091" s="230"/>
      <c r="H2091" s="232" t="s">
        <v>33</v>
      </c>
      <c r="I2091" s="234"/>
      <c r="J2091" s="234"/>
      <c r="K2091" s="230"/>
      <c r="L2091" s="230"/>
      <c r="M2091" s="235"/>
      <c r="N2091" s="236"/>
      <c r="O2091" s="237"/>
      <c r="P2091" s="237"/>
      <c r="Q2091" s="237"/>
      <c r="R2091" s="237"/>
      <c r="S2091" s="237"/>
      <c r="T2091" s="237"/>
      <c r="U2091" s="237"/>
      <c r="V2091" s="237"/>
      <c r="W2091" s="237"/>
      <c r="X2091" s="238"/>
      <c r="AT2091" s="239" t="s">
        <v>213</v>
      </c>
      <c r="AU2091" s="239" t="s">
        <v>90</v>
      </c>
      <c r="AV2091" s="11" t="s">
        <v>88</v>
      </c>
      <c r="AW2091" s="11" t="s">
        <v>5</v>
      </c>
      <c r="AX2091" s="11" t="s">
        <v>80</v>
      </c>
      <c r="AY2091" s="239" t="s">
        <v>204</v>
      </c>
    </row>
    <row r="2092" spans="2:51" s="11" customFormat="1" ht="12">
      <c r="B2092" s="229"/>
      <c r="C2092" s="230"/>
      <c r="D2092" s="231" t="s">
        <v>213</v>
      </c>
      <c r="E2092" s="232" t="s">
        <v>33</v>
      </c>
      <c r="F2092" s="233" t="s">
        <v>2398</v>
      </c>
      <c r="G2092" s="230"/>
      <c r="H2092" s="232" t="s">
        <v>33</v>
      </c>
      <c r="I2092" s="234"/>
      <c r="J2092" s="234"/>
      <c r="K2092" s="230"/>
      <c r="L2092" s="230"/>
      <c r="M2092" s="235"/>
      <c r="N2092" s="236"/>
      <c r="O2092" s="237"/>
      <c r="P2092" s="237"/>
      <c r="Q2092" s="237"/>
      <c r="R2092" s="237"/>
      <c r="S2092" s="237"/>
      <c r="T2092" s="237"/>
      <c r="U2092" s="237"/>
      <c r="V2092" s="237"/>
      <c r="W2092" s="237"/>
      <c r="X2092" s="238"/>
      <c r="AT2092" s="239" t="s">
        <v>213</v>
      </c>
      <c r="AU2092" s="239" t="s">
        <v>90</v>
      </c>
      <c r="AV2092" s="11" t="s">
        <v>88</v>
      </c>
      <c r="AW2092" s="11" t="s">
        <v>5</v>
      </c>
      <c r="AX2092" s="11" t="s">
        <v>80</v>
      </c>
      <c r="AY2092" s="239" t="s">
        <v>204</v>
      </c>
    </row>
    <row r="2093" spans="2:51" s="12" customFormat="1" ht="12">
      <c r="B2093" s="240"/>
      <c r="C2093" s="241"/>
      <c r="D2093" s="231" t="s">
        <v>213</v>
      </c>
      <c r="E2093" s="242" t="s">
        <v>33</v>
      </c>
      <c r="F2093" s="243" t="s">
        <v>88</v>
      </c>
      <c r="G2093" s="241"/>
      <c r="H2093" s="244">
        <v>1</v>
      </c>
      <c r="I2093" s="245"/>
      <c r="J2093" s="245"/>
      <c r="K2093" s="241"/>
      <c r="L2093" s="241"/>
      <c r="M2093" s="246"/>
      <c r="N2093" s="247"/>
      <c r="O2093" s="248"/>
      <c r="P2093" s="248"/>
      <c r="Q2093" s="248"/>
      <c r="R2093" s="248"/>
      <c r="S2093" s="248"/>
      <c r="T2093" s="248"/>
      <c r="U2093" s="248"/>
      <c r="V2093" s="248"/>
      <c r="W2093" s="248"/>
      <c r="X2093" s="249"/>
      <c r="AT2093" s="250" t="s">
        <v>213</v>
      </c>
      <c r="AU2093" s="250" t="s">
        <v>90</v>
      </c>
      <c r="AV2093" s="12" t="s">
        <v>90</v>
      </c>
      <c r="AW2093" s="12" t="s">
        <v>5</v>
      </c>
      <c r="AX2093" s="12" t="s">
        <v>80</v>
      </c>
      <c r="AY2093" s="250" t="s">
        <v>204</v>
      </c>
    </row>
    <row r="2094" spans="2:51" s="13" customFormat="1" ht="12">
      <c r="B2094" s="251"/>
      <c r="C2094" s="252"/>
      <c r="D2094" s="231" t="s">
        <v>213</v>
      </c>
      <c r="E2094" s="253" t="s">
        <v>33</v>
      </c>
      <c r="F2094" s="254" t="s">
        <v>218</v>
      </c>
      <c r="G2094" s="252"/>
      <c r="H2094" s="255">
        <v>1</v>
      </c>
      <c r="I2094" s="256"/>
      <c r="J2094" s="256"/>
      <c r="K2094" s="252"/>
      <c r="L2094" s="252"/>
      <c r="M2094" s="257"/>
      <c r="N2094" s="258"/>
      <c r="O2094" s="259"/>
      <c r="P2094" s="259"/>
      <c r="Q2094" s="259"/>
      <c r="R2094" s="259"/>
      <c r="S2094" s="259"/>
      <c r="T2094" s="259"/>
      <c r="U2094" s="259"/>
      <c r="V2094" s="259"/>
      <c r="W2094" s="259"/>
      <c r="X2094" s="260"/>
      <c r="AT2094" s="261" t="s">
        <v>213</v>
      </c>
      <c r="AU2094" s="261" t="s">
        <v>90</v>
      </c>
      <c r="AV2094" s="13" t="s">
        <v>211</v>
      </c>
      <c r="AW2094" s="13" t="s">
        <v>5</v>
      </c>
      <c r="AX2094" s="13" t="s">
        <v>88</v>
      </c>
      <c r="AY2094" s="261" t="s">
        <v>204</v>
      </c>
    </row>
    <row r="2095" spans="2:65" s="1" customFormat="1" ht="16.5" customHeight="1">
      <c r="B2095" s="39"/>
      <c r="C2095" s="216" t="s">
        <v>2399</v>
      </c>
      <c r="D2095" s="216" t="s">
        <v>206</v>
      </c>
      <c r="E2095" s="217" t="s">
        <v>2400</v>
      </c>
      <c r="F2095" s="218" t="s">
        <v>2401</v>
      </c>
      <c r="G2095" s="219" t="s">
        <v>319</v>
      </c>
      <c r="H2095" s="220">
        <v>1</v>
      </c>
      <c r="I2095" s="221"/>
      <c r="J2095" s="221"/>
      <c r="K2095" s="222">
        <f>ROUND(P2095*H2095,2)</f>
        <v>0</v>
      </c>
      <c r="L2095" s="218" t="s">
        <v>33</v>
      </c>
      <c r="M2095" s="44"/>
      <c r="N2095" s="223" t="s">
        <v>33</v>
      </c>
      <c r="O2095" s="224" t="s">
        <v>49</v>
      </c>
      <c r="P2095" s="225">
        <f>I2095+J2095</f>
        <v>0</v>
      </c>
      <c r="Q2095" s="225">
        <f>ROUND(I2095*H2095,2)</f>
        <v>0</v>
      </c>
      <c r="R2095" s="225">
        <f>ROUND(J2095*H2095,2)</f>
        <v>0</v>
      </c>
      <c r="S2095" s="80"/>
      <c r="T2095" s="226">
        <f>S2095*H2095</f>
        <v>0</v>
      </c>
      <c r="U2095" s="226">
        <v>0</v>
      </c>
      <c r="V2095" s="226">
        <f>U2095*H2095</f>
        <v>0</v>
      </c>
      <c r="W2095" s="226">
        <v>0</v>
      </c>
      <c r="X2095" s="227">
        <f>W2095*H2095</f>
        <v>0</v>
      </c>
      <c r="AR2095" s="17" t="s">
        <v>305</v>
      </c>
      <c r="AT2095" s="17" t="s">
        <v>206</v>
      </c>
      <c r="AU2095" s="17" t="s">
        <v>90</v>
      </c>
      <c r="AY2095" s="17" t="s">
        <v>204</v>
      </c>
      <c r="BE2095" s="228">
        <f>IF(O2095="základní",K2095,0)</f>
        <v>0</v>
      </c>
      <c r="BF2095" s="228">
        <f>IF(O2095="snížená",K2095,0)</f>
        <v>0</v>
      </c>
      <c r="BG2095" s="228">
        <f>IF(O2095="zákl. přenesená",K2095,0)</f>
        <v>0</v>
      </c>
      <c r="BH2095" s="228">
        <f>IF(O2095="sníž. přenesená",K2095,0)</f>
        <v>0</v>
      </c>
      <c r="BI2095" s="228">
        <f>IF(O2095="nulová",K2095,0)</f>
        <v>0</v>
      </c>
      <c r="BJ2095" s="17" t="s">
        <v>88</v>
      </c>
      <c r="BK2095" s="228">
        <f>ROUND(P2095*H2095,2)</f>
        <v>0</v>
      </c>
      <c r="BL2095" s="17" t="s">
        <v>305</v>
      </c>
      <c r="BM2095" s="17" t="s">
        <v>2402</v>
      </c>
    </row>
    <row r="2096" spans="2:51" s="11" customFormat="1" ht="12">
      <c r="B2096" s="229"/>
      <c r="C2096" s="230"/>
      <c r="D2096" s="231" t="s">
        <v>213</v>
      </c>
      <c r="E2096" s="232" t="s">
        <v>33</v>
      </c>
      <c r="F2096" s="233" t="s">
        <v>2403</v>
      </c>
      <c r="G2096" s="230"/>
      <c r="H2096" s="232" t="s">
        <v>33</v>
      </c>
      <c r="I2096" s="234"/>
      <c r="J2096" s="234"/>
      <c r="K2096" s="230"/>
      <c r="L2096" s="230"/>
      <c r="M2096" s="235"/>
      <c r="N2096" s="236"/>
      <c r="O2096" s="237"/>
      <c r="P2096" s="237"/>
      <c r="Q2096" s="237"/>
      <c r="R2096" s="237"/>
      <c r="S2096" s="237"/>
      <c r="T2096" s="237"/>
      <c r="U2096" s="237"/>
      <c r="V2096" s="237"/>
      <c r="W2096" s="237"/>
      <c r="X2096" s="238"/>
      <c r="AT2096" s="239" t="s">
        <v>213</v>
      </c>
      <c r="AU2096" s="239" t="s">
        <v>90</v>
      </c>
      <c r="AV2096" s="11" t="s">
        <v>88</v>
      </c>
      <c r="AW2096" s="11" t="s">
        <v>5</v>
      </c>
      <c r="AX2096" s="11" t="s">
        <v>80</v>
      </c>
      <c r="AY2096" s="239" t="s">
        <v>204</v>
      </c>
    </row>
    <row r="2097" spans="2:51" s="11" customFormat="1" ht="12">
      <c r="B2097" s="229"/>
      <c r="C2097" s="230"/>
      <c r="D2097" s="231" t="s">
        <v>213</v>
      </c>
      <c r="E2097" s="232" t="s">
        <v>33</v>
      </c>
      <c r="F2097" s="233" t="s">
        <v>2404</v>
      </c>
      <c r="G2097" s="230"/>
      <c r="H2097" s="232" t="s">
        <v>33</v>
      </c>
      <c r="I2097" s="234"/>
      <c r="J2097" s="234"/>
      <c r="K2097" s="230"/>
      <c r="L2097" s="230"/>
      <c r="M2097" s="235"/>
      <c r="N2097" s="236"/>
      <c r="O2097" s="237"/>
      <c r="P2097" s="237"/>
      <c r="Q2097" s="237"/>
      <c r="R2097" s="237"/>
      <c r="S2097" s="237"/>
      <c r="T2097" s="237"/>
      <c r="U2097" s="237"/>
      <c r="V2097" s="237"/>
      <c r="W2097" s="237"/>
      <c r="X2097" s="238"/>
      <c r="AT2097" s="239" t="s">
        <v>213</v>
      </c>
      <c r="AU2097" s="239" t="s">
        <v>90</v>
      </c>
      <c r="AV2097" s="11" t="s">
        <v>88</v>
      </c>
      <c r="AW2097" s="11" t="s">
        <v>5</v>
      </c>
      <c r="AX2097" s="11" t="s">
        <v>80</v>
      </c>
      <c r="AY2097" s="239" t="s">
        <v>204</v>
      </c>
    </row>
    <row r="2098" spans="2:51" s="12" customFormat="1" ht="12">
      <c r="B2098" s="240"/>
      <c r="C2098" s="241"/>
      <c r="D2098" s="231" t="s">
        <v>213</v>
      </c>
      <c r="E2098" s="242" t="s">
        <v>33</v>
      </c>
      <c r="F2098" s="243" t="s">
        <v>88</v>
      </c>
      <c r="G2098" s="241"/>
      <c r="H2098" s="244">
        <v>1</v>
      </c>
      <c r="I2098" s="245"/>
      <c r="J2098" s="245"/>
      <c r="K2098" s="241"/>
      <c r="L2098" s="241"/>
      <c r="M2098" s="246"/>
      <c r="N2098" s="247"/>
      <c r="O2098" s="248"/>
      <c r="P2098" s="248"/>
      <c r="Q2098" s="248"/>
      <c r="R2098" s="248"/>
      <c r="S2098" s="248"/>
      <c r="T2098" s="248"/>
      <c r="U2098" s="248"/>
      <c r="V2098" s="248"/>
      <c r="W2098" s="248"/>
      <c r="X2098" s="249"/>
      <c r="AT2098" s="250" t="s">
        <v>213</v>
      </c>
      <c r="AU2098" s="250" t="s">
        <v>90</v>
      </c>
      <c r="AV2098" s="12" t="s">
        <v>90</v>
      </c>
      <c r="AW2098" s="12" t="s">
        <v>5</v>
      </c>
      <c r="AX2098" s="12" t="s">
        <v>80</v>
      </c>
      <c r="AY2098" s="250" t="s">
        <v>204</v>
      </c>
    </row>
    <row r="2099" spans="2:51" s="13" customFormat="1" ht="12">
      <c r="B2099" s="251"/>
      <c r="C2099" s="252"/>
      <c r="D2099" s="231" t="s">
        <v>213</v>
      </c>
      <c r="E2099" s="253" t="s">
        <v>33</v>
      </c>
      <c r="F2099" s="254" t="s">
        <v>218</v>
      </c>
      <c r="G2099" s="252"/>
      <c r="H2099" s="255">
        <v>1</v>
      </c>
      <c r="I2099" s="256"/>
      <c r="J2099" s="256"/>
      <c r="K2099" s="252"/>
      <c r="L2099" s="252"/>
      <c r="M2099" s="257"/>
      <c r="N2099" s="258"/>
      <c r="O2099" s="259"/>
      <c r="P2099" s="259"/>
      <c r="Q2099" s="259"/>
      <c r="R2099" s="259"/>
      <c r="S2099" s="259"/>
      <c r="T2099" s="259"/>
      <c r="U2099" s="259"/>
      <c r="V2099" s="259"/>
      <c r="W2099" s="259"/>
      <c r="X2099" s="260"/>
      <c r="AT2099" s="261" t="s">
        <v>213</v>
      </c>
      <c r="AU2099" s="261" t="s">
        <v>90</v>
      </c>
      <c r="AV2099" s="13" t="s">
        <v>211</v>
      </c>
      <c r="AW2099" s="13" t="s">
        <v>5</v>
      </c>
      <c r="AX2099" s="13" t="s">
        <v>88</v>
      </c>
      <c r="AY2099" s="261" t="s">
        <v>204</v>
      </c>
    </row>
    <row r="2100" spans="2:65" s="1" customFormat="1" ht="16.5" customHeight="1">
      <c r="B2100" s="39"/>
      <c r="C2100" s="216" t="s">
        <v>2405</v>
      </c>
      <c r="D2100" s="216" t="s">
        <v>206</v>
      </c>
      <c r="E2100" s="217" t="s">
        <v>2406</v>
      </c>
      <c r="F2100" s="218" t="s">
        <v>2407</v>
      </c>
      <c r="G2100" s="219" t="s">
        <v>319</v>
      </c>
      <c r="H2100" s="220">
        <v>1</v>
      </c>
      <c r="I2100" s="221"/>
      <c r="J2100" s="221"/>
      <c r="K2100" s="222">
        <f>ROUND(P2100*H2100,2)</f>
        <v>0</v>
      </c>
      <c r="L2100" s="218" t="s">
        <v>1071</v>
      </c>
      <c r="M2100" s="44"/>
      <c r="N2100" s="223" t="s">
        <v>33</v>
      </c>
      <c r="O2100" s="224" t="s">
        <v>49</v>
      </c>
      <c r="P2100" s="225">
        <f>I2100+J2100</f>
        <v>0</v>
      </c>
      <c r="Q2100" s="225">
        <f>ROUND(I2100*H2100,2)</f>
        <v>0</v>
      </c>
      <c r="R2100" s="225">
        <f>ROUND(J2100*H2100,2)</f>
        <v>0</v>
      </c>
      <c r="S2100" s="80"/>
      <c r="T2100" s="226">
        <f>S2100*H2100</f>
        <v>0</v>
      </c>
      <c r="U2100" s="226">
        <v>0</v>
      </c>
      <c r="V2100" s="226">
        <f>U2100*H2100</f>
        <v>0</v>
      </c>
      <c r="W2100" s="226">
        <v>0</v>
      </c>
      <c r="X2100" s="227">
        <f>W2100*H2100</f>
        <v>0</v>
      </c>
      <c r="AR2100" s="17" t="s">
        <v>305</v>
      </c>
      <c r="AT2100" s="17" t="s">
        <v>206</v>
      </c>
      <c r="AU2100" s="17" t="s">
        <v>90</v>
      </c>
      <c r="AY2100" s="17" t="s">
        <v>204</v>
      </c>
      <c r="BE2100" s="228">
        <f>IF(O2100="základní",K2100,0)</f>
        <v>0</v>
      </c>
      <c r="BF2100" s="228">
        <f>IF(O2100="snížená",K2100,0)</f>
        <v>0</v>
      </c>
      <c r="BG2100" s="228">
        <f>IF(O2100="zákl. přenesená",K2100,0)</f>
        <v>0</v>
      </c>
      <c r="BH2100" s="228">
        <f>IF(O2100="sníž. přenesená",K2100,0)</f>
        <v>0</v>
      </c>
      <c r="BI2100" s="228">
        <f>IF(O2100="nulová",K2100,0)</f>
        <v>0</v>
      </c>
      <c r="BJ2100" s="17" t="s">
        <v>88</v>
      </c>
      <c r="BK2100" s="228">
        <f>ROUND(P2100*H2100,2)</f>
        <v>0</v>
      </c>
      <c r="BL2100" s="17" t="s">
        <v>305</v>
      </c>
      <c r="BM2100" s="17" t="s">
        <v>2408</v>
      </c>
    </row>
    <row r="2101" spans="2:51" s="11" customFormat="1" ht="12">
      <c r="B2101" s="229"/>
      <c r="C2101" s="230"/>
      <c r="D2101" s="231" t="s">
        <v>213</v>
      </c>
      <c r="E2101" s="232" t="s">
        <v>33</v>
      </c>
      <c r="F2101" s="233" t="s">
        <v>2409</v>
      </c>
      <c r="G2101" s="230"/>
      <c r="H2101" s="232" t="s">
        <v>33</v>
      </c>
      <c r="I2101" s="234"/>
      <c r="J2101" s="234"/>
      <c r="K2101" s="230"/>
      <c r="L2101" s="230"/>
      <c r="M2101" s="235"/>
      <c r="N2101" s="236"/>
      <c r="O2101" s="237"/>
      <c r="P2101" s="237"/>
      <c r="Q2101" s="237"/>
      <c r="R2101" s="237"/>
      <c r="S2101" s="237"/>
      <c r="T2101" s="237"/>
      <c r="U2101" s="237"/>
      <c r="V2101" s="237"/>
      <c r="W2101" s="237"/>
      <c r="X2101" s="238"/>
      <c r="AT2101" s="239" t="s">
        <v>213</v>
      </c>
      <c r="AU2101" s="239" t="s">
        <v>90</v>
      </c>
      <c r="AV2101" s="11" t="s">
        <v>88</v>
      </c>
      <c r="AW2101" s="11" t="s">
        <v>5</v>
      </c>
      <c r="AX2101" s="11" t="s">
        <v>80</v>
      </c>
      <c r="AY2101" s="239" t="s">
        <v>204</v>
      </c>
    </row>
    <row r="2102" spans="2:51" s="11" customFormat="1" ht="12">
      <c r="B2102" s="229"/>
      <c r="C2102" s="230"/>
      <c r="D2102" s="231" t="s">
        <v>213</v>
      </c>
      <c r="E2102" s="232" t="s">
        <v>33</v>
      </c>
      <c r="F2102" s="233" t="s">
        <v>2410</v>
      </c>
      <c r="G2102" s="230"/>
      <c r="H2102" s="232" t="s">
        <v>33</v>
      </c>
      <c r="I2102" s="234"/>
      <c r="J2102" s="234"/>
      <c r="K2102" s="230"/>
      <c r="L2102" s="230"/>
      <c r="M2102" s="235"/>
      <c r="N2102" s="236"/>
      <c r="O2102" s="237"/>
      <c r="P2102" s="237"/>
      <c r="Q2102" s="237"/>
      <c r="R2102" s="237"/>
      <c r="S2102" s="237"/>
      <c r="T2102" s="237"/>
      <c r="U2102" s="237"/>
      <c r="V2102" s="237"/>
      <c r="W2102" s="237"/>
      <c r="X2102" s="238"/>
      <c r="AT2102" s="239" t="s">
        <v>213</v>
      </c>
      <c r="AU2102" s="239" t="s">
        <v>90</v>
      </c>
      <c r="AV2102" s="11" t="s">
        <v>88</v>
      </c>
      <c r="AW2102" s="11" t="s">
        <v>5</v>
      </c>
      <c r="AX2102" s="11" t="s">
        <v>80</v>
      </c>
      <c r="AY2102" s="239" t="s">
        <v>204</v>
      </c>
    </row>
    <row r="2103" spans="2:51" s="11" customFormat="1" ht="12">
      <c r="B2103" s="229"/>
      <c r="C2103" s="230"/>
      <c r="D2103" s="231" t="s">
        <v>213</v>
      </c>
      <c r="E2103" s="232" t="s">
        <v>33</v>
      </c>
      <c r="F2103" s="233" t="s">
        <v>2411</v>
      </c>
      <c r="G2103" s="230"/>
      <c r="H2103" s="232" t="s">
        <v>33</v>
      </c>
      <c r="I2103" s="234"/>
      <c r="J2103" s="234"/>
      <c r="K2103" s="230"/>
      <c r="L2103" s="230"/>
      <c r="M2103" s="235"/>
      <c r="N2103" s="236"/>
      <c r="O2103" s="237"/>
      <c r="P2103" s="237"/>
      <c r="Q2103" s="237"/>
      <c r="R2103" s="237"/>
      <c r="S2103" s="237"/>
      <c r="T2103" s="237"/>
      <c r="U2103" s="237"/>
      <c r="V2103" s="237"/>
      <c r="W2103" s="237"/>
      <c r="X2103" s="238"/>
      <c r="AT2103" s="239" t="s">
        <v>213</v>
      </c>
      <c r="AU2103" s="239" t="s">
        <v>90</v>
      </c>
      <c r="AV2103" s="11" t="s">
        <v>88</v>
      </c>
      <c r="AW2103" s="11" t="s">
        <v>5</v>
      </c>
      <c r="AX2103" s="11" t="s">
        <v>80</v>
      </c>
      <c r="AY2103" s="239" t="s">
        <v>204</v>
      </c>
    </row>
    <row r="2104" spans="2:51" s="12" customFormat="1" ht="12">
      <c r="B2104" s="240"/>
      <c r="C2104" s="241"/>
      <c r="D2104" s="231" t="s">
        <v>213</v>
      </c>
      <c r="E2104" s="242" t="s">
        <v>33</v>
      </c>
      <c r="F2104" s="243" t="s">
        <v>88</v>
      </c>
      <c r="G2104" s="241"/>
      <c r="H2104" s="244">
        <v>1</v>
      </c>
      <c r="I2104" s="245"/>
      <c r="J2104" s="245"/>
      <c r="K2104" s="241"/>
      <c r="L2104" s="241"/>
      <c r="M2104" s="246"/>
      <c r="N2104" s="247"/>
      <c r="O2104" s="248"/>
      <c r="P2104" s="248"/>
      <c r="Q2104" s="248"/>
      <c r="R2104" s="248"/>
      <c r="S2104" s="248"/>
      <c r="T2104" s="248"/>
      <c r="U2104" s="248"/>
      <c r="V2104" s="248"/>
      <c r="W2104" s="248"/>
      <c r="X2104" s="249"/>
      <c r="AT2104" s="250" t="s">
        <v>213</v>
      </c>
      <c r="AU2104" s="250" t="s">
        <v>90</v>
      </c>
      <c r="AV2104" s="12" t="s">
        <v>90</v>
      </c>
      <c r="AW2104" s="12" t="s">
        <v>5</v>
      </c>
      <c r="AX2104" s="12" t="s">
        <v>80</v>
      </c>
      <c r="AY2104" s="250" t="s">
        <v>204</v>
      </c>
    </row>
    <row r="2105" spans="2:51" s="13" customFormat="1" ht="12">
      <c r="B2105" s="251"/>
      <c r="C2105" s="252"/>
      <c r="D2105" s="231" t="s">
        <v>213</v>
      </c>
      <c r="E2105" s="253" t="s">
        <v>33</v>
      </c>
      <c r="F2105" s="254" t="s">
        <v>218</v>
      </c>
      <c r="G2105" s="252"/>
      <c r="H2105" s="255">
        <v>1</v>
      </c>
      <c r="I2105" s="256"/>
      <c r="J2105" s="256"/>
      <c r="K2105" s="252"/>
      <c r="L2105" s="252"/>
      <c r="M2105" s="257"/>
      <c r="N2105" s="258"/>
      <c r="O2105" s="259"/>
      <c r="P2105" s="259"/>
      <c r="Q2105" s="259"/>
      <c r="R2105" s="259"/>
      <c r="S2105" s="259"/>
      <c r="T2105" s="259"/>
      <c r="U2105" s="259"/>
      <c r="V2105" s="259"/>
      <c r="W2105" s="259"/>
      <c r="X2105" s="260"/>
      <c r="AT2105" s="261" t="s">
        <v>213</v>
      </c>
      <c r="AU2105" s="261" t="s">
        <v>90</v>
      </c>
      <c r="AV2105" s="13" t="s">
        <v>211</v>
      </c>
      <c r="AW2105" s="13" t="s">
        <v>5</v>
      </c>
      <c r="AX2105" s="13" t="s">
        <v>88</v>
      </c>
      <c r="AY2105" s="261" t="s">
        <v>204</v>
      </c>
    </row>
    <row r="2106" spans="2:65" s="1" customFormat="1" ht="16.5" customHeight="1">
      <c r="B2106" s="39"/>
      <c r="C2106" s="216" t="s">
        <v>2412</v>
      </c>
      <c r="D2106" s="216" t="s">
        <v>206</v>
      </c>
      <c r="E2106" s="217" t="s">
        <v>2413</v>
      </c>
      <c r="F2106" s="218" t="s">
        <v>2414</v>
      </c>
      <c r="G2106" s="219" t="s">
        <v>319</v>
      </c>
      <c r="H2106" s="220">
        <v>1</v>
      </c>
      <c r="I2106" s="221"/>
      <c r="J2106" s="221"/>
      <c r="K2106" s="222">
        <f>ROUND(P2106*H2106,2)</f>
        <v>0</v>
      </c>
      <c r="L2106" s="218" t="s">
        <v>1071</v>
      </c>
      <c r="M2106" s="44"/>
      <c r="N2106" s="223" t="s">
        <v>33</v>
      </c>
      <c r="O2106" s="224" t="s">
        <v>49</v>
      </c>
      <c r="P2106" s="225">
        <f>I2106+J2106</f>
        <v>0</v>
      </c>
      <c r="Q2106" s="225">
        <f>ROUND(I2106*H2106,2)</f>
        <v>0</v>
      </c>
      <c r="R2106" s="225">
        <f>ROUND(J2106*H2106,2)</f>
        <v>0</v>
      </c>
      <c r="S2106" s="80"/>
      <c r="T2106" s="226">
        <f>S2106*H2106</f>
        <v>0</v>
      </c>
      <c r="U2106" s="226">
        <v>0</v>
      </c>
      <c r="V2106" s="226">
        <f>U2106*H2106</f>
        <v>0</v>
      </c>
      <c r="W2106" s="226">
        <v>0</v>
      </c>
      <c r="X2106" s="227">
        <f>W2106*H2106</f>
        <v>0</v>
      </c>
      <c r="AR2106" s="17" t="s">
        <v>305</v>
      </c>
      <c r="AT2106" s="17" t="s">
        <v>206</v>
      </c>
      <c r="AU2106" s="17" t="s">
        <v>90</v>
      </c>
      <c r="AY2106" s="17" t="s">
        <v>204</v>
      </c>
      <c r="BE2106" s="228">
        <f>IF(O2106="základní",K2106,0)</f>
        <v>0</v>
      </c>
      <c r="BF2106" s="228">
        <f>IF(O2106="snížená",K2106,0)</f>
        <v>0</v>
      </c>
      <c r="BG2106" s="228">
        <f>IF(O2106="zákl. přenesená",K2106,0)</f>
        <v>0</v>
      </c>
      <c r="BH2106" s="228">
        <f>IF(O2106="sníž. přenesená",K2106,0)</f>
        <v>0</v>
      </c>
      <c r="BI2106" s="228">
        <f>IF(O2106="nulová",K2106,0)</f>
        <v>0</v>
      </c>
      <c r="BJ2106" s="17" t="s">
        <v>88</v>
      </c>
      <c r="BK2106" s="228">
        <f>ROUND(P2106*H2106,2)</f>
        <v>0</v>
      </c>
      <c r="BL2106" s="17" t="s">
        <v>305</v>
      </c>
      <c r="BM2106" s="17" t="s">
        <v>2415</v>
      </c>
    </row>
    <row r="2107" spans="2:65" s="1" customFormat="1" ht="16.5" customHeight="1">
      <c r="B2107" s="39"/>
      <c r="C2107" s="216" t="s">
        <v>2416</v>
      </c>
      <c r="D2107" s="216" t="s">
        <v>206</v>
      </c>
      <c r="E2107" s="217" t="s">
        <v>2417</v>
      </c>
      <c r="F2107" s="218" t="s">
        <v>2418</v>
      </c>
      <c r="G2107" s="219" t="s">
        <v>319</v>
      </c>
      <c r="H2107" s="220">
        <v>1</v>
      </c>
      <c r="I2107" s="221"/>
      <c r="J2107" s="221"/>
      <c r="K2107" s="222">
        <f>ROUND(P2107*H2107,2)</f>
        <v>0</v>
      </c>
      <c r="L2107" s="218" t="s">
        <v>1071</v>
      </c>
      <c r="M2107" s="44"/>
      <c r="N2107" s="223" t="s">
        <v>33</v>
      </c>
      <c r="O2107" s="224" t="s">
        <v>49</v>
      </c>
      <c r="P2107" s="225">
        <f>I2107+J2107</f>
        <v>0</v>
      </c>
      <c r="Q2107" s="225">
        <f>ROUND(I2107*H2107,2)</f>
        <v>0</v>
      </c>
      <c r="R2107" s="225">
        <f>ROUND(J2107*H2107,2)</f>
        <v>0</v>
      </c>
      <c r="S2107" s="80"/>
      <c r="T2107" s="226">
        <f>S2107*H2107</f>
        <v>0</v>
      </c>
      <c r="U2107" s="226">
        <v>0</v>
      </c>
      <c r="V2107" s="226">
        <f>U2107*H2107</f>
        <v>0</v>
      </c>
      <c r="W2107" s="226">
        <v>0</v>
      </c>
      <c r="X2107" s="227">
        <f>W2107*H2107</f>
        <v>0</v>
      </c>
      <c r="AR2107" s="17" t="s">
        <v>305</v>
      </c>
      <c r="AT2107" s="17" t="s">
        <v>206</v>
      </c>
      <c r="AU2107" s="17" t="s">
        <v>90</v>
      </c>
      <c r="AY2107" s="17" t="s">
        <v>204</v>
      </c>
      <c r="BE2107" s="228">
        <f>IF(O2107="základní",K2107,0)</f>
        <v>0</v>
      </c>
      <c r="BF2107" s="228">
        <f>IF(O2107="snížená",K2107,0)</f>
        <v>0</v>
      </c>
      <c r="BG2107" s="228">
        <f>IF(O2107="zákl. přenesená",K2107,0)</f>
        <v>0</v>
      </c>
      <c r="BH2107" s="228">
        <f>IF(O2107="sníž. přenesená",K2107,0)</f>
        <v>0</v>
      </c>
      <c r="BI2107" s="228">
        <f>IF(O2107="nulová",K2107,0)</f>
        <v>0</v>
      </c>
      <c r="BJ2107" s="17" t="s">
        <v>88</v>
      </c>
      <c r="BK2107" s="228">
        <f>ROUND(P2107*H2107,2)</f>
        <v>0</v>
      </c>
      <c r="BL2107" s="17" t="s">
        <v>305</v>
      </c>
      <c r="BM2107" s="17" t="s">
        <v>2419</v>
      </c>
    </row>
    <row r="2108" spans="2:65" s="1" customFormat="1" ht="16.5" customHeight="1">
      <c r="B2108" s="39"/>
      <c r="C2108" s="216" t="s">
        <v>2420</v>
      </c>
      <c r="D2108" s="216" t="s">
        <v>206</v>
      </c>
      <c r="E2108" s="217" t="s">
        <v>2421</v>
      </c>
      <c r="F2108" s="218" t="s">
        <v>2422</v>
      </c>
      <c r="G2108" s="219" t="s">
        <v>314</v>
      </c>
      <c r="H2108" s="220">
        <v>1</v>
      </c>
      <c r="I2108" s="221"/>
      <c r="J2108" s="221"/>
      <c r="K2108" s="222">
        <f>ROUND(P2108*H2108,2)</f>
        <v>0</v>
      </c>
      <c r="L2108" s="218" t="s">
        <v>1071</v>
      </c>
      <c r="M2108" s="44"/>
      <c r="N2108" s="223" t="s">
        <v>33</v>
      </c>
      <c r="O2108" s="224" t="s">
        <v>49</v>
      </c>
      <c r="P2108" s="225">
        <f>I2108+J2108</f>
        <v>0</v>
      </c>
      <c r="Q2108" s="225">
        <f>ROUND(I2108*H2108,2)</f>
        <v>0</v>
      </c>
      <c r="R2108" s="225">
        <f>ROUND(J2108*H2108,2)</f>
        <v>0</v>
      </c>
      <c r="S2108" s="80"/>
      <c r="T2108" s="226">
        <f>S2108*H2108</f>
        <v>0</v>
      </c>
      <c r="U2108" s="226">
        <v>0</v>
      </c>
      <c r="V2108" s="226">
        <f>U2108*H2108</f>
        <v>0</v>
      </c>
      <c r="W2108" s="226">
        <v>0</v>
      </c>
      <c r="X2108" s="227">
        <f>W2108*H2108</f>
        <v>0</v>
      </c>
      <c r="AR2108" s="17" t="s">
        <v>305</v>
      </c>
      <c r="AT2108" s="17" t="s">
        <v>206</v>
      </c>
      <c r="AU2108" s="17" t="s">
        <v>90</v>
      </c>
      <c r="AY2108" s="17" t="s">
        <v>204</v>
      </c>
      <c r="BE2108" s="228">
        <f>IF(O2108="základní",K2108,0)</f>
        <v>0</v>
      </c>
      <c r="BF2108" s="228">
        <f>IF(O2108="snížená",K2108,0)</f>
        <v>0</v>
      </c>
      <c r="BG2108" s="228">
        <f>IF(O2108="zákl. přenesená",K2108,0)</f>
        <v>0</v>
      </c>
      <c r="BH2108" s="228">
        <f>IF(O2108="sníž. přenesená",K2108,0)</f>
        <v>0</v>
      </c>
      <c r="BI2108" s="228">
        <f>IF(O2108="nulová",K2108,0)</f>
        <v>0</v>
      </c>
      <c r="BJ2108" s="17" t="s">
        <v>88</v>
      </c>
      <c r="BK2108" s="228">
        <f>ROUND(P2108*H2108,2)</f>
        <v>0</v>
      </c>
      <c r="BL2108" s="17" t="s">
        <v>305</v>
      </c>
      <c r="BM2108" s="17" t="s">
        <v>2423</v>
      </c>
    </row>
    <row r="2109" spans="2:65" s="1" customFormat="1" ht="16.5" customHeight="1">
      <c r="B2109" s="39"/>
      <c r="C2109" s="216" t="s">
        <v>2424</v>
      </c>
      <c r="D2109" s="216" t="s">
        <v>206</v>
      </c>
      <c r="E2109" s="217" t="s">
        <v>2425</v>
      </c>
      <c r="F2109" s="218" t="s">
        <v>2426</v>
      </c>
      <c r="G2109" s="219" t="s">
        <v>314</v>
      </c>
      <c r="H2109" s="220">
        <v>1</v>
      </c>
      <c r="I2109" s="221"/>
      <c r="J2109" s="221"/>
      <c r="K2109" s="222">
        <f>ROUND(P2109*H2109,2)</f>
        <v>0</v>
      </c>
      <c r="L2109" s="218" t="s">
        <v>1071</v>
      </c>
      <c r="M2109" s="44"/>
      <c r="N2109" s="223" t="s">
        <v>33</v>
      </c>
      <c r="O2109" s="224" t="s">
        <v>49</v>
      </c>
      <c r="P2109" s="225">
        <f>I2109+J2109</f>
        <v>0</v>
      </c>
      <c r="Q2109" s="225">
        <f>ROUND(I2109*H2109,2)</f>
        <v>0</v>
      </c>
      <c r="R2109" s="225">
        <f>ROUND(J2109*H2109,2)</f>
        <v>0</v>
      </c>
      <c r="S2109" s="80"/>
      <c r="T2109" s="226">
        <f>S2109*H2109</f>
        <v>0</v>
      </c>
      <c r="U2109" s="226">
        <v>0</v>
      </c>
      <c r="V2109" s="226">
        <f>U2109*H2109</f>
        <v>0</v>
      </c>
      <c r="W2109" s="226">
        <v>0</v>
      </c>
      <c r="X2109" s="227">
        <f>W2109*H2109</f>
        <v>0</v>
      </c>
      <c r="AR2109" s="17" t="s">
        <v>305</v>
      </c>
      <c r="AT2109" s="17" t="s">
        <v>206</v>
      </c>
      <c r="AU2109" s="17" t="s">
        <v>90</v>
      </c>
      <c r="AY2109" s="17" t="s">
        <v>204</v>
      </c>
      <c r="BE2109" s="228">
        <f>IF(O2109="základní",K2109,0)</f>
        <v>0</v>
      </c>
      <c r="BF2109" s="228">
        <f>IF(O2109="snížená",K2109,0)</f>
        <v>0</v>
      </c>
      <c r="BG2109" s="228">
        <f>IF(O2109="zákl. přenesená",K2109,0)</f>
        <v>0</v>
      </c>
      <c r="BH2109" s="228">
        <f>IF(O2109="sníž. přenesená",K2109,0)</f>
        <v>0</v>
      </c>
      <c r="BI2109" s="228">
        <f>IF(O2109="nulová",K2109,0)</f>
        <v>0</v>
      </c>
      <c r="BJ2109" s="17" t="s">
        <v>88</v>
      </c>
      <c r="BK2109" s="228">
        <f>ROUND(P2109*H2109,2)</f>
        <v>0</v>
      </c>
      <c r="BL2109" s="17" t="s">
        <v>305</v>
      </c>
      <c r="BM2109" s="17" t="s">
        <v>2427</v>
      </c>
    </row>
    <row r="2110" spans="2:65" s="1" customFormat="1" ht="16.5" customHeight="1">
      <c r="B2110" s="39"/>
      <c r="C2110" s="216" t="s">
        <v>2428</v>
      </c>
      <c r="D2110" s="216" t="s">
        <v>206</v>
      </c>
      <c r="E2110" s="217" t="s">
        <v>2429</v>
      </c>
      <c r="F2110" s="218" t="s">
        <v>2430</v>
      </c>
      <c r="G2110" s="219" t="s">
        <v>314</v>
      </c>
      <c r="H2110" s="220">
        <v>1</v>
      </c>
      <c r="I2110" s="221"/>
      <c r="J2110" s="221"/>
      <c r="K2110" s="222">
        <f>ROUND(P2110*H2110,2)</f>
        <v>0</v>
      </c>
      <c r="L2110" s="218" t="s">
        <v>1071</v>
      </c>
      <c r="M2110" s="44"/>
      <c r="N2110" s="223" t="s">
        <v>33</v>
      </c>
      <c r="O2110" s="224" t="s">
        <v>49</v>
      </c>
      <c r="P2110" s="225">
        <f>I2110+J2110</f>
        <v>0</v>
      </c>
      <c r="Q2110" s="225">
        <f>ROUND(I2110*H2110,2)</f>
        <v>0</v>
      </c>
      <c r="R2110" s="225">
        <f>ROUND(J2110*H2110,2)</f>
        <v>0</v>
      </c>
      <c r="S2110" s="80"/>
      <c r="T2110" s="226">
        <f>S2110*H2110</f>
        <v>0</v>
      </c>
      <c r="U2110" s="226">
        <v>0</v>
      </c>
      <c r="V2110" s="226">
        <f>U2110*H2110</f>
        <v>0</v>
      </c>
      <c r="W2110" s="226">
        <v>0</v>
      </c>
      <c r="X2110" s="227">
        <f>W2110*H2110</f>
        <v>0</v>
      </c>
      <c r="AR2110" s="17" t="s">
        <v>305</v>
      </c>
      <c r="AT2110" s="17" t="s">
        <v>206</v>
      </c>
      <c r="AU2110" s="17" t="s">
        <v>90</v>
      </c>
      <c r="AY2110" s="17" t="s">
        <v>204</v>
      </c>
      <c r="BE2110" s="228">
        <f>IF(O2110="základní",K2110,0)</f>
        <v>0</v>
      </c>
      <c r="BF2110" s="228">
        <f>IF(O2110="snížená",K2110,0)</f>
        <v>0</v>
      </c>
      <c r="BG2110" s="228">
        <f>IF(O2110="zákl. přenesená",K2110,0)</f>
        <v>0</v>
      </c>
      <c r="BH2110" s="228">
        <f>IF(O2110="sníž. přenesená",K2110,0)</f>
        <v>0</v>
      </c>
      <c r="BI2110" s="228">
        <f>IF(O2110="nulová",K2110,0)</f>
        <v>0</v>
      </c>
      <c r="BJ2110" s="17" t="s">
        <v>88</v>
      </c>
      <c r="BK2110" s="228">
        <f>ROUND(P2110*H2110,2)</f>
        <v>0</v>
      </c>
      <c r="BL2110" s="17" t="s">
        <v>305</v>
      </c>
      <c r="BM2110" s="17" t="s">
        <v>2431</v>
      </c>
    </row>
    <row r="2111" spans="2:65" s="1" customFormat="1" ht="16.5" customHeight="1">
      <c r="B2111" s="39"/>
      <c r="C2111" s="216" t="s">
        <v>2432</v>
      </c>
      <c r="D2111" s="216" t="s">
        <v>206</v>
      </c>
      <c r="E2111" s="217" t="s">
        <v>2433</v>
      </c>
      <c r="F2111" s="218" t="s">
        <v>2434</v>
      </c>
      <c r="G2111" s="219" t="s">
        <v>314</v>
      </c>
      <c r="H2111" s="220">
        <v>1</v>
      </c>
      <c r="I2111" s="221"/>
      <c r="J2111" s="221"/>
      <c r="K2111" s="222">
        <f>ROUND(P2111*H2111,2)</f>
        <v>0</v>
      </c>
      <c r="L2111" s="218" t="s">
        <v>1071</v>
      </c>
      <c r="M2111" s="44"/>
      <c r="N2111" s="223" t="s">
        <v>33</v>
      </c>
      <c r="O2111" s="224" t="s">
        <v>49</v>
      </c>
      <c r="P2111" s="225">
        <f>I2111+J2111</f>
        <v>0</v>
      </c>
      <c r="Q2111" s="225">
        <f>ROUND(I2111*H2111,2)</f>
        <v>0</v>
      </c>
      <c r="R2111" s="225">
        <f>ROUND(J2111*H2111,2)</f>
        <v>0</v>
      </c>
      <c r="S2111" s="80"/>
      <c r="T2111" s="226">
        <f>S2111*H2111</f>
        <v>0</v>
      </c>
      <c r="U2111" s="226">
        <v>0</v>
      </c>
      <c r="V2111" s="226">
        <f>U2111*H2111</f>
        <v>0</v>
      </c>
      <c r="W2111" s="226">
        <v>0</v>
      </c>
      <c r="X2111" s="227">
        <f>W2111*H2111</f>
        <v>0</v>
      </c>
      <c r="AR2111" s="17" t="s">
        <v>305</v>
      </c>
      <c r="AT2111" s="17" t="s">
        <v>206</v>
      </c>
      <c r="AU2111" s="17" t="s">
        <v>90</v>
      </c>
      <c r="AY2111" s="17" t="s">
        <v>204</v>
      </c>
      <c r="BE2111" s="228">
        <f>IF(O2111="základní",K2111,0)</f>
        <v>0</v>
      </c>
      <c r="BF2111" s="228">
        <f>IF(O2111="snížená",K2111,0)</f>
        <v>0</v>
      </c>
      <c r="BG2111" s="228">
        <f>IF(O2111="zákl. přenesená",K2111,0)</f>
        <v>0</v>
      </c>
      <c r="BH2111" s="228">
        <f>IF(O2111="sníž. přenesená",K2111,0)</f>
        <v>0</v>
      </c>
      <c r="BI2111" s="228">
        <f>IF(O2111="nulová",K2111,0)</f>
        <v>0</v>
      </c>
      <c r="BJ2111" s="17" t="s">
        <v>88</v>
      </c>
      <c r="BK2111" s="228">
        <f>ROUND(P2111*H2111,2)</f>
        <v>0</v>
      </c>
      <c r="BL2111" s="17" t="s">
        <v>305</v>
      </c>
      <c r="BM2111" s="17" t="s">
        <v>2435</v>
      </c>
    </row>
    <row r="2112" spans="2:65" s="1" customFormat="1" ht="16.5" customHeight="1">
      <c r="B2112" s="39"/>
      <c r="C2112" s="216" t="s">
        <v>2436</v>
      </c>
      <c r="D2112" s="216" t="s">
        <v>206</v>
      </c>
      <c r="E2112" s="217" t="s">
        <v>2437</v>
      </c>
      <c r="F2112" s="218" t="s">
        <v>2438</v>
      </c>
      <c r="G2112" s="219" t="s">
        <v>314</v>
      </c>
      <c r="H2112" s="220">
        <v>1</v>
      </c>
      <c r="I2112" s="221"/>
      <c r="J2112" s="221"/>
      <c r="K2112" s="222">
        <f>ROUND(P2112*H2112,2)</f>
        <v>0</v>
      </c>
      <c r="L2112" s="218" t="s">
        <v>1071</v>
      </c>
      <c r="M2112" s="44"/>
      <c r="N2112" s="223" t="s">
        <v>33</v>
      </c>
      <c r="O2112" s="224" t="s">
        <v>49</v>
      </c>
      <c r="P2112" s="225">
        <f>I2112+J2112</f>
        <v>0</v>
      </c>
      <c r="Q2112" s="225">
        <f>ROUND(I2112*H2112,2)</f>
        <v>0</v>
      </c>
      <c r="R2112" s="225">
        <f>ROUND(J2112*H2112,2)</f>
        <v>0</v>
      </c>
      <c r="S2112" s="80"/>
      <c r="T2112" s="226">
        <f>S2112*H2112</f>
        <v>0</v>
      </c>
      <c r="U2112" s="226">
        <v>0</v>
      </c>
      <c r="V2112" s="226">
        <f>U2112*H2112</f>
        <v>0</v>
      </c>
      <c r="W2112" s="226">
        <v>0</v>
      </c>
      <c r="X2112" s="227">
        <f>W2112*H2112</f>
        <v>0</v>
      </c>
      <c r="AR2112" s="17" t="s">
        <v>305</v>
      </c>
      <c r="AT2112" s="17" t="s">
        <v>206</v>
      </c>
      <c r="AU2112" s="17" t="s">
        <v>90</v>
      </c>
      <c r="AY2112" s="17" t="s">
        <v>204</v>
      </c>
      <c r="BE2112" s="228">
        <f>IF(O2112="základní",K2112,0)</f>
        <v>0</v>
      </c>
      <c r="BF2112" s="228">
        <f>IF(O2112="snížená",K2112,0)</f>
        <v>0</v>
      </c>
      <c r="BG2112" s="228">
        <f>IF(O2112="zákl. přenesená",K2112,0)</f>
        <v>0</v>
      </c>
      <c r="BH2112" s="228">
        <f>IF(O2112="sníž. přenesená",K2112,0)</f>
        <v>0</v>
      </c>
      <c r="BI2112" s="228">
        <f>IF(O2112="nulová",K2112,0)</f>
        <v>0</v>
      </c>
      <c r="BJ2112" s="17" t="s">
        <v>88</v>
      </c>
      <c r="BK2112" s="228">
        <f>ROUND(P2112*H2112,2)</f>
        <v>0</v>
      </c>
      <c r="BL2112" s="17" t="s">
        <v>305</v>
      </c>
      <c r="BM2112" s="17" t="s">
        <v>2439</v>
      </c>
    </row>
    <row r="2113" spans="2:65" s="1" customFormat="1" ht="16.5" customHeight="1">
      <c r="B2113" s="39"/>
      <c r="C2113" s="216" t="s">
        <v>2440</v>
      </c>
      <c r="D2113" s="216" t="s">
        <v>206</v>
      </c>
      <c r="E2113" s="217" t="s">
        <v>2441</v>
      </c>
      <c r="F2113" s="218" t="s">
        <v>2442</v>
      </c>
      <c r="G2113" s="219" t="s">
        <v>319</v>
      </c>
      <c r="H2113" s="220">
        <v>1</v>
      </c>
      <c r="I2113" s="221"/>
      <c r="J2113" s="221"/>
      <c r="K2113" s="222">
        <f>ROUND(P2113*H2113,2)</f>
        <v>0</v>
      </c>
      <c r="L2113" s="218" t="s">
        <v>1071</v>
      </c>
      <c r="M2113" s="44"/>
      <c r="N2113" s="223" t="s">
        <v>33</v>
      </c>
      <c r="O2113" s="224" t="s">
        <v>49</v>
      </c>
      <c r="P2113" s="225">
        <f>I2113+J2113</f>
        <v>0</v>
      </c>
      <c r="Q2113" s="225">
        <f>ROUND(I2113*H2113,2)</f>
        <v>0</v>
      </c>
      <c r="R2113" s="225">
        <f>ROUND(J2113*H2113,2)</f>
        <v>0</v>
      </c>
      <c r="S2113" s="80"/>
      <c r="T2113" s="226">
        <f>S2113*H2113</f>
        <v>0</v>
      </c>
      <c r="U2113" s="226">
        <v>0</v>
      </c>
      <c r="V2113" s="226">
        <f>U2113*H2113</f>
        <v>0</v>
      </c>
      <c r="W2113" s="226">
        <v>0</v>
      </c>
      <c r="X2113" s="227">
        <f>W2113*H2113</f>
        <v>0</v>
      </c>
      <c r="AR2113" s="17" t="s">
        <v>305</v>
      </c>
      <c r="AT2113" s="17" t="s">
        <v>206</v>
      </c>
      <c r="AU2113" s="17" t="s">
        <v>90</v>
      </c>
      <c r="AY2113" s="17" t="s">
        <v>204</v>
      </c>
      <c r="BE2113" s="228">
        <f>IF(O2113="základní",K2113,0)</f>
        <v>0</v>
      </c>
      <c r="BF2113" s="228">
        <f>IF(O2113="snížená",K2113,0)</f>
        <v>0</v>
      </c>
      <c r="BG2113" s="228">
        <f>IF(O2113="zákl. přenesená",K2113,0)</f>
        <v>0</v>
      </c>
      <c r="BH2113" s="228">
        <f>IF(O2113="sníž. přenesená",K2113,0)</f>
        <v>0</v>
      </c>
      <c r="BI2113" s="228">
        <f>IF(O2113="nulová",K2113,0)</f>
        <v>0</v>
      </c>
      <c r="BJ2113" s="17" t="s">
        <v>88</v>
      </c>
      <c r="BK2113" s="228">
        <f>ROUND(P2113*H2113,2)</f>
        <v>0</v>
      </c>
      <c r="BL2113" s="17" t="s">
        <v>305</v>
      </c>
      <c r="BM2113" s="17" t="s">
        <v>2443</v>
      </c>
    </row>
    <row r="2114" spans="2:47" s="1" customFormat="1" ht="12">
      <c r="B2114" s="39"/>
      <c r="C2114" s="40"/>
      <c r="D2114" s="231" t="s">
        <v>887</v>
      </c>
      <c r="E2114" s="40"/>
      <c r="F2114" s="283" t="s">
        <v>2444</v>
      </c>
      <c r="G2114" s="40"/>
      <c r="H2114" s="40"/>
      <c r="I2114" s="132"/>
      <c r="J2114" s="132"/>
      <c r="K2114" s="40"/>
      <c r="L2114" s="40"/>
      <c r="M2114" s="44"/>
      <c r="N2114" s="284"/>
      <c r="O2114" s="80"/>
      <c r="P2114" s="80"/>
      <c r="Q2114" s="80"/>
      <c r="R2114" s="80"/>
      <c r="S2114" s="80"/>
      <c r="T2114" s="80"/>
      <c r="U2114" s="80"/>
      <c r="V2114" s="80"/>
      <c r="W2114" s="80"/>
      <c r="X2114" s="81"/>
      <c r="AT2114" s="17" t="s">
        <v>887</v>
      </c>
      <c r="AU2114" s="17" t="s">
        <v>90</v>
      </c>
    </row>
    <row r="2115" spans="2:65" s="1" customFormat="1" ht="16.5" customHeight="1">
      <c r="B2115" s="39"/>
      <c r="C2115" s="216" t="s">
        <v>2445</v>
      </c>
      <c r="D2115" s="216" t="s">
        <v>206</v>
      </c>
      <c r="E2115" s="217" t="s">
        <v>2446</v>
      </c>
      <c r="F2115" s="218" t="s">
        <v>2447</v>
      </c>
      <c r="G2115" s="219" t="s">
        <v>314</v>
      </c>
      <c r="H2115" s="220">
        <v>1</v>
      </c>
      <c r="I2115" s="221"/>
      <c r="J2115" s="221"/>
      <c r="K2115" s="222">
        <f>ROUND(P2115*H2115,2)</f>
        <v>0</v>
      </c>
      <c r="L2115" s="218" t="s">
        <v>1071</v>
      </c>
      <c r="M2115" s="44"/>
      <c r="N2115" s="223" t="s">
        <v>33</v>
      </c>
      <c r="O2115" s="224" t="s">
        <v>49</v>
      </c>
      <c r="P2115" s="225">
        <f>I2115+J2115</f>
        <v>0</v>
      </c>
      <c r="Q2115" s="225">
        <f>ROUND(I2115*H2115,2)</f>
        <v>0</v>
      </c>
      <c r="R2115" s="225">
        <f>ROUND(J2115*H2115,2)</f>
        <v>0</v>
      </c>
      <c r="S2115" s="80"/>
      <c r="T2115" s="226">
        <f>S2115*H2115</f>
        <v>0</v>
      </c>
      <c r="U2115" s="226">
        <v>0</v>
      </c>
      <c r="V2115" s="226">
        <f>U2115*H2115</f>
        <v>0</v>
      </c>
      <c r="W2115" s="226">
        <v>0</v>
      </c>
      <c r="X2115" s="227">
        <f>W2115*H2115</f>
        <v>0</v>
      </c>
      <c r="AR2115" s="17" t="s">
        <v>305</v>
      </c>
      <c r="AT2115" s="17" t="s">
        <v>206</v>
      </c>
      <c r="AU2115" s="17" t="s">
        <v>90</v>
      </c>
      <c r="AY2115" s="17" t="s">
        <v>204</v>
      </c>
      <c r="BE2115" s="228">
        <f>IF(O2115="základní",K2115,0)</f>
        <v>0</v>
      </c>
      <c r="BF2115" s="228">
        <f>IF(O2115="snížená",K2115,0)</f>
        <v>0</v>
      </c>
      <c r="BG2115" s="228">
        <f>IF(O2115="zákl. přenesená",K2115,0)</f>
        <v>0</v>
      </c>
      <c r="BH2115" s="228">
        <f>IF(O2115="sníž. přenesená",K2115,0)</f>
        <v>0</v>
      </c>
      <c r="BI2115" s="228">
        <f>IF(O2115="nulová",K2115,0)</f>
        <v>0</v>
      </c>
      <c r="BJ2115" s="17" t="s">
        <v>88</v>
      </c>
      <c r="BK2115" s="228">
        <f>ROUND(P2115*H2115,2)</f>
        <v>0</v>
      </c>
      <c r="BL2115" s="17" t="s">
        <v>305</v>
      </c>
      <c r="BM2115" s="17" t="s">
        <v>2448</v>
      </c>
    </row>
    <row r="2116" spans="2:47" s="1" customFormat="1" ht="12">
      <c r="B2116" s="39"/>
      <c r="C2116" s="40"/>
      <c r="D2116" s="231" t="s">
        <v>887</v>
      </c>
      <c r="E2116" s="40"/>
      <c r="F2116" s="283" t="s">
        <v>2449</v>
      </c>
      <c r="G2116" s="40"/>
      <c r="H2116" s="40"/>
      <c r="I2116" s="132"/>
      <c r="J2116" s="132"/>
      <c r="K2116" s="40"/>
      <c r="L2116" s="40"/>
      <c r="M2116" s="44"/>
      <c r="N2116" s="284"/>
      <c r="O2116" s="80"/>
      <c r="P2116" s="80"/>
      <c r="Q2116" s="80"/>
      <c r="R2116" s="80"/>
      <c r="S2116" s="80"/>
      <c r="T2116" s="80"/>
      <c r="U2116" s="80"/>
      <c r="V2116" s="80"/>
      <c r="W2116" s="80"/>
      <c r="X2116" s="81"/>
      <c r="AT2116" s="17" t="s">
        <v>887</v>
      </c>
      <c r="AU2116" s="17" t="s">
        <v>90</v>
      </c>
    </row>
    <row r="2117" spans="2:51" s="11" customFormat="1" ht="12">
      <c r="B2117" s="229"/>
      <c r="C2117" s="230"/>
      <c r="D2117" s="231" t="s">
        <v>213</v>
      </c>
      <c r="E2117" s="232" t="s">
        <v>33</v>
      </c>
      <c r="F2117" s="233" t="s">
        <v>2450</v>
      </c>
      <c r="G2117" s="230"/>
      <c r="H2117" s="232" t="s">
        <v>33</v>
      </c>
      <c r="I2117" s="234"/>
      <c r="J2117" s="234"/>
      <c r="K2117" s="230"/>
      <c r="L2117" s="230"/>
      <c r="M2117" s="235"/>
      <c r="N2117" s="236"/>
      <c r="O2117" s="237"/>
      <c r="P2117" s="237"/>
      <c r="Q2117" s="237"/>
      <c r="R2117" s="237"/>
      <c r="S2117" s="237"/>
      <c r="T2117" s="237"/>
      <c r="U2117" s="237"/>
      <c r="V2117" s="237"/>
      <c r="W2117" s="237"/>
      <c r="X2117" s="238"/>
      <c r="AT2117" s="239" t="s">
        <v>213</v>
      </c>
      <c r="AU2117" s="239" t="s">
        <v>90</v>
      </c>
      <c r="AV2117" s="11" t="s">
        <v>88</v>
      </c>
      <c r="AW2117" s="11" t="s">
        <v>5</v>
      </c>
      <c r="AX2117" s="11" t="s">
        <v>80</v>
      </c>
      <c r="AY2117" s="239" t="s">
        <v>204</v>
      </c>
    </row>
    <row r="2118" spans="2:51" s="11" customFormat="1" ht="12">
      <c r="B2118" s="229"/>
      <c r="C2118" s="230"/>
      <c r="D2118" s="231" t="s">
        <v>213</v>
      </c>
      <c r="E2118" s="232" t="s">
        <v>33</v>
      </c>
      <c r="F2118" s="233" t="s">
        <v>2451</v>
      </c>
      <c r="G2118" s="230"/>
      <c r="H2118" s="232" t="s">
        <v>33</v>
      </c>
      <c r="I2118" s="234"/>
      <c r="J2118" s="234"/>
      <c r="K2118" s="230"/>
      <c r="L2118" s="230"/>
      <c r="M2118" s="235"/>
      <c r="N2118" s="236"/>
      <c r="O2118" s="237"/>
      <c r="P2118" s="237"/>
      <c r="Q2118" s="237"/>
      <c r="R2118" s="237"/>
      <c r="S2118" s="237"/>
      <c r="T2118" s="237"/>
      <c r="U2118" s="237"/>
      <c r="V2118" s="237"/>
      <c r="W2118" s="237"/>
      <c r="X2118" s="238"/>
      <c r="AT2118" s="239" t="s">
        <v>213</v>
      </c>
      <c r="AU2118" s="239" t="s">
        <v>90</v>
      </c>
      <c r="AV2118" s="11" t="s">
        <v>88</v>
      </c>
      <c r="AW2118" s="11" t="s">
        <v>5</v>
      </c>
      <c r="AX2118" s="11" t="s">
        <v>80</v>
      </c>
      <c r="AY2118" s="239" t="s">
        <v>204</v>
      </c>
    </row>
    <row r="2119" spans="2:51" s="11" customFormat="1" ht="12">
      <c r="B2119" s="229"/>
      <c r="C2119" s="230"/>
      <c r="D2119" s="231" t="s">
        <v>213</v>
      </c>
      <c r="E2119" s="232" t="s">
        <v>33</v>
      </c>
      <c r="F2119" s="233" t="s">
        <v>2452</v>
      </c>
      <c r="G2119" s="230"/>
      <c r="H2119" s="232" t="s">
        <v>33</v>
      </c>
      <c r="I2119" s="234"/>
      <c r="J2119" s="234"/>
      <c r="K2119" s="230"/>
      <c r="L2119" s="230"/>
      <c r="M2119" s="235"/>
      <c r="N2119" s="236"/>
      <c r="O2119" s="237"/>
      <c r="P2119" s="237"/>
      <c r="Q2119" s="237"/>
      <c r="R2119" s="237"/>
      <c r="S2119" s="237"/>
      <c r="T2119" s="237"/>
      <c r="U2119" s="237"/>
      <c r="V2119" s="237"/>
      <c r="W2119" s="237"/>
      <c r="X2119" s="238"/>
      <c r="AT2119" s="239" t="s">
        <v>213</v>
      </c>
      <c r="AU2119" s="239" t="s">
        <v>90</v>
      </c>
      <c r="AV2119" s="11" t="s">
        <v>88</v>
      </c>
      <c r="AW2119" s="11" t="s">
        <v>5</v>
      </c>
      <c r="AX2119" s="11" t="s">
        <v>80</v>
      </c>
      <c r="AY2119" s="239" t="s">
        <v>204</v>
      </c>
    </row>
    <row r="2120" spans="2:51" s="11" customFormat="1" ht="12">
      <c r="B2120" s="229"/>
      <c r="C2120" s="230"/>
      <c r="D2120" s="231" t="s">
        <v>213</v>
      </c>
      <c r="E2120" s="232" t="s">
        <v>33</v>
      </c>
      <c r="F2120" s="233" t="s">
        <v>2453</v>
      </c>
      <c r="G2120" s="230"/>
      <c r="H2120" s="232" t="s">
        <v>33</v>
      </c>
      <c r="I2120" s="234"/>
      <c r="J2120" s="234"/>
      <c r="K2120" s="230"/>
      <c r="L2120" s="230"/>
      <c r="M2120" s="235"/>
      <c r="N2120" s="236"/>
      <c r="O2120" s="237"/>
      <c r="P2120" s="237"/>
      <c r="Q2120" s="237"/>
      <c r="R2120" s="237"/>
      <c r="S2120" s="237"/>
      <c r="T2120" s="237"/>
      <c r="U2120" s="237"/>
      <c r="V2120" s="237"/>
      <c r="W2120" s="237"/>
      <c r="X2120" s="238"/>
      <c r="AT2120" s="239" t="s">
        <v>213</v>
      </c>
      <c r="AU2120" s="239" t="s">
        <v>90</v>
      </c>
      <c r="AV2120" s="11" t="s">
        <v>88</v>
      </c>
      <c r="AW2120" s="11" t="s">
        <v>5</v>
      </c>
      <c r="AX2120" s="11" t="s">
        <v>80</v>
      </c>
      <c r="AY2120" s="239" t="s">
        <v>204</v>
      </c>
    </row>
    <row r="2121" spans="2:51" s="11" customFormat="1" ht="12">
      <c r="B2121" s="229"/>
      <c r="C2121" s="230"/>
      <c r="D2121" s="231" t="s">
        <v>213</v>
      </c>
      <c r="E2121" s="232" t="s">
        <v>33</v>
      </c>
      <c r="F2121" s="233" t="s">
        <v>2454</v>
      </c>
      <c r="G2121" s="230"/>
      <c r="H2121" s="232" t="s">
        <v>33</v>
      </c>
      <c r="I2121" s="234"/>
      <c r="J2121" s="234"/>
      <c r="K2121" s="230"/>
      <c r="L2121" s="230"/>
      <c r="M2121" s="235"/>
      <c r="N2121" s="236"/>
      <c r="O2121" s="237"/>
      <c r="P2121" s="237"/>
      <c r="Q2121" s="237"/>
      <c r="R2121" s="237"/>
      <c r="S2121" s="237"/>
      <c r="T2121" s="237"/>
      <c r="U2121" s="237"/>
      <c r="V2121" s="237"/>
      <c r="W2121" s="237"/>
      <c r="X2121" s="238"/>
      <c r="AT2121" s="239" t="s">
        <v>213</v>
      </c>
      <c r="AU2121" s="239" t="s">
        <v>90</v>
      </c>
      <c r="AV2121" s="11" t="s">
        <v>88</v>
      </c>
      <c r="AW2121" s="11" t="s">
        <v>5</v>
      </c>
      <c r="AX2121" s="11" t="s">
        <v>80</v>
      </c>
      <c r="AY2121" s="239" t="s">
        <v>204</v>
      </c>
    </row>
    <row r="2122" spans="2:51" s="11" customFormat="1" ht="12">
      <c r="B2122" s="229"/>
      <c r="C2122" s="230"/>
      <c r="D2122" s="231" t="s">
        <v>213</v>
      </c>
      <c r="E2122" s="232" t="s">
        <v>33</v>
      </c>
      <c r="F2122" s="233" t="s">
        <v>347</v>
      </c>
      <c r="G2122" s="230"/>
      <c r="H2122" s="232" t="s">
        <v>33</v>
      </c>
      <c r="I2122" s="234"/>
      <c r="J2122" s="234"/>
      <c r="K2122" s="230"/>
      <c r="L2122" s="230"/>
      <c r="M2122" s="235"/>
      <c r="N2122" s="236"/>
      <c r="O2122" s="237"/>
      <c r="P2122" s="237"/>
      <c r="Q2122" s="237"/>
      <c r="R2122" s="237"/>
      <c r="S2122" s="237"/>
      <c r="T2122" s="237"/>
      <c r="U2122" s="237"/>
      <c r="V2122" s="237"/>
      <c r="W2122" s="237"/>
      <c r="X2122" s="238"/>
      <c r="AT2122" s="239" t="s">
        <v>213</v>
      </c>
      <c r="AU2122" s="239" t="s">
        <v>90</v>
      </c>
      <c r="AV2122" s="11" t="s">
        <v>88</v>
      </c>
      <c r="AW2122" s="11" t="s">
        <v>5</v>
      </c>
      <c r="AX2122" s="11" t="s">
        <v>80</v>
      </c>
      <c r="AY2122" s="239" t="s">
        <v>204</v>
      </c>
    </row>
    <row r="2123" spans="2:51" s="11" customFormat="1" ht="12">
      <c r="B2123" s="229"/>
      <c r="C2123" s="230"/>
      <c r="D2123" s="231" t="s">
        <v>213</v>
      </c>
      <c r="E2123" s="232" t="s">
        <v>33</v>
      </c>
      <c r="F2123" s="233" t="s">
        <v>2455</v>
      </c>
      <c r="G2123" s="230"/>
      <c r="H2123" s="232" t="s">
        <v>33</v>
      </c>
      <c r="I2123" s="234"/>
      <c r="J2123" s="234"/>
      <c r="K2123" s="230"/>
      <c r="L2123" s="230"/>
      <c r="M2123" s="235"/>
      <c r="N2123" s="236"/>
      <c r="O2123" s="237"/>
      <c r="P2123" s="237"/>
      <c r="Q2123" s="237"/>
      <c r="R2123" s="237"/>
      <c r="S2123" s="237"/>
      <c r="T2123" s="237"/>
      <c r="U2123" s="237"/>
      <c r="V2123" s="237"/>
      <c r="W2123" s="237"/>
      <c r="X2123" s="238"/>
      <c r="AT2123" s="239" t="s">
        <v>213</v>
      </c>
      <c r="AU2123" s="239" t="s">
        <v>90</v>
      </c>
      <c r="AV2123" s="11" t="s">
        <v>88</v>
      </c>
      <c r="AW2123" s="11" t="s">
        <v>5</v>
      </c>
      <c r="AX2123" s="11" t="s">
        <v>80</v>
      </c>
      <c r="AY2123" s="239" t="s">
        <v>204</v>
      </c>
    </row>
    <row r="2124" spans="2:51" s="11" customFormat="1" ht="12">
      <c r="B2124" s="229"/>
      <c r="C2124" s="230"/>
      <c r="D2124" s="231" t="s">
        <v>213</v>
      </c>
      <c r="E2124" s="232" t="s">
        <v>33</v>
      </c>
      <c r="F2124" s="233" t="s">
        <v>2456</v>
      </c>
      <c r="G2124" s="230"/>
      <c r="H2124" s="232" t="s">
        <v>33</v>
      </c>
      <c r="I2124" s="234"/>
      <c r="J2124" s="234"/>
      <c r="K2124" s="230"/>
      <c r="L2124" s="230"/>
      <c r="M2124" s="235"/>
      <c r="N2124" s="236"/>
      <c r="O2124" s="237"/>
      <c r="P2124" s="237"/>
      <c r="Q2124" s="237"/>
      <c r="R2124" s="237"/>
      <c r="S2124" s="237"/>
      <c r="T2124" s="237"/>
      <c r="U2124" s="237"/>
      <c r="V2124" s="237"/>
      <c r="W2124" s="237"/>
      <c r="X2124" s="238"/>
      <c r="AT2124" s="239" t="s">
        <v>213</v>
      </c>
      <c r="AU2124" s="239" t="s">
        <v>90</v>
      </c>
      <c r="AV2124" s="11" t="s">
        <v>88</v>
      </c>
      <c r="AW2124" s="11" t="s">
        <v>5</v>
      </c>
      <c r="AX2124" s="11" t="s">
        <v>80</v>
      </c>
      <c r="AY2124" s="239" t="s">
        <v>204</v>
      </c>
    </row>
    <row r="2125" spans="2:51" s="11" customFormat="1" ht="12">
      <c r="B2125" s="229"/>
      <c r="C2125" s="230"/>
      <c r="D2125" s="231" t="s">
        <v>213</v>
      </c>
      <c r="E2125" s="232" t="s">
        <v>33</v>
      </c>
      <c r="F2125" s="233" t="s">
        <v>2457</v>
      </c>
      <c r="G2125" s="230"/>
      <c r="H2125" s="232" t="s">
        <v>33</v>
      </c>
      <c r="I2125" s="234"/>
      <c r="J2125" s="234"/>
      <c r="K2125" s="230"/>
      <c r="L2125" s="230"/>
      <c r="M2125" s="235"/>
      <c r="N2125" s="236"/>
      <c r="O2125" s="237"/>
      <c r="P2125" s="237"/>
      <c r="Q2125" s="237"/>
      <c r="R2125" s="237"/>
      <c r="S2125" s="237"/>
      <c r="T2125" s="237"/>
      <c r="U2125" s="237"/>
      <c r="V2125" s="237"/>
      <c r="W2125" s="237"/>
      <c r="X2125" s="238"/>
      <c r="AT2125" s="239" t="s">
        <v>213</v>
      </c>
      <c r="AU2125" s="239" t="s">
        <v>90</v>
      </c>
      <c r="AV2125" s="11" t="s">
        <v>88</v>
      </c>
      <c r="AW2125" s="11" t="s">
        <v>5</v>
      </c>
      <c r="AX2125" s="11" t="s">
        <v>80</v>
      </c>
      <c r="AY2125" s="239" t="s">
        <v>204</v>
      </c>
    </row>
    <row r="2126" spans="2:51" s="11" customFormat="1" ht="12">
      <c r="B2126" s="229"/>
      <c r="C2126" s="230"/>
      <c r="D2126" s="231" t="s">
        <v>213</v>
      </c>
      <c r="E2126" s="232" t="s">
        <v>33</v>
      </c>
      <c r="F2126" s="233" t="s">
        <v>597</v>
      </c>
      <c r="G2126" s="230"/>
      <c r="H2126" s="232" t="s">
        <v>33</v>
      </c>
      <c r="I2126" s="234"/>
      <c r="J2126" s="234"/>
      <c r="K2126" s="230"/>
      <c r="L2126" s="230"/>
      <c r="M2126" s="235"/>
      <c r="N2126" s="236"/>
      <c r="O2126" s="237"/>
      <c r="P2126" s="237"/>
      <c r="Q2126" s="237"/>
      <c r="R2126" s="237"/>
      <c r="S2126" s="237"/>
      <c r="T2126" s="237"/>
      <c r="U2126" s="237"/>
      <c r="V2126" s="237"/>
      <c r="W2126" s="237"/>
      <c r="X2126" s="238"/>
      <c r="AT2126" s="239" t="s">
        <v>213</v>
      </c>
      <c r="AU2126" s="239" t="s">
        <v>90</v>
      </c>
      <c r="AV2126" s="11" t="s">
        <v>88</v>
      </c>
      <c r="AW2126" s="11" t="s">
        <v>5</v>
      </c>
      <c r="AX2126" s="11" t="s">
        <v>80</v>
      </c>
      <c r="AY2126" s="239" t="s">
        <v>204</v>
      </c>
    </row>
    <row r="2127" spans="2:51" s="11" customFormat="1" ht="12">
      <c r="B2127" s="229"/>
      <c r="C2127" s="230"/>
      <c r="D2127" s="231" t="s">
        <v>213</v>
      </c>
      <c r="E2127" s="232" t="s">
        <v>33</v>
      </c>
      <c r="F2127" s="233" t="s">
        <v>2458</v>
      </c>
      <c r="G2127" s="230"/>
      <c r="H2127" s="232" t="s">
        <v>33</v>
      </c>
      <c r="I2127" s="234"/>
      <c r="J2127" s="234"/>
      <c r="K2127" s="230"/>
      <c r="L2127" s="230"/>
      <c r="M2127" s="235"/>
      <c r="N2127" s="236"/>
      <c r="O2127" s="237"/>
      <c r="P2127" s="237"/>
      <c r="Q2127" s="237"/>
      <c r="R2127" s="237"/>
      <c r="S2127" s="237"/>
      <c r="T2127" s="237"/>
      <c r="U2127" s="237"/>
      <c r="V2127" s="237"/>
      <c r="W2127" s="237"/>
      <c r="X2127" s="238"/>
      <c r="AT2127" s="239" t="s">
        <v>213</v>
      </c>
      <c r="AU2127" s="239" t="s">
        <v>90</v>
      </c>
      <c r="AV2127" s="11" t="s">
        <v>88</v>
      </c>
      <c r="AW2127" s="11" t="s">
        <v>5</v>
      </c>
      <c r="AX2127" s="11" t="s">
        <v>80</v>
      </c>
      <c r="AY2127" s="239" t="s">
        <v>204</v>
      </c>
    </row>
    <row r="2128" spans="2:51" s="11" customFormat="1" ht="12">
      <c r="B2128" s="229"/>
      <c r="C2128" s="230"/>
      <c r="D2128" s="231" t="s">
        <v>213</v>
      </c>
      <c r="E2128" s="232" t="s">
        <v>33</v>
      </c>
      <c r="F2128" s="233" t="s">
        <v>2459</v>
      </c>
      <c r="G2128" s="230"/>
      <c r="H2128" s="232" t="s">
        <v>33</v>
      </c>
      <c r="I2128" s="234"/>
      <c r="J2128" s="234"/>
      <c r="K2128" s="230"/>
      <c r="L2128" s="230"/>
      <c r="M2128" s="235"/>
      <c r="N2128" s="236"/>
      <c r="O2128" s="237"/>
      <c r="P2128" s="237"/>
      <c r="Q2128" s="237"/>
      <c r="R2128" s="237"/>
      <c r="S2128" s="237"/>
      <c r="T2128" s="237"/>
      <c r="U2128" s="237"/>
      <c r="V2128" s="237"/>
      <c r="W2128" s="237"/>
      <c r="X2128" s="238"/>
      <c r="AT2128" s="239" t="s">
        <v>213</v>
      </c>
      <c r="AU2128" s="239" t="s">
        <v>90</v>
      </c>
      <c r="AV2128" s="11" t="s">
        <v>88</v>
      </c>
      <c r="AW2128" s="11" t="s">
        <v>5</v>
      </c>
      <c r="AX2128" s="11" t="s">
        <v>80</v>
      </c>
      <c r="AY2128" s="239" t="s">
        <v>204</v>
      </c>
    </row>
    <row r="2129" spans="2:51" s="11" customFormat="1" ht="12">
      <c r="B2129" s="229"/>
      <c r="C2129" s="230"/>
      <c r="D2129" s="231" t="s">
        <v>213</v>
      </c>
      <c r="E2129" s="232" t="s">
        <v>33</v>
      </c>
      <c r="F2129" s="233" t="s">
        <v>2460</v>
      </c>
      <c r="G2129" s="230"/>
      <c r="H2129" s="232" t="s">
        <v>33</v>
      </c>
      <c r="I2129" s="234"/>
      <c r="J2129" s="234"/>
      <c r="K2129" s="230"/>
      <c r="L2129" s="230"/>
      <c r="M2129" s="235"/>
      <c r="N2129" s="236"/>
      <c r="O2129" s="237"/>
      <c r="P2129" s="237"/>
      <c r="Q2129" s="237"/>
      <c r="R2129" s="237"/>
      <c r="S2129" s="237"/>
      <c r="T2129" s="237"/>
      <c r="U2129" s="237"/>
      <c r="V2129" s="237"/>
      <c r="W2129" s="237"/>
      <c r="X2129" s="238"/>
      <c r="AT2129" s="239" t="s">
        <v>213</v>
      </c>
      <c r="AU2129" s="239" t="s">
        <v>90</v>
      </c>
      <c r="AV2129" s="11" t="s">
        <v>88</v>
      </c>
      <c r="AW2129" s="11" t="s">
        <v>5</v>
      </c>
      <c r="AX2129" s="11" t="s">
        <v>80</v>
      </c>
      <c r="AY2129" s="239" t="s">
        <v>204</v>
      </c>
    </row>
    <row r="2130" spans="2:51" s="11" customFormat="1" ht="12">
      <c r="B2130" s="229"/>
      <c r="C2130" s="230"/>
      <c r="D2130" s="231" t="s">
        <v>213</v>
      </c>
      <c r="E2130" s="232" t="s">
        <v>33</v>
      </c>
      <c r="F2130" s="233" t="s">
        <v>2461</v>
      </c>
      <c r="G2130" s="230"/>
      <c r="H2130" s="232" t="s">
        <v>33</v>
      </c>
      <c r="I2130" s="234"/>
      <c r="J2130" s="234"/>
      <c r="K2130" s="230"/>
      <c r="L2130" s="230"/>
      <c r="M2130" s="235"/>
      <c r="N2130" s="236"/>
      <c r="O2130" s="237"/>
      <c r="P2130" s="237"/>
      <c r="Q2130" s="237"/>
      <c r="R2130" s="237"/>
      <c r="S2130" s="237"/>
      <c r="T2130" s="237"/>
      <c r="U2130" s="237"/>
      <c r="V2130" s="237"/>
      <c r="W2130" s="237"/>
      <c r="X2130" s="238"/>
      <c r="AT2130" s="239" t="s">
        <v>213</v>
      </c>
      <c r="AU2130" s="239" t="s">
        <v>90</v>
      </c>
      <c r="AV2130" s="11" t="s">
        <v>88</v>
      </c>
      <c r="AW2130" s="11" t="s">
        <v>5</v>
      </c>
      <c r="AX2130" s="11" t="s">
        <v>80</v>
      </c>
      <c r="AY2130" s="239" t="s">
        <v>204</v>
      </c>
    </row>
    <row r="2131" spans="2:51" s="11" customFormat="1" ht="12">
      <c r="B2131" s="229"/>
      <c r="C2131" s="230"/>
      <c r="D2131" s="231" t="s">
        <v>213</v>
      </c>
      <c r="E2131" s="232" t="s">
        <v>33</v>
      </c>
      <c r="F2131" s="233" t="s">
        <v>2462</v>
      </c>
      <c r="G2131" s="230"/>
      <c r="H2131" s="232" t="s">
        <v>33</v>
      </c>
      <c r="I2131" s="234"/>
      <c r="J2131" s="234"/>
      <c r="K2131" s="230"/>
      <c r="L2131" s="230"/>
      <c r="M2131" s="235"/>
      <c r="N2131" s="236"/>
      <c r="O2131" s="237"/>
      <c r="P2131" s="237"/>
      <c r="Q2131" s="237"/>
      <c r="R2131" s="237"/>
      <c r="S2131" s="237"/>
      <c r="T2131" s="237"/>
      <c r="U2131" s="237"/>
      <c r="V2131" s="237"/>
      <c r="W2131" s="237"/>
      <c r="X2131" s="238"/>
      <c r="AT2131" s="239" t="s">
        <v>213</v>
      </c>
      <c r="AU2131" s="239" t="s">
        <v>90</v>
      </c>
      <c r="AV2131" s="11" t="s">
        <v>88</v>
      </c>
      <c r="AW2131" s="11" t="s">
        <v>5</v>
      </c>
      <c r="AX2131" s="11" t="s">
        <v>80</v>
      </c>
      <c r="AY2131" s="239" t="s">
        <v>204</v>
      </c>
    </row>
    <row r="2132" spans="2:51" s="11" customFormat="1" ht="12">
      <c r="B2132" s="229"/>
      <c r="C2132" s="230"/>
      <c r="D2132" s="231" t="s">
        <v>213</v>
      </c>
      <c r="E2132" s="232" t="s">
        <v>33</v>
      </c>
      <c r="F2132" s="233" t="s">
        <v>2463</v>
      </c>
      <c r="G2132" s="230"/>
      <c r="H2132" s="232" t="s">
        <v>33</v>
      </c>
      <c r="I2132" s="234"/>
      <c r="J2132" s="234"/>
      <c r="K2132" s="230"/>
      <c r="L2132" s="230"/>
      <c r="M2132" s="235"/>
      <c r="N2132" s="236"/>
      <c r="O2132" s="237"/>
      <c r="P2132" s="237"/>
      <c r="Q2132" s="237"/>
      <c r="R2132" s="237"/>
      <c r="S2132" s="237"/>
      <c r="T2132" s="237"/>
      <c r="U2132" s="237"/>
      <c r="V2132" s="237"/>
      <c r="W2132" s="237"/>
      <c r="X2132" s="238"/>
      <c r="AT2132" s="239" t="s">
        <v>213</v>
      </c>
      <c r="AU2132" s="239" t="s">
        <v>90</v>
      </c>
      <c r="AV2132" s="11" t="s">
        <v>88</v>
      </c>
      <c r="AW2132" s="11" t="s">
        <v>5</v>
      </c>
      <c r="AX2132" s="11" t="s">
        <v>80</v>
      </c>
      <c r="AY2132" s="239" t="s">
        <v>204</v>
      </c>
    </row>
    <row r="2133" spans="2:51" s="11" customFormat="1" ht="12">
      <c r="B2133" s="229"/>
      <c r="C2133" s="230"/>
      <c r="D2133" s="231" t="s">
        <v>213</v>
      </c>
      <c r="E2133" s="232" t="s">
        <v>33</v>
      </c>
      <c r="F2133" s="233" t="s">
        <v>2464</v>
      </c>
      <c r="G2133" s="230"/>
      <c r="H2133" s="232" t="s">
        <v>33</v>
      </c>
      <c r="I2133" s="234"/>
      <c r="J2133" s="234"/>
      <c r="K2133" s="230"/>
      <c r="L2133" s="230"/>
      <c r="M2133" s="235"/>
      <c r="N2133" s="236"/>
      <c r="O2133" s="237"/>
      <c r="P2133" s="237"/>
      <c r="Q2133" s="237"/>
      <c r="R2133" s="237"/>
      <c r="S2133" s="237"/>
      <c r="T2133" s="237"/>
      <c r="U2133" s="237"/>
      <c r="V2133" s="237"/>
      <c r="W2133" s="237"/>
      <c r="X2133" s="238"/>
      <c r="AT2133" s="239" t="s">
        <v>213</v>
      </c>
      <c r="AU2133" s="239" t="s">
        <v>90</v>
      </c>
      <c r="AV2133" s="11" t="s">
        <v>88</v>
      </c>
      <c r="AW2133" s="11" t="s">
        <v>5</v>
      </c>
      <c r="AX2133" s="11" t="s">
        <v>80</v>
      </c>
      <c r="AY2133" s="239" t="s">
        <v>204</v>
      </c>
    </row>
    <row r="2134" spans="2:51" s="12" customFormat="1" ht="12">
      <c r="B2134" s="240"/>
      <c r="C2134" s="241"/>
      <c r="D2134" s="231" t="s">
        <v>213</v>
      </c>
      <c r="E2134" s="242" t="s">
        <v>33</v>
      </c>
      <c r="F2134" s="243" t="s">
        <v>88</v>
      </c>
      <c r="G2134" s="241"/>
      <c r="H2134" s="244">
        <v>1</v>
      </c>
      <c r="I2134" s="245"/>
      <c r="J2134" s="245"/>
      <c r="K2134" s="241"/>
      <c r="L2134" s="241"/>
      <c r="M2134" s="246"/>
      <c r="N2134" s="247"/>
      <c r="O2134" s="248"/>
      <c r="P2134" s="248"/>
      <c r="Q2134" s="248"/>
      <c r="R2134" s="248"/>
      <c r="S2134" s="248"/>
      <c r="T2134" s="248"/>
      <c r="U2134" s="248"/>
      <c r="V2134" s="248"/>
      <c r="W2134" s="248"/>
      <c r="X2134" s="249"/>
      <c r="AT2134" s="250" t="s">
        <v>213</v>
      </c>
      <c r="AU2134" s="250" t="s">
        <v>90</v>
      </c>
      <c r="AV2134" s="12" t="s">
        <v>90</v>
      </c>
      <c r="AW2134" s="12" t="s">
        <v>5</v>
      </c>
      <c r="AX2134" s="12" t="s">
        <v>80</v>
      </c>
      <c r="AY2134" s="250" t="s">
        <v>204</v>
      </c>
    </row>
    <row r="2135" spans="2:51" s="13" customFormat="1" ht="12">
      <c r="B2135" s="251"/>
      <c r="C2135" s="252"/>
      <c r="D2135" s="231" t="s">
        <v>213</v>
      </c>
      <c r="E2135" s="253" t="s">
        <v>33</v>
      </c>
      <c r="F2135" s="254" t="s">
        <v>218</v>
      </c>
      <c r="G2135" s="252"/>
      <c r="H2135" s="255">
        <v>1</v>
      </c>
      <c r="I2135" s="256"/>
      <c r="J2135" s="256"/>
      <c r="K2135" s="252"/>
      <c r="L2135" s="252"/>
      <c r="M2135" s="257"/>
      <c r="N2135" s="258"/>
      <c r="O2135" s="259"/>
      <c r="P2135" s="259"/>
      <c r="Q2135" s="259"/>
      <c r="R2135" s="259"/>
      <c r="S2135" s="259"/>
      <c r="T2135" s="259"/>
      <c r="U2135" s="259"/>
      <c r="V2135" s="259"/>
      <c r="W2135" s="259"/>
      <c r="X2135" s="260"/>
      <c r="AT2135" s="261" t="s">
        <v>213</v>
      </c>
      <c r="AU2135" s="261" t="s">
        <v>90</v>
      </c>
      <c r="AV2135" s="13" t="s">
        <v>211</v>
      </c>
      <c r="AW2135" s="13" t="s">
        <v>5</v>
      </c>
      <c r="AX2135" s="13" t="s">
        <v>88</v>
      </c>
      <c r="AY2135" s="261" t="s">
        <v>204</v>
      </c>
    </row>
    <row r="2136" spans="2:65" s="1" customFormat="1" ht="16.5" customHeight="1">
      <c r="B2136" s="39"/>
      <c r="C2136" s="216" t="s">
        <v>2465</v>
      </c>
      <c r="D2136" s="216" t="s">
        <v>206</v>
      </c>
      <c r="E2136" s="217" t="s">
        <v>2466</v>
      </c>
      <c r="F2136" s="218" t="s">
        <v>2467</v>
      </c>
      <c r="G2136" s="219" t="s">
        <v>2468</v>
      </c>
      <c r="H2136" s="220">
        <v>792</v>
      </c>
      <c r="I2136" s="221"/>
      <c r="J2136" s="221"/>
      <c r="K2136" s="222">
        <f>ROUND(P2136*H2136,2)</f>
        <v>0</v>
      </c>
      <c r="L2136" s="218" t="s">
        <v>2469</v>
      </c>
      <c r="M2136" s="44"/>
      <c r="N2136" s="223" t="s">
        <v>33</v>
      </c>
      <c r="O2136" s="224" t="s">
        <v>49</v>
      </c>
      <c r="P2136" s="225">
        <f>I2136+J2136</f>
        <v>0</v>
      </c>
      <c r="Q2136" s="225">
        <f>ROUND(I2136*H2136,2)</f>
        <v>0</v>
      </c>
      <c r="R2136" s="225">
        <f>ROUND(J2136*H2136,2)</f>
        <v>0</v>
      </c>
      <c r="S2136" s="80"/>
      <c r="T2136" s="226">
        <f>S2136*H2136</f>
        <v>0</v>
      </c>
      <c r="U2136" s="226">
        <v>0</v>
      </c>
      <c r="V2136" s="226">
        <f>U2136*H2136</f>
        <v>0</v>
      </c>
      <c r="W2136" s="226">
        <v>0</v>
      </c>
      <c r="X2136" s="227">
        <f>W2136*H2136</f>
        <v>0</v>
      </c>
      <c r="AR2136" s="17" t="s">
        <v>305</v>
      </c>
      <c r="AT2136" s="17" t="s">
        <v>206</v>
      </c>
      <c r="AU2136" s="17" t="s">
        <v>90</v>
      </c>
      <c r="AY2136" s="17" t="s">
        <v>204</v>
      </c>
      <c r="BE2136" s="228">
        <f>IF(O2136="základní",K2136,0)</f>
        <v>0</v>
      </c>
      <c r="BF2136" s="228">
        <f>IF(O2136="snížená",K2136,0)</f>
        <v>0</v>
      </c>
      <c r="BG2136" s="228">
        <f>IF(O2136="zákl. přenesená",K2136,0)</f>
        <v>0</v>
      </c>
      <c r="BH2136" s="228">
        <f>IF(O2136="sníž. přenesená",K2136,0)</f>
        <v>0</v>
      </c>
      <c r="BI2136" s="228">
        <f>IF(O2136="nulová",K2136,0)</f>
        <v>0</v>
      </c>
      <c r="BJ2136" s="17" t="s">
        <v>88</v>
      </c>
      <c r="BK2136" s="228">
        <f>ROUND(P2136*H2136,2)</f>
        <v>0</v>
      </c>
      <c r="BL2136" s="17" t="s">
        <v>305</v>
      </c>
      <c r="BM2136" s="17" t="s">
        <v>2470</v>
      </c>
    </row>
    <row r="2137" spans="2:51" s="12" customFormat="1" ht="12">
      <c r="B2137" s="240"/>
      <c r="C2137" s="241"/>
      <c r="D2137" s="231" t="s">
        <v>213</v>
      </c>
      <c r="E2137" s="242" t="s">
        <v>33</v>
      </c>
      <c r="F2137" s="243" t="s">
        <v>2471</v>
      </c>
      <c r="G2137" s="241"/>
      <c r="H2137" s="244">
        <v>792</v>
      </c>
      <c r="I2137" s="245"/>
      <c r="J2137" s="245"/>
      <c r="K2137" s="241"/>
      <c r="L2137" s="241"/>
      <c r="M2137" s="246"/>
      <c r="N2137" s="247"/>
      <c r="O2137" s="248"/>
      <c r="P2137" s="248"/>
      <c r="Q2137" s="248"/>
      <c r="R2137" s="248"/>
      <c r="S2137" s="248"/>
      <c r="T2137" s="248"/>
      <c r="U2137" s="248"/>
      <c r="V2137" s="248"/>
      <c r="W2137" s="248"/>
      <c r="X2137" s="249"/>
      <c r="AT2137" s="250" t="s">
        <v>213</v>
      </c>
      <c r="AU2137" s="250" t="s">
        <v>90</v>
      </c>
      <c r="AV2137" s="12" t="s">
        <v>90</v>
      </c>
      <c r="AW2137" s="12" t="s">
        <v>5</v>
      </c>
      <c r="AX2137" s="12" t="s">
        <v>80</v>
      </c>
      <c r="AY2137" s="250" t="s">
        <v>204</v>
      </c>
    </row>
    <row r="2138" spans="2:51" s="13" customFormat="1" ht="12">
      <c r="B2138" s="251"/>
      <c r="C2138" s="252"/>
      <c r="D2138" s="231" t="s">
        <v>213</v>
      </c>
      <c r="E2138" s="253" t="s">
        <v>33</v>
      </c>
      <c r="F2138" s="254" t="s">
        <v>218</v>
      </c>
      <c r="G2138" s="252"/>
      <c r="H2138" s="255">
        <v>792</v>
      </c>
      <c r="I2138" s="256"/>
      <c r="J2138" s="256"/>
      <c r="K2138" s="252"/>
      <c r="L2138" s="252"/>
      <c r="M2138" s="257"/>
      <c r="N2138" s="258"/>
      <c r="O2138" s="259"/>
      <c r="P2138" s="259"/>
      <c r="Q2138" s="259"/>
      <c r="R2138" s="259"/>
      <c r="S2138" s="259"/>
      <c r="T2138" s="259"/>
      <c r="U2138" s="259"/>
      <c r="V2138" s="259"/>
      <c r="W2138" s="259"/>
      <c r="X2138" s="260"/>
      <c r="AT2138" s="261" t="s">
        <v>213</v>
      </c>
      <c r="AU2138" s="261" t="s">
        <v>90</v>
      </c>
      <c r="AV2138" s="13" t="s">
        <v>211</v>
      </c>
      <c r="AW2138" s="13" t="s">
        <v>5</v>
      </c>
      <c r="AX2138" s="13" t="s">
        <v>88</v>
      </c>
      <c r="AY2138" s="261" t="s">
        <v>204</v>
      </c>
    </row>
    <row r="2139" spans="2:65" s="1" customFormat="1" ht="16.5" customHeight="1">
      <c r="B2139" s="39"/>
      <c r="C2139" s="216" t="s">
        <v>2472</v>
      </c>
      <c r="D2139" s="216" t="s">
        <v>206</v>
      </c>
      <c r="E2139" s="217" t="s">
        <v>2473</v>
      </c>
      <c r="F2139" s="218" t="s">
        <v>2474</v>
      </c>
      <c r="G2139" s="219" t="s">
        <v>2468</v>
      </c>
      <c r="H2139" s="220">
        <v>112</v>
      </c>
      <c r="I2139" s="221"/>
      <c r="J2139" s="221"/>
      <c r="K2139" s="222">
        <f>ROUND(P2139*H2139,2)</f>
        <v>0</v>
      </c>
      <c r="L2139" s="218" t="s">
        <v>1071</v>
      </c>
      <c r="M2139" s="44"/>
      <c r="N2139" s="223" t="s">
        <v>33</v>
      </c>
      <c r="O2139" s="224" t="s">
        <v>49</v>
      </c>
      <c r="P2139" s="225">
        <f>I2139+J2139</f>
        <v>0</v>
      </c>
      <c r="Q2139" s="225">
        <f>ROUND(I2139*H2139,2)</f>
        <v>0</v>
      </c>
      <c r="R2139" s="225">
        <f>ROUND(J2139*H2139,2)</f>
        <v>0</v>
      </c>
      <c r="S2139" s="80"/>
      <c r="T2139" s="226">
        <f>S2139*H2139</f>
        <v>0</v>
      </c>
      <c r="U2139" s="226">
        <v>0</v>
      </c>
      <c r="V2139" s="226">
        <f>U2139*H2139</f>
        <v>0</v>
      </c>
      <c r="W2139" s="226">
        <v>0</v>
      </c>
      <c r="X2139" s="227">
        <f>W2139*H2139</f>
        <v>0</v>
      </c>
      <c r="AR2139" s="17" t="s">
        <v>305</v>
      </c>
      <c r="AT2139" s="17" t="s">
        <v>206</v>
      </c>
      <c r="AU2139" s="17" t="s">
        <v>90</v>
      </c>
      <c r="AY2139" s="17" t="s">
        <v>204</v>
      </c>
      <c r="BE2139" s="228">
        <f>IF(O2139="základní",K2139,0)</f>
        <v>0</v>
      </c>
      <c r="BF2139" s="228">
        <f>IF(O2139="snížená",K2139,0)</f>
        <v>0</v>
      </c>
      <c r="BG2139" s="228">
        <f>IF(O2139="zákl. přenesená",K2139,0)</f>
        <v>0</v>
      </c>
      <c r="BH2139" s="228">
        <f>IF(O2139="sníž. přenesená",K2139,0)</f>
        <v>0</v>
      </c>
      <c r="BI2139" s="228">
        <f>IF(O2139="nulová",K2139,0)</f>
        <v>0</v>
      </c>
      <c r="BJ2139" s="17" t="s">
        <v>88</v>
      </c>
      <c r="BK2139" s="228">
        <f>ROUND(P2139*H2139,2)</f>
        <v>0</v>
      </c>
      <c r="BL2139" s="17" t="s">
        <v>305</v>
      </c>
      <c r="BM2139" s="17" t="s">
        <v>2475</v>
      </c>
    </row>
    <row r="2140" spans="2:51" s="12" customFormat="1" ht="12">
      <c r="B2140" s="240"/>
      <c r="C2140" s="241"/>
      <c r="D2140" s="231" t="s">
        <v>213</v>
      </c>
      <c r="E2140" s="242" t="s">
        <v>33</v>
      </c>
      <c r="F2140" s="243" t="s">
        <v>2476</v>
      </c>
      <c r="G2140" s="241"/>
      <c r="H2140" s="244">
        <v>112</v>
      </c>
      <c r="I2140" s="245"/>
      <c r="J2140" s="245"/>
      <c r="K2140" s="241"/>
      <c r="L2140" s="241"/>
      <c r="M2140" s="246"/>
      <c r="N2140" s="247"/>
      <c r="O2140" s="248"/>
      <c r="P2140" s="248"/>
      <c r="Q2140" s="248"/>
      <c r="R2140" s="248"/>
      <c r="S2140" s="248"/>
      <c r="T2140" s="248"/>
      <c r="U2140" s="248"/>
      <c r="V2140" s="248"/>
      <c r="W2140" s="248"/>
      <c r="X2140" s="249"/>
      <c r="AT2140" s="250" t="s">
        <v>213</v>
      </c>
      <c r="AU2140" s="250" t="s">
        <v>90</v>
      </c>
      <c r="AV2140" s="12" t="s">
        <v>90</v>
      </c>
      <c r="AW2140" s="12" t="s">
        <v>5</v>
      </c>
      <c r="AX2140" s="12" t="s">
        <v>80</v>
      </c>
      <c r="AY2140" s="250" t="s">
        <v>204</v>
      </c>
    </row>
    <row r="2141" spans="2:51" s="13" customFormat="1" ht="12">
      <c r="B2141" s="251"/>
      <c r="C2141" s="252"/>
      <c r="D2141" s="231" t="s">
        <v>213</v>
      </c>
      <c r="E2141" s="253" t="s">
        <v>33</v>
      </c>
      <c r="F2141" s="254" t="s">
        <v>218</v>
      </c>
      <c r="G2141" s="252"/>
      <c r="H2141" s="255">
        <v>112</v>
      </c>
      <c r="I2141" s="256"/>
      <c r="J2141" s="256"/>
      <c r="K2141" s="252"/>
      <c r="L2141" s="252"/>
      <c r="M2141" s="257"/>
      <c r="N2141" s="258"/>
      <c r="O2141" s="259"/>
      <c r="P2141" s="259"/>
      <c r="Q2141" s="259"/>
      <c r="R2141" s="259"/>
      <c r="S2141" s="259"/>
      <c r="T2141" s="259"/>
      <c r="U2141" s="259"/>
      <c r="V2141" s="259"/>
      <c r="W2141" s="259"/>
      <c r="X2141" s="260"/>
      <c r="AT2141" s="261" t="s">
        <v>213</v>
      </c>
      <c r="AU2141" s="261" t="s">
        <v>90</v>
      </c>
      <c r="AV2141" s="13" t="s">
        <v>211</v>
      </c>
      <c r="AW2141" s="13" t="s">
        <v>5</v>
      </c>
      <c r="AX2141" s="13" t="s">
        <v>88</v>
      </c>
      <c r="AY2141" s="261" t="s">
        <v>204</v>
      </c>
    </row>
    <row r="2142" spans="2:65" s="1" customFormat="1" ht="16.5" customHeight="1">
      <c r="B2142" s="39"/>
      <c r="C2142" s="216" t="s">
        <v>2477</v>
      </c>
      <c r="D2142" s="216" t="s">
        <v>206</v>
      </c>
      <c r="E2142" s="217" t="s">
        <v>2478</v>
      </c>
      <c r="F2142" s="218" t="s">
        <v>2479</v>
      </c>
      <c r="G2142" s="219" t="s">
        <v>296</v>
      </c>
      <c r="H2142" s="220">
        <v>9.8</v>
      </c>
      <c r="I2142" s="221"/>
      <c r="J2142" s="221"/>
      <c r="K2142" s="222">
        <f>ROUND(P2142*H2142,2)</f>
        <v>0</v>
      </c>
      <c r="L2142" s="218" t="s">
        <v>1071</v>
      </c>
      <c r="M2142" s="44"/>
      <c r="N2142" s="223" t="s">
        <v>33</v>
      </c>
      <c r="O2142" s="224" t="s">
        <v>49</v>
      </c>
      <c r="P2142" s="225">
        <f>I2142+J2142</f>
        <v>0</v>
      </c>
      <c r="Q2142" s="225">
        <f>ROUND(I2142*H2142,2)</f>
        <v>0</v>
      </c>
      <c r="R2142" s="225">
        <f>ROUND(J2142*H2142,2)</f>
        <v>0</v>
      </c>
      <c r="S2142" s="80"/>
      <c r="T2142" s="226">
        <f>S2142*H2142</f>
        <v>0</v>
      </c>
      <c r="U2142" s="226">
        <v>0</v>
      </c>
      <c r="V2142" s="226">
        <f>U2142*H2142</f>
        <v>0</v>
      </c>
      <c r="W2142" s="226">
        <v>0</v>
      </c>
      <c r="X2142" s="227">
        <f>W2142*H2142</f>
        <v>0</v>
      </c>
      <c r="AR2142" s="17" t="s">
        <v>305</v>
      </c>
      <c r="AT2142" s="17" t="s">
        <v>206</v>
      </c>
      <c r="AU2142" s="17" t="s">
        <v>90</v>
      </c>
      <c r="AY2142" s="17" t="s">
        <v>204</v>
      </c>
      <c r="BE2142" s="228">
        <f>IF(O2142="základní",K2142,0)</f>
        <v>0</v>
      </c>
      <c r="BF2142" s="228">
        <f>IF(O2142="snížená",K2142,0)</f>
        <v>0</v>
      </c>
      <c r="BG2142" s="228">
        <f>IF(O2142="zákl. přenesená",K2142,0)</f>
        <v>0</v>
      </c>
      <c r="BH2142" s="228">
        <f>IF(O2142="sníž. přenesená",K2142,0)</f>
        <v>0</v>
      </c>
      <c r="BI2142" s="228">
        <f>IF(O2142="nulová",K2142,0)</f>
        <v>0</v>
      </c>
      <c r="BJ2142" s="17" t="s">
        <v>88</v>
      </c>
      <c r="BK2142" s="228">
        <f>ROUND(P2142*H2142,2)</f>
        <v>0</v>
      </c>
      <c r="BL2142" s="17" t="s">
        <v>305</v>
      </c>
      <c r="BM2142" s="17" t="s">
        <v>2480</v>
      </c>
    </row>
    <row r="2143" spans="2:65" s="1" customFormat="1" ht="16.5" customHeight="1">
      <c r="B2143" s="39"/>
      <c r="C2143" s="216" t="s">
        <v>2481</v>
      </c>
      <c r="D2143" s="216" t="s">
        <v>206</v>
      </c>
      <c r="E2143" s="217" t="s">
        <v>2482</v>
      </c>
      <c r="F2143" s="218" t="s">
        <v>2483</v>
      </c>
      <c r="G2143" s="219" t="s">
        <v>296</v>
      </c>
      <c r="H2143" s="220">
        <v>9.8</v>
      </c>
      <c r="I2143" s="221"/>
      <c r="J2143" s="221"/>
      <c r="K2143" s="222">
        <f>ROUND(P2143*H2143,2)</f>
        <v>0</v>
      </c>
      <c r="L2143" s="218" t="s">
        <v>1071</v>
      </c>
      <c r="M2143" s="44"/>
      <c r="N2143" s="223" t="s">
        <v>33</v>
      </c>
      <c r="O2143" s="224" t="s">
        <v>49</v>
      </c>
      <c r="P2143" s="225">
        <f>I2143+J2143</f>
        <v>0</v>
      </c>
      <c r="Q2143" s="225">
        <f>ROUND(I2143*H2143,2)</f>
        <v>0</v>
      </c>
      <c r="R2143" s="225">
        <f>ROUND(J2143*H2143,2)</f>
        <v>0</v>
      </c>
      <c r="S2143" s="80"/>
      <c r="T2143" s="226">
        <f>S2143*H2143</f>
        <v>0</v>
      </c>
      <c r="U2143" s="226">
        <v>0</v>
      </c>
      <c r="V2143" s="226">
        <f>U2143*H2143</f>
        <v>0</v>
      </c>
      <c r="W2143" s="226">
        <v>0</v>
      </c>
      <c r="X2143" s="227">
        <f>W2143*H2143</f>
        <v>0</v>
      </c>
      <c r="AR2143" s="17" t="s">
        <v>305</v>
      </c>
      <c r="AT2143" s="17" t="s">
        <v>206</v>
      </c>
      <c r="AU2143" s="17" t="s">
        <v>90</v>
      </c>
      <c r="AY2143" s="17" t="s">
        <v>204</v>
      </c>
      <c r="BE2143" s="228">
        <f>IF(O2143="základní",K2143,0)</f>
        <v>0</v>
      </c>
      <c r="BF2143" s="228">
        <f>IF(O2143="snížená",K2143,0)</f>
        <v>0</v>
      </c>
      <c r="BG2143" s="228">
        <f>IF(O2143="zákl. přenesená",K2143,0)</f>
        <v>0</v>
      </c>
      <c r="BH2143" s="228">
        <f>IF(O2143="sníž. přenesená",K2143,0)</f>
        <v>0</v>
      </c>
      <c r="BI2143" s="228">
        <f>IF(O2143="nulová",K2143,0)</f>
        <v>0</v>
      </c>
      <c r="BJ2143" s="17" t="s">
        <v>88</v>
      </c>
      <c r="BK2143" s="228">
        <f>ROUND(P2143*H2143,2)</f>
        <v>0</v>
      </c>
      <c r="BL2143" s="17" t="s">
        <v>305</v>
      </c>
      <c r="BM2143" s="17" t="s">
        <v>2484</v>
      </c>
    </row>
    <row r="2144" spans="2:47" s="1" customFormat="1" ht="12">
      <c r="B2144" s="39"/>
      <c r="C2144" s="40"/>
      <c r="D2144" s="231" t="s">
        <v>887</v>
      </c>
      <c r="E2144" s="40"/>
      <c r="F2144" s="283" t="s">
        <v>2485</v>
      </c>
      <c r="G2144" s="40"/>
      <c r="H2144" s="40"/>
      <c r="I2144" s="132"/>
      <c r="J2144" s="132"/>
      <c r="K2144" s="40"/>
      <c r="L2144" s="40"/>
      <c r="M2144" s="44"/>
      <c r="N2144" s="284"/>
      <c r="O2144" s="80"/>
      <c r="P2144" s="80"/>
      <c r="Q2144" s="80"/>
      <c r="R2144" s="80"/>
      <c r="S2144" s="80"/>
      <c r="T2144" s="80"/>
      <c r="U2144" s="80"/>
      <c r="V2144" s="80"/>
      <c r="W2144" s="80"/>
      <c r="X2144" s="81"/>
      <c r="AT2144" s="17" t="s">
        <v>887</v>
      </c>
      <c r="AU2144" s="17" t="s">
        <v>90</v>
      </c>
    </row>
    <row r="2145" spans="2:65" s="1" customFormat="1" ht="16.5" customHeight="1">
      <c r="B2145" s="39"/>
      <c r="C2145" s="216" t="s">
        <v>2486</v>
      </c>
      <c r="D2145" s="216" t="s">
        <v>206</v>
      </c>
      <c r="E2145" s="217" t="s">
        <v>2487</v>
      </c>
      <c r="F2145" s="218" t="s">
        <v>2488</v>
      </c>
      <c r="G2145" s="219" t="s">
        <v>296</v>
      </c>
      <c r="H2145" s="220">
        <v>9.8</v>
      </c>
      <c r="I2145" s="221"/>
      <c r="J2145" s="221"/>
      <c r="K2145" s="222">
        <f>ROUND(P2145*H2145,2)</f>
        <v>0</v>
      </c>
      <c r="L2145" s="218" t="s">
        <v>1071</v>
      </c>
      <c r="M2145" s="44"/>
      <c r="N2145" s="223" t="s">
        <v>33</v>
      </c>
      <c r="O2145" s="224" t="s">
        <v>49</v>
      </c>
      <c r="P2145" s="225">
        <f>I2145+J2145</f>
        <v>0</v>
      </c>
      <c r="Q2145" s="225">
        <f>ROUND(I2145*H2145,2)</f>
        <v>0</v>
      </c>
      <c r="R2145" s="225">
        <f>ROUND(J2145*H2145,2)</f>
        <v>0</v>
      </c>
      <c r="S2145" s="80"/>
      <c r="T2145" s="226">
        <f>S2145*H2145</f>
        <v>0</v>
      </c>
      <c r="U2145" s="226">
        <v>0</v>
      </c>
      <c r="V2145" s="226">
        <f>U2145*H2145</f>
        <v>0</v>
      </c>
      <c r="W2145" s="226">
        <v>0</v>
      </c>
      <c r="X2145" s="227">
        <f>W2145*H2145</f>
        <v>0</v>
      </c>
      <c r="AR2145" s="17" t="s">
        <v>305</v>
      </c>
      <c r="AT2145" s="17" t="s">
        <v>206</v>
      </c>
      <c r="AU2145" s="17" t="s">
        <v>90</v>
      </c>
      <c r="AY2145" s="17" t="s">
        <v>204</v>
      </c>
      <c r="BE2145" s="228">
        <f>IF(O2145="základní",K2145,0)</f>
        <v>0</v>
      </c>
      <c r="BF2145" s="228">
        <f>IF(O2145="snížená",K2145,0)</f>
        <v>0</v>
      </c>
      <c r="BG2145" s="228">
        <f>IF(O2145="zákl. přenesená",K2145,0)</f>
        <v>0</v>
      </c>
      <c r="BH2145" s="228">
        <f>IF(O2145="sníž. přenesená",K2145,0)</f>
        <v>0</v>
      </c>
      <c r="BI2145" s="228">
        <f>IF(O2145="nulová",K2145,0)</f>
        <v>0</v>
      </c>
      <c r="BJ2145" s="17" t="s">
        <v>88</v>
      </c>
      <c r="BK2145" s="228">
        <f>ROUND(P2145*H2145,2)</f>
        <v>0</v>
      </c>
      <c r="BL2145" s="17" t="s">
        <v>305</v>
      </c>
      <c r="BM2145" s="17" t="s">
        <v>2489</v>
      </c>
    </row>
    <row r="2146" spans="2:65" s="1" customFormat="1" ht="16.5" customHeight="1">
      <c r="B2146" s="39"/>
      <c r="C2146" s="216" t="s">
        <v>2490</v>
      </c>
      <c r="D2146" s="216" t="s">
        <v>206</v>
      </c>
      <c r="E2146" s="217" t="s">
        <v>2491</v>
      </c>
      <c r="F2146" s="218" t="s">
        <v>2492</v>
      </c>
      <c r="G2146" s="219" t="s">
        <v>2468</v>
      </c>
      <c r="H2146" s="220">
        <v>125</v>
      </c>
      <c r="I2146" s="221"/>
      <c r="J2146" s="221"/>
      <c r="K2146" s="222">
        <f>ROUND(P2146*H2146,2)</f>
        <v>0</v>
      </c>
      <c r="L2146" s="218" t="s">
        <v>1071</v>
      </c>
      <c r="M2146" s="44"/>
      <c r="N2146" s="223" t="s">
        <v>33</v>
      </c>
      <c r="O2146" s="224" t="s">
        <v>49</v>
      </c>
      <c r="P2146" s="225">
        <f>I2146+J2146</f>
        <v>0</v>
      </c>
      <c r="Q2146" s="225">
        <f>ROUND(I2146*H2146,2)</f>
        <v>0</v>
      </c>
      <c r="R2146" s="225">
        <f>ROUND(J2146*H2146,2)</f>
        <v>0</v>
      </c>
      <c r="S2146" s="80"/>
      <c r="T2146" s="226">
        <f>S2146*H2146</f>
        <v>0</v>
      </c>
      <c r="U2146" s="226">
        <v>0</v>
      </c>
      <c r="V2146" s="226">
        <f>U2146*H2146</f>
        <v>0</v>
      </c>
      <c r="W2146" s="226">
        <v>0</v>
      </c>
      <c r="X2146" s="227">
        <f>W2146*H2146</f>
        <v>0</v>
      </c>
      <c r="AR2146" s="17" t="s">
        <v>305</v>
      </c>
      <c r="AT2146" s="17" t="s">
        <v>206</v>
      </c>
      <c r="AU2146" s="17" t="s">
        <v>90</v>
      </c>
      <c r="AY2146" s="17" t="s">
        <v>204</v>
      </c>
      <c r="BE2146" s="228">
        <f>IF(O2146="základní",K2146,0)</f>
        <v>0</v>
      </c>
      <c r="BF2146" s="228">
        <f>IF(O2146="snížená",K2146,0)</f>
        <v>0</v>
      </c>
      <c r="BG2146" s="228">
        <f>IF(O2146="zákl. přenesená",K2146,0)</f>
        <v>0</v>
      </c>
      <c r="BH2146" s="228">
        <f>IF(O2146="sníž. přenesená",K2146,0)</f>
        <v>0</v>
      </c>
      <c r="BI2146" s="228">
        <f>IF(O2146="nulová",K2146,0)</f>
        <v>0</v>
      </c>
      <c r="BJ2146" s="17" t="s">
        <v>88</v>
      </c>
      <c r="BK2146" s="228">
        <f>ROUND(P2146*H2146,2)</f>
        <v>0</v>
      </c>
      <c r="BL2146" s="17" t="s">
        <v>305</v>
      </c>
      <c r="BM2146" s="17" t="s">
        <v>2493</v>
      </c>
    </row>
    <row r="2147" spans="2:51" s="11" customFormat="1" ht="12">
      <c r="B2147" s="229"/>
      <c r="C2147" s="230"/>
      <c r="D2147" s="231" t="s">
        <v>213</v>
      </c>
      <c r="E2147" s="232" t="s">
        <v>33</v>
      </c>
      <c r="F2147" s="233" t="s">
        <v>2494</v>
      </c>
      <c r="G2147" s="230"/>
      <c r="H2147" s="232" t="s">
        <v>33</v>
      </c>
      <c r="I2147" s="234"/>
      <c r="J2147" s="234"/>
      <c r="K2147" s="230"/>
      <c r="L2147" s="230"/>
      <c r="M2147" s="235"/>
      <c r="N2147" s="236"/>
      <c r="O2147" s="237"/>
      <c r="P2147" s="237"/>
      <c r="Q2147" s="237"/>
      <c r="R2147" s="237"/>
      <c r="S2147" s="237"/>
      <c r="T2147" s="237"/>
      <c r="U2147" s="237"/>
      <c r="V2147" s="237"/>
      <c r="W2147" s="237"/>
      <c r="X2147" s="238"/>
      <c r="AT2147" s="239" t="s">
        <v>213</v>
      </c>
      <c r="AU2147" s="239" t="s">
        <v>90</v>
      </c>
      <c r="AV2147" s="11" t="s">
        <v>88</v>
      </c>
      <c r="AW2147" s="11" t="s">
        <v>5</v>
      </c>
      <c r="AX2147" s="11" t="s">
        <v>80</v>
      </c>
      <c r="AY2147" s="239" t="s">
        <v>204</v>
      </c>
    </row>
    <row r="2148" spans="2:51" s="12" customFormat="1" ht="12">
      <c r="B2148" s="240"/>
      <c r="C2148" s="241"/>
      <c r="D2148" s="231" t="s">
        <v>213</v>
      </c>
      <c r="E2148" s="242" t="s">
        <v>33</v>
      </c>
      <c r="F2148" s="243" t="s">
        <v>1264</v>
      </c>
      <c r="G2148" s="241"/>
      <c r="H2148" s="244">
        <v>125</v>
      </c>
      <c r="I2148" s="245"/>
      <c r="J2148" s="245"/>
      <c r="K2148" s="241"/>
      <c r="L2148" s="241"/>
      <c r="M2148" s="246"/>
      <c r="N2148" s="247"/>
      <c r="O2148" s="248"/>
      <c r="P2148" s="248"/>
      <c r="Q2148" s="248"/>
      <c r="R2148" s="248"/>
      <c r="S2148" s="248"/>
      <c r="T2148" s="248"/>
      <c r="U2148" s="248"/>
      <c r="V2148" s="248"/>
      <c r="W2148" s="248"/>
      <c r="X2148" s="249"/>
      <c r="AT2148" s="250" t="s">
        <v>213</v>
      </c>
      <c r="AU2148" s="250" t="s">
        <v>90</v>
      </c>
      <c r="AV2148" s="12" t="s">
        <v>90</v>
      </c>
      <c r="AW2148" s="12" t="s">
        <v>5</v>
      </c>
      <c r="AX2148" s="12" t="s">
        <v>80</v>
      </c>
      <c r="AY2148" s="250" t="s">
        <v>204</v>
      </c>
    </row>
    <row r="2149" spans="2:51" s="13" customFormat="1" ht="12">
      <c r="B2149" s="251"/>
      <c r="C2149" s="252"/>
      <c r="D2149" s="231" t="s">
        <v>213</v>
      </c>
      <c r="E2149" s="253" t="s">
        <v>33</v>
      </c>
      <c r="F2149" s="254" t="s">
        <v>218</v>
      </c>
      <c r="G2149" s="252"/>
      <c r="H2149" s="255">
        <v>125</v>
      </c>
      <c r="I2149" s="256"/>
      <c r="J2149" s="256"/>
      <c r="K2149" s="252"/>
      <c r="L2149" s="252"/>
      <c r="M2149" s="257"/>
      <c r="N2149" s="258"/>
      <c r="O2149" s="259"/>
      <c r="P2149" s="259"/>
      <c r="Q2149" s="259"/>
      <c r="R2149" s="259"/>
      <c r="S2149" s="259"/>
      <c r="T2149" s="259"/>
      <c r="U2149" s="259"/>
      <c r="V2149" s="259"/>
      <c r="W2149" s="259"/>
      <c r="X2149" s="260"/>
      <c r="AT2149" s="261" t="s">
        <v>213</v>
      </c>
      <c r="AU2149" s="261" t="s">
        <v>90</v>
      </c>
      <c r="AV2149" s="13" t="s">
        <v>211</v>
      </c>
      <c r="AW2149" s="13" t="s">
        <v>5</v>
      </c>
      <c r="AX2149" s="13" t="s">
        <v>88</v>
      </c>
      <c r="AY2149" s="261" t="s">
        <v>204</v>
      </c>
    </row>
    <row r="2150" spans="2:65" s="1" customFormat="1" ht="16.5" customHeight="1">
      <c r="B2150" s="39"/>
      <c r="C2150" s="216" t="s">
        <v>2495</v>
      </c>
      <c r="D2150" s="216" t="s">
        <v>206</v>
      </c>
      <c r="E2150" s="217" t="s">
        <v>2496</v>
      </c>
      <c r="F2150" s="218" t="s">
        <v>2497</v>
      </c>
      <c r="G2150" s="219" t="s">
        <v>314</v>
      </c>
      <c r="H2150" s="220">
        <v>45</v>
      </c>
      <c r="I2150" s="221"/>
      <c r="J2150" s="221"/>
      <c r="K2150" s="222">
        <f>ROUND(P2150*H2150,2)</f>
        <v>0</v>
      </c>
      <c r="L2150" s="218" t="s">
        <v>1071</v>
      </c>
      <c r="M2150" s="44"/>
      <c r="N2150" s="223" t="s">
        <v>33</v>
      </c>
      <c r="O2150" s="224" t="s">
        <v>49</v>
      </c>
      <c r="P2150" s="225">
        <f>I2150+J2150</f>
        <v>0</v>
      </c>
      <c r="Q2150" s="225">
        <f>ROUND(I2150*H2150,2)</f>
        <v>0</v>
      </c>
      <c r="R2150" s="225">
        <f>ROUND(J2150*H2150,2)</f>
        <v>0</v>
      </c>
      <c r="S2150" s="80"/>
      <c r="T2150" s="226">
        <f>S2150*H2150</f>
        <v>0</v>
      </c>
      <c r="U2150" s="226">
        <v>0</v>
      </c>
      <c r="V2150" s="226">
        <f>U2150*H2150</f>
        <v>0</v>
      </c>
      <c r="W2150" s="226">
        <v>0</v>
      </c>
      <c r="X2150" s="227">
        <f>W2150*H2150</f>
        <v>0</v>
      </c>
      <c r="AR2150" s="17" t="s">
        <v>305</v>
      </c>
      <c r="AT2150" s="17" t="s">
        <v>206</v>
      </c>
      <c r="AU2150" s="17" t="s">
        <v>90</v>
      </c>
      <c r="AY2150" s="17" t="s">
        <v>204</v>
      </c>
      <c r="BE2150" s="228">
        <f>IF(O2150="základní",K2150,0)</f>
        <v>0</v>
      </c>
      <c r="BF2150" s="228">
        <f>IF(O2150="snížená",K2150,0)</f>
        <v>0</v>
      </c>
      <c r="BG2150" s="228">
        <f>IF(O2150="zákl. přenesená",K2150,0)</f>
        <v>0</v>
      </c>
      <c r="BH2150" s="228">
        <f>IF(O2150="sníž. přenesená",K2150,0)</f>
        <v>0</v>
      </c>
      <c r="BI2150" s="228">
        <f>IF(O2150="nulová",K2150,0)</f>
        <v>0</v>
      </c>
      <c r="BJ2150" s="17" t="s">
        <v>88</v>
      </c>
      <c r="BK2150" s="228">
        <f>ROUND(P2150*H2150,2)</f>
        <v>0</v>
      </c>
      <c r="BL2150" s="17" t="s">
        <v>305</v>
      </c>
      <c r="BM2150" s="17" t="s">
        <v>2498</v>
      </c>
    </row>
    <row r="2151" spans="2:65" s="1" customFormat="1" ht="16.5" customHeight="1">
      <c r="B2151" s="39"/>
      <c r="C2151" s="216" t="s">
        <v>2499</v>
      </c>
      <c r="D2151" s="216" t="s">
        <v>206</v>
      </c>
      <c r="E2151" s="217" t="s">
        <v>2500</v>
      </c>
      <c r="F2151" s="218" t="s">
        <v>2501</v>
      </c>
      <c r="G2151" s="219" t="s">
        <v>319</v>
      </c>
      <c r="H2151" s="220">
        <v>1</v>
      </c>
      <c r="I2151" s="221"/>
      <c r="J2151" s="221"/>
      <c r="K2151" s="222">
        <f>ROUND(P2151*H2151,2)</f>
        <v>0</v>
      </c>
      <c r="L2151" s="218" t="s">
        <v>1071</v>
      </c>
      <c r="M2151" s="44"/>
      <c r="N2151" s="223" t="s">
        <v>33</v>
      </c>
      <c r="O2151" s="224" t="s">
        <v>49</v>
      </c>
      <c r="P2151" s="225">
        <f>I2151+J2151</f>
        <v>0</v>
      </c>
      <c r="Q2151" s="225">
        <f>ROUND(I2151*H2151,2)</f>
        <v>0</v>
      </c>
      <c r="R2151" s="225">
        <f>ROUND(J2151*H2151,2)</f>
        <v>0</v>
      </c>
      <c r="S2151" s="80"/>
      <c r="T2151" s="226">
        <f>S2151*H2151</f>
        <v>0</v>
      </c>
      <c r="U2151" s="226">
        <v>0</v>
      </c>
      <c r="V2151" s="226">
        <f>U2151*H2151</f>
        <v>0</v>
      </c>
      <c r="W2151" s="226">
        <v>0</v>
      </c>
      <c r="X2151" s="227">
        <f>W2151*H2151</f>
        <v>0</v>
      </c>
      <c r="AR2151" s="17" t="s">
        <v>305</v>
      </c>
      <c r="AT2151" s="17" t="s">
        <v>206</v>
      </c>
      <c r="AU2151" s="17" t="s">
        <v>90</v>
      </c>
      <c r="AY2151" s="17" t="s">
        <v>204</v>
      </c>
      <c r="BE2151" s="228">
        <f>IF(O2151="základní",K2151,0)</f>
        <v>0</v>
      </c>
      <c r="BF2151" s="228">
        <f>IF(O2151="snížená",K2151,0)</f>
        <v>0</v>
      </c>
      <c r="BG2151" s="228">
        <f>IF(O2151="zákl. přenesená",K2151,0)</f>
        <v>0</v>
      </c>
      <c r="BH2151" s="228">
        <f>IF(O2151="sníž. přenesená",K2151,0)</f>
        <v>0</v>
      </c>
      <c r="BI2151" s="228">
        <f>IF(O2151="nulová",K2151,0)</f>
        <v>0</v>
      </c>
      <c r="BJ2151" s="17" t="s">
        <v>88</v>
      </c>
      <c r="BK2151" s="228">
        <f>ROUND(P2151*H2151,2)</f>
        <v>0</v>
      </c>
      <c r="BL2151" s="17" t="s">
        <v>305</v>
      </c>
      <c r="BM2151" s="17" t="s">
        <v>2502</v>
      </c>
    </row>
    <row r="2152" spans="2:65" s="1" customFormat="1" ht="16.5" customHeight="1">
      <c r="B2152" s="39"/>
      <c r="C2152" s="216" t="s">
        <v>2503</v>
      </c>
      <c r="D2152" s="216" t="s">
        <v>206</v>
      </c>
      <c r="E2152" s="217" t="s">
        <v>2504</v>
      </c>
      <c r="F2152" s="218" t="s">
        <v>2505</v>
      </c>
      <c r="G2152" s="219" t="s">
        <v>209</v>
      </c>
      <c r="H2152" s="220">
        <v>5.9</v>
      </c>
      <c r="I2152" s="221"/>
      <c r="J2152" s="221"/>
      <c r="K2152" s="222">
        <f>ROUND(P2152*H2152,2)</f>
        <v>0</v>
      </c>
      <c r="L2152" s="218" t="s">
        <v>1071</v>
      </c>
      <c r="M2152" s="44"/>
      <c r="N2152" s="223" t="s">
        <v>33</v>
      </c>
      <c r="O2152" s="224" t="s">
        <v>49</v>
      </c>
      <c r="P2152" s="225">
        <f>I2152+J2152</f>
        <v>0</v>
      </c>
      <c r="Q2152" s="225">
        <f>ROUND(I2152*H2152,2)</f>
        <v>0</v>
      </c>
      <c r="R2152" s="225">
        <f>ROUND(J2152*H2152,2)</f>
        <v>0</v>
      </c>
      <c r="S2152" s="80"/>
      <c r="T2152" s="226">
        <f>S2152*H2152</f>
        <v>0</v>
      </c>
      <c r="U2152" s="226">
        <v>0</v>
      </c>
      <c r="V2152" s="226">
        <f>U2152*H2152</f>
        <v>0</v>
      </c>
      <c r="W2152" s="226">
        <v>0</v>
      </c>
      <c r="X2152" s="227">
        <f>W2152*H2152</f>
        <v>0</v>
      </c>
      <c r="AR2152" s="17" t="s">
        <v>305</v>
      </c>
      <c r="AT2152" s="17" t="s">
        <v>206</v>
      </c>
      <c r="AU2152" s="17" t="s">
        <v>90</v>
      </c>
      <c r="AY2152" s="17" t="s">
        <v>204</v>
      </c>
      <c r="BE2152" s="228">
        <f>IF(O2152="základní",K2152,0)</f>
        <v>0</v>
      </c>
      <c r="BF2152" s="228">
        <f>IF(O2152="snížená",K2152,0)</f>
        <v>0</v>
      </c>
      <c r="BG2152" s="228">
        <f>IF(O2152="zákl. přenesená",K2152,0)</f>
        <v>0</v>
      </c>
      <c r="BH2152" s="228">
        <f>IF(O2152="sníž. přenesená",K2152,0)</f>
        <v>0</v>
      </c>
      <c r="BI2152" s="228">
        <f>IF(O2152="nulová",K2152,0)</f>
        <v>0</v>
      </c>
      <c r="BJ2152" s="17" t="s">
        <v>88</v>
      </c>
      <c r="BK2152" s="228">
        <f>ROUND(P2152*H2152,2)</f>
        <v>0</v>
      </c>
      <c r="BL2152" s="17" t="s">
        <v>305</v>
      </c>
      <c r="BM2152" s="17" t="s">
        <v>2506</v>
      </c>
    </row>
    <row r="2153" spans="2:47" s="1" customFormat="1" ht="12">
      <c r="B2153" s="39"/>
      <c r="C2153" s="40"/>
      <c r="D2153" s="231" t="s">
        <v>887</v>
      </c>
      <c r="E2153" s="40"/>
      <c r="F2153" s="283" t="s">
        <v>2507</v>
      </c>
      <c r="G2153" s="40"/>
      <c r="H2153" s="40"/>
      <c r="I2153" s="132"/>
      <c r="J2153" s="132"/>
      <c r="K2153" s="40"/>
      <c r="L2153" s="40"/>
      <c r="M2153" s="44"/>
      <c r="N2153" s="284"/>
      <c r="O2153" s="80"/>
      <c r="P2153" s="80"/>
      <c r="Q2153" s="80"/>
      <c r="R2153" s="80"/>
      <c r="S2153" s="80"/>
      <c r="T2153" s="80"/>
      <c r="U2153" s="80"/>
      <c r="V2153" s="80"/>
      <c r="W2153" s="80"/>
      <c r="X2153" s="81"/>
      <c r="AT2153" s="17" t="s">
        <v>887</v>
      </c>
      <c r="AU2153" s="17" t="s">
        <v>90</v>
      </c>
    </row>
    <row r="2154" spans="2:51" s="11" customFormat="1" ht="12">
      <c r="B2154" s="229"/>
      <c r="C2154" s="230"/>
      <c r="D2154" s="231" t="s">
        <v>213</v>
      </c>
      <c r="E2154" s="232" t="s">
        <v>33</v>
      </c>
      <c r="F2154" s="233" t="s">
        <v>2508</v>
      </c>
      <c r="G2154" s="230"/>
      <c r="H2154" s="232" t="s">
        <v>33</v>
      </c>
      <c r="I2154" s="234"/>
      <c r="J2154" s="234"/>
      <c r="K2154" s="230"/>
      <c r="L2154" s="230"/>
      <c r="M2154" s="235"/>
      <c r="N2154" s="236"/>
      <c r="O2154" s="237"/>
      <c r="P2154" s="237"/>
      <c r="Q2154" s="237"/>
      <c r="R2154" s="237"/>
      <c r="S2154" s="237"/>
      <c r="T2154" s="237"/>
      <c r="U2154" s="237"/>
      <c r="V2154" s="237"/>
      <c r="W2154" s="237"/>
      <c r="X2154" s="238"/>
      <c r="AT2154" s="239" t="s">
        <v>213</v>
      </c>
      <c r="AU2154" s="239" t="s">
        <v>90</v>
      </c>
      <c r="AV2154" s="11" t="s">
        <v>88</v>
      </c>
      <c r="AW2154" s="11" t="s">
        <v>5</v>
      </c>
      <c r="AX2154" s="11" t="s">
        <v>80</v>
      </c>
      <c r="AY2154" s="239" t="s">
        <v>204</v>
      </c>
    </row>
    <row r="2155" spans="2:51" s="11" customFormat="1" ht="12">
      <c r="B2155" s="229"/>
      <c r="C2155" s="230"/>
      <c r="D2155" s="231" t="s">
        <v>213</v>
      </c>
      <c r="E2155" s="232" t="s">
        <v>33</v>
      </c>
      <c r="F2155" s="233" t="s">
        <v>2509</v>
      </c>
      <c r="G2155" s="230"/>
      <c r="H2155" s="232" t="s">
        <v>33</v>
      </c>
      <c r="I2155" s="234"/>
      <c r="J2155" s="234"/>
      <c r="K2155" s="230"/>
      <c r="L2155" s="230"/>
      <c r="M2155" s="235"/>
      <c r="N2155" s="236"/>
      <c r="O2155" s="237"/>
      <c r="P2155" s="237"/>
      <c r="Q2155" s="237"/>
      <c r="R2155" s="237"/>
      <c r="S2155" s="237"/>
      <c r="T2155" s="237"/>
      <c r="U2155" s="237"/>
      <c r="V2155" s="237"/>
      <c r="W2155" s="237"/>
      <c r="X2155" s="238"/>
      <c r="AT2155" s="239" t="s">
        <v>213</v>
      </c>
      <c r="AU2155" s="239" t="s">
        <v>90</v>
      </c>
      <c r="AV2155" s="11" t="s">
        <v>88</v>
      </c>
      <c r="AW2155" s="11" t="s">
        <v>5</v>
      </c>
      <c r="AX2155" s="11" t="s">
        <v>80</v>
      </c>
      <c r="AY2155" s="239" t="s">
        <v>204</v>
      </c>
    </row>
    <row r="2156" spans="2:51" s="11" customFormat="1" ht="12">
      <c r="B2156" s="229"/>
      <c r="C2156" s="230"/>
      <c r="D2156" s="231" t="s">
        <v>213</v>
      </c>
      <c r="E2156" s="232" t="s">
        <v>33</v>
      </c>
      <c r="F2156" s="233" t="s">
        <v>2510</v>
      </c>
      <c r="G2156" s="230"/>
      <c r="H2156" s="232" t="s">
        <v>33</v>
      </c>
      <c r="I2156" s="234"/>
      <c r="J2156" s="234"/>
      <c r="K2156" s="230"/>
      <c r="L2156" s="230"/>
      <c r="M2156" s="235"/>
      <c r="N2156" s="236"/>
      <c r="O2156" s="237"/>
      <c r="P2156" s="237"/>
      <c r="Q2156" s="237"/>
      <c r="R2156" s="237"/>
      <c r="S2156" s="237"/>
      <c r="T2156" s="237"/>
      <c r="U2156" s="237"/>
      <c r="V2156" s="237"/>
      <c r="W2156" s="237"/>
      <c r="X2156" s="238"/>
      <c r="AT2156" s="239" t="s">
        <v>213</v>
      </c>
      <c r="AU2156" s="239" t="s">
        <v>90</v>
      </c>
      <c r="AV2156" s="11" t="s">
        <v>88</v>
      </c>
      <c r="AW2156" s="11" t="s">
        <v>5</v>
      </c>
      <c r="AX2156" s="11" t="s">
        <v>80</v>
      </c>
      <c r="AY2156" s="239" t="s">
        <v>204</v>
      </c>
    </row>
    <row r="2157" spans="2:51" s="12" customFormat="1" ht="12">
      <c r="B2157" s="240"/>
      <c r="C2157" s="241"/>
      <c r="D2157" s="231" t="s">
        <v>213</v>
      </c>
      <c r="E2157" s="242" t="s">
        <v>33</v>
      </c>
      <c r="F2157" s="243" t="s">
        <v>2511</v>
      </c>
      <c r="G2157" s="241"/>
      <c r="H2157" s="244">
        <v>5.9</v>
      </c>
      <c r="I2157" s="245"/>
      <c r="J2157" s="245"/>
      <c r="K2157" s="241"/>
      <c r="L2157" s="241"/>
      <c r="M2157" s="246"/>
      <c r="N2157" s="247"/>
      <c r="O2157" s="248"/>
      <c r="P2157" s="248"/>
      <c r="Q2157" s="248"/>
      <c r="R2157" s="248"/>
      <c r="S2157" s="248"/>
      <c r="T2157" s="248"/>
      <c r="U2157" s="248"/>
      <c r="V2157" s="248"/>
      <c r="W2157" s="248"/>
      <c r="X2157" s="249"/>
      <c r="AT2157" s="250" t="s">
        <v>213</v>
      </c>
      <c r="AU2157" s="250" t="s">
        <v>90</v>
      </c>
      <c r="AV2157" s="12" t="s">
        <v>90</v>
      </c>
      <c r="AW2157" s="12" t="s">
        <v>5</v>
      </c>
      <c r="AX2157" s="12" t="s">
        <v>80</v>
      </c>
      <c r="AY2157" s="250" t="s">
        <v>204</v>
      </c>
    </row>
    <row r="2158" spans="2:51" s="13" customFormat="1" ht="12">
      <c r="B2158" s="251"/>
      <c r="C2158" s="252"/>
      <c r="D2158" s="231" t="s">
        <v>213</v>
      </c>
      <c r="E2158" s="253" t="s">
        <v>33</v>
      </c>
      <c r="F2158" s="254" t="s">
        <v>218</v>
      </c>
      <c r="G2158" s="252"/>
      <c r="H2158" s="255">
        <v>5.9</v>
      </c>
      <c r="I2158" s="256"/>
      <c r="J2158" s="256"/>
      <c r="K2158" s="252"/>
      <c r="L2158" s="252"/>
      <c r="M2158" s="257"/>
      <c r="N2158" s="258"/>
      <c r="O2158" s="259"/>
      <c r="P2158" s="259"/>
      <c r="Q2158" s="259"/>
      <c r="R2158" s="259"/>
      <c r="S2158" s="259"/>
      <c r="T2158" s="259"/>
      <c r="U2158" s="259"/>
      <c r="V2158" s="259"/>
      <c r="W2158" s="259"/>
      <c r="X2158" s="260"/>
      <c r="AT2158" s="261" t="s">
        <v>213</v>
      </c>
      <c r="AU2158" s="261" t="s">
        <v>90</v>
      </c>
      <c r="AV2158" s="13" t="s">
        <v>211</v>
      </c>
      <c r="AW2158" s="13" t="s">
        <v>5</v>
      </c>
      <c r="AX2158" s="13" t="s">
        <v>88</v>
      </c>
      <c r="AY2158" s="261" t="s">
        <v>204</v>
      </c>
    </row>
    <row r="2159" spans="2:65" s="1" customFormat="1" ht="16.5" customHeight="1">
      <c r="B2159" s="39"/>
      <c r="C2159" s="216" t="s">
        <v>2512</v>
      </c>
      <c r="D2159" s="216" t="s">
        <v>206</v>
      </c>
      <c r="E2159" s="217" t="s">
        <v>2513</v>
      </c>
      <c r="F2159" s="218" t="s">
        <v>2514</v>
      </c>
      <c r="G2159" s="219" t="s">
        <v>2515</v>
      </c>
      <c r="H2159" s="220">
        <v>1</v>
      </c>
      <c r="I2159" s="221"/>
      <c r="J2159" s="221"/>
      <c r="K2159" s="222">
        <f>ROUND(P2159*H2159,2)</f>
        <v>0</v>
      </c>
      <c r="L2159" s="218" t="s">
        <v>1071</v>
      </c>
      <c r="M2159" s="44"/>
      <c r="N2159" s="223" t="s">
        <v>33</v>
      </c>
      <c r="O2159" s="224" t="s">
        <v>49</v>
      </c>
      <c r="P2159" s="225">
        <f>I2159+J2159</f>
        <v>0</v>
      </c>
      <c r="Q2159" s="225">
        <f>ROUND(I2159*H2159,2)</f>
        <v>0</v>
      </c>
      <c r="R2159" s="225">
        <f>ROUND(J2159*H2159,2)</f>
        <v>0</v>
      </c>
      <c r="S2159" s="80"/>
      <c r="T2159" s="226">
        <f>S2159*H2159</f>
        <v>0</v>
      </c>
      <c r="U2159" s="226">
        <v>0</v>
      </c>
      <c r="V2159" s="226">
        <f>U2159*H2159</f>
        <v>0</v>
      </c>
      <c r="W2159" s="226">
        <v>0</v>
      </c>
      <c r="X2159" s="227">
        <f>W2159*H2159</f>
        <v>0</v>
      </c>
      <c r="AR2159" s="17" t="s">
        <v>305</v>
      </c>
      <c r="AT2159" s="17" t="s">
        <v>206</v>
      </c>
      <c r="AU2159" s="17" t="s">
        <v>90</v>
      </c>
      <c r="AY2159" s="17" t="s">
        <v>204</v>
      </c>
      <c r="BE2159" s="228">
        <f>IF(O2159="základní",K2159,0)</f>
        <v>0</v>
      </c>
      <c r="BF2159" s="228">
        <f>IF(O2159="snížená",K2159,0)</f>
        <v>0</v>
      </c>
      <c r="BG2159" s="228">
        <f>IF(O2159="zákl. přenesená",K2159,0)</f>
        <v>0</v>
      </c>
      <c r="BH2159" s="228">
        <f>IF(O2159="sníž. přenesená",K2159,0)</f>
        <v>0</v>
      </c>
      <c r="BI2159" s="228">
        <f>IF(O2159="nulová",K2159,0)</f>
        <v>0</v>
      </c>
      <c r="BJ2159" s="17" t="s">
        <v>88</v>
      </c>
      <c r="BK2159" s="228">
        <f>ROUND(P2159*H2159,2)</f>
        <v>0</v>
      </c>
      <c r="BL2159" s="17" t="s">
        <v>305</v>
      </c>
      <c r="BM2159" s="17" t="s">
        <v>2516</v>
      </c>
    </row>
    <row r="2160" spans="2:51" s="11" customFormat="1" ht="12">
      <c r="B2160" s="229"/>
      <c r="C2160" s="230"/>
      <c r="D2160" s="231" t="s">
        <v>213</v>
      </c>
      <c r="E2160" s="232" t="s">
        <v>33</v>
      </c>
      <c r="F2160" s="233" t="s">
        <v>2517</v>
      </c>
      <c r="G2160" s="230"/>
      <c r="H2160" s="232" t="s">
        <v>33</v>
      </c>
      <c r="I2160" s="234"/>
      <c r="J2160" s="234"/>
      <c r="K2160" s="230"/>
      <c r="L2160" s="230"/>
      <c r="M2160" s="235"/>
      <c r="N2160" s="236"/>
      <c r="O2160" s="237"/>
      <c r="P2160" s="237"/>
      <c r="Q2160" s="237"/>
      <c r="R2160" s="237"/>
      <c r="S2160" s="237"/>
      <c r="T2160" s="237"/>
      <c r="U2160" s="237"/>
      <c r="V2160" s="237"/>
      <c r="W2160" s="237"/>
      <c r="X2160" s="238"/>
      <c r="AT2160" s="239" t="s">
        <v>213</v>
      </c>
      <c r="AU2160" s="239" t="s">
        <v>90</v>
      </c>
      <c r="AV2160" s="11" t="s">
        <v>88</v>
      </c>
      <c r="AW2160" s="11" t="s">
        <v>5</v>
      </c>
      <c r="AX2160" s="11" t="s">
        <v>80</v>
      </c>
      <c r="AY2160" s="239" t="s">
        <v>204</v>
      </c>
    </row>
    <row r="2161" spans="2:51" s="11" customFormat="1" ht="12">
      <c r="B2161" s="229"/>
      <c r="C2161" s="230"/>
      <c r="D2161" s="231" t="s">
        <v>213</v>
      </c>
      <c r="E2161" s="232" t="s">
        <v>33</v>
      </c>
      <c r="F2161" s="233" t="s">
        <v>2518</v>
      </c>
      <c r="G2161" s="230"/>
      <c r="H2161" s="232" t="s">
        <v>33</v>
      </c>
      <c r="I2161" s="234"/>
      <c r="J2161" s="234"/>
      <c r="K2161" s="230"/>
      <c r="L2161" s="230"/>
      <c r="M2161" s="235"/>
      <c r="N2161" s="236"/>
      <c r="O2161" s="237"/>
      <c r="P2161" s="237"/>
      <c r="Q2161" s="237"/>
      <c r="R2161" s="237"/>
      <c r="S2161" s="237"/>
      <c r="T2161" s="237"/>
      <c r="U2161" s="237"/>
      <c r="V2161" s="237"/>
      <c r="W2161" s="237"/>
      <c r="X2161" s="238"/>
      <c r="AT2161" s="239" t="s">
        <v>213</v>
      </c>
      <c r="AU2161" s="239" t="s">
        <v>90</v>
      </c>
      <c r="AV2161" s="11" t="s">
        <v>88</v>
      </c>
      <c r="AW2161" s="11" t="s">
        <v>5</v>
      </c>
      <c r="AX2161" s="11" t="s">
        <v>80</v>
      </c>
      <c r="AY2161" s="239" t="s">
        <v>204</v>
      </c>
    </row>
    <row r="2162" spans="2:51" s="11" customFormat="1" ht="12">
      <c r="B2162" s="229"/>
      <c r="C2162" s="230"/>
      <c r="D2162" s="231" t="s">
        <v>213</v>
      </c>
      <c r="E2162" s="232" t="s">
        <v>33</v>
      </c>
      <c r="F2162" s="233" t="s">
        <v>2519</v>
      </c>
      <c r="G2162" s="230"/>
      <c r="H2162" s="232" t="s">
        <v>33</v>
      </c>
      <c r="I2162" s="234"/>
      <c r="J2162" s="234"/>
      <c r="K2162" s="230"/>
      <c r="L2162" s="230"/>
      <c r="M2162" s="235"/>
      <c r="N2162" s="236"/>
      <c r="O2162" s="237"/>
      <c r="P2162" s="237"/>
      <c r="Q2162" s="237"/>
      <c r="R2162" s="237"/>
      <c r="S2162" s="237"/>
      <c r="T2162" s="237"/>
      <c r="U2162" s="237"/>
      <c r="V2162" s="237"/>
      <c r="W2162" s="237"/>
      <c r="X2162" s="238"/>
      <c r="AT2162" s="239" t="s">
        <v>213</v>
      </c>
      <c r="AU2162" s="239" t="s">
        <v>90</v>
      </c>
      <c r="AV2162" s="11" t="s">
        <v>88</v>
      </c>
      <c r="AW2162" s="11" t="s">
        <v>5</v>
      </c>
      <c r="AX2162" s="11" t="s">
        <v>80</v>
      </c>
      <c r="AY2162" s="239" t="s">
        <v>204</v>
      </c>
    </row>
    <row r="2163" spans="2:51" s="11" customFormat="1" ht="12">
      <c r="B2163" s="229"/>
      <c r="C2163" s="230"/>
      <c r="D2163" s="231" t="s">
        <v>213</v>
      </c>
      <c r="E2163" s="232" t="s">
        <v>33</v>
      </c>
      <c r="F2163" s="233" t="s">
        <v>2520</v>
      </c>
      <c r="G2163" s="230"/>
      <c r="H2163" s="232" t="s">
        <v>33</v>
      </c>
      <c r="I2163" s="234"/>
      <c r="J2163" s="234"/>
      <c r="K2163" s="230"/>
      <c r="L2163" s="230"/>
      <c r="M2163" s="235"/>
      <c r="N2163" s="236"/>
      <c r="O2163" s="237"/>
      <c r="P2163" s="237"/>
      <c r="Q2163" s="237"/>
      <c r="R2163" s="237"/>
      <c r="S2163" s="237"/>
      <c r="T2163" s="237"/>
      <c r="U2163" s="237"/>
      <c r="V2163" s="237"/>
      <c r="W2163" s="237"/>
      <c r="X2163" s="238"/>
      <c r="AT2163" s="239" t="s">
        <v>213</v>
      </c>
      <c r="AU2163" s="239" t="s">
        <v>90</v>
      </c>
      <c r="AV2163" s="11" t="s">
        <v>88</v>
      </c>
      <c r="AW2163" s="11" t="s">
        <v>5</v>
      </c>
      <c r="AX2163" s="11" t="s">
        <v>80</v>
      </c>
      <c r="AY2163" s="239" t="s">
        <v>204</v>
      </c>
    </row>
    <row r="2164" spans="2:51" s="11" customFormat="1" ht="12">
      <c r="B2164" s="229"/>
      <c r="C2164" s="230"/>
      <c r="D2164" s="231" t="s">
        <v>213</v>
      </c>
      <c r="E2164" s="232" t="s">
        <v>33</v>
      </c>
      <c r="F2164" s="233" t="s">
        <v>2521</v>
      </c>
      <c r="G2164" s="230"/>
      <c r="H2164" s="232" t="s">
        <v>33</v>
      </c>
      <c r="I2164" s="234"/>
      <c r="J2164" s="234"/>
      <c r="K2164" s="230"/>
      <c r="L2164" s="230"/>
      <c r="M2164" s="235"/>
      <c r="N2164" s="236"/>
      <c r="O2164" s="237"/>
      <c r="P2164" s="237"/>
      <c r="Q2164" s="237"/>
      <c r="R2164" s="237"/>
      <c r="S2164" s="237"/>
      <c r="T2164" s="237"/>
      <c r="U2164" s="237"/>
      <c r="V2164" s="237"/>
      <c r="W2164" s="237"/>
      <c r="X2164" s="238"/>
      <c r="AT2164" s="239" t="s">
        <v>213</v>
      </c>
      <c r="AU2164" s="239" t="s">
        <v>90</v>
      </c>
      <c r="AV2164" s="11" t="s">
        <v>88</v>
      </c>
      <c r="AW2164" s="11" t="s">
        <v>5</v>
      </c>
      <c r="AX2164" s="11" t="s">
        <v>80</v>
      </c>
      <c r="AY2164" s="239" t="s">
        <v>204</v>
      </c>
    </row>
    <row r="2165" spans="2:51" s="11" customFormat="1" ht="12">
      <c r="B2165" s="229"/>
      <c r="C2165" s="230"/>
      <c r="D2165" s="231" t="s">
        <v>213</v>
      </c>
      <c r="E2165" s="232" t="s">
        <v>33</v>
      </c>
      <c r="F2165" s="233" t="s">
        <v>2522</v>
      </c>
      <c r="G2165" s="230"/>
      <c r="H2165" s="232" t="s">
        <v>33</v>
      </c>
      <c r="I2165" s="234"/>
      <c r="J2165" s="234"/>
      <c r="K2165" s="230"/>
      <c r="L2165" s="230"/>
      <c r="M2165" s="235"/>
      <c r="N2165" s="236"/>
      <c r="O2165" s="237"/>
      <c r="P2165" s="237"/>
      <c r="Q2165" s="237"/>
      <c r="R2165" s="237"/>
      <c r="S2165" s="237"/>
      <c r="T2165" s="237"/>
      <c r="U2165" s="237"/>
      <c r="V2165" s="237"/>
      <c r="W2165" s="237"/>
      <c r="X2165" s="238"/>
      <c r="AT2165" s="239" t="s">
        <v>213</v>
      </c>
      <c r="AU2165" s="239" t="s">
        <v>90</v>
      </c>
      <c r="AV2165" s="11" t="s">
        <v>88</v>
      </c>
      <c r="AW2165" s="11" t="s">
        <v>5</v>
      </c>
      <c r="AX2165" s="11" t="s">
        <v>80</v>
      </c>
      <c r="AY2165" s="239" t="s">
        <v>204</v>
      </c>
    </row>
    <row r="2166" spans="2:51" s="11" customFormat="1" ht="12">
      <c r="B2166" s="229"/>
      <c r="C2166" s="230"/>
      <c r="D2166" s="231" t="s">
        <v>213</v>
      </c>
      <c r="E2166" s="232" t="s">
        <v>33</v>
      </c>
      <c r="F2166" s="233" t="s">
        <v>2523</v>
      </c>
      <c r="G2166" s="230"/>
      <c r="H2166" s="232" t="s">
        <v>33</v>
      </c>
      <c r="I2166" s="234"/>
      <c r="J2166" s="234"/>
      <c r="K2166" s="230"/>
      <c r="L2166" s="230"/>
      <c r="M2166" s="235"/>
      <c r="N2166" s="236"/>
      <c r="O2166" s="237"/>
      <c r="P2166" s="237"/>
      <c r="Q2166" s="237"/>
      <c r="R2166" s="237"/>
      <c r="S2166" s="237"/>
      <c r="T2166" s="237"/>
      <c r="U2166" s="237"/>
      <c r="V2166" s="237"/>
      <c r="W2166" s="237"/>
      <c r="X2166" s="238"/>
      <c r="AT2166" s="239" t="s">
        <v>213</v>
      </c>
      <c r="AU2166" s="239" t="s">
        <v>90</v>
      </c>
      <c r="AV2166" s="11" t="s">
        <v>88</v>
      </c>
      <c r="AW2166" s="11" t="s">
        <v>5</v>
      </c>
      <c r="AX2166" s="11" t="s">
        <v>80</v>
      </c>
      <c r="AY2166" s="239" t="s">
        <v>204</v>
      </c>
    </row>
    <row r="2167" spans="2:51" s="11" customFormat="1" ht="12">
      <c r="B2167" s="229"/>
      <c r="C2167" s="230"/>
      <c r="D2167" s="231" t="s">
        <v>213</v>
      </c>
      <c r="E2167" s="232" t="s">
        <v>33</v>
      </c>
      <c r="F2167" s="233" t="s">
        <v>2524</v>
      </c>
      <c r="G2167" s="230"/>
      <c r="H2167" s="232" t="s">
        <v>33</v>
      </c>
      <c r="I2167" s="234"/>
      <c r="J2167" s="234"/>
      <c r="K2167" s="230"/>
      <c r="L2167" s="230"/>
      <c r="M2167" s="235"/>
      <c r="N2167" s="236"/>
      <c r="O2167" s="237"/>
      <c r="P2167" s="237"/>
      <c r="Q2167" s="237"/>
      <c r="R2167" s="237"/>
      <c r="S2167" s="237"/>
      <c r="T2167" s="237"/>
      <c r="U2167" s="237"/>
      <c r="V2167" s="237"/>
      <c r="W2167" s="237"/>
      <c r="X2167" s="238"/>
      <c r="AT2167" s="239" t="s">
        <v>213</v>
      </c>
      <c r="AU2167" s="239" t="s">
        <v>90</v>
      </c>
      <c r="AV2167" s="11" t="s">
        <v>88</v>
      </c>
      <c r="AW2167" s="11" t="s">
        <v>5</v>
      </c>
      <c r="AX2167" s="11" t="s">
        <v>80</v>
      </c>
      <c r="AY2167" s="239" t="s">
        <v>204</v>
      </c>
    </row>
    <row r="2168" spans="2:51" s="12" customFormat="1" ht="12">
      <c r="B2168" s="240"/>
      <c r="C2168" s="241"/>
      <c r="D2168" s="231" t="s">
        <v>213</v>
      </c>
      <c r="E2168" s="242" t="s">
        <v>33</v>
      </c>
      <c r="F2168" s="243" t="s">
        <v>88</v>
      </c>
      <c r="G2168" s="241"/>
      <c r="H2168" s="244">
        <v>1</v>
      </c>
      <c r="I2168" s="245"/>
      <c r="J2168" s="245"/>
      <c r="K2168" s="241"/>
      <c r="L2168" s="241"/>
      <c r="M2168" s="246"/>
      <c r="N2168" s="247"/>
      <c r="O2168" s="248"/>
      <c r="P2168" s="248"/>
      <c r="Q2168" s="248"/>
      <c r="R2168" s="248"/>
      <c r="S2168" s="248"/>
      <c r="T2168" s="248"/>
      <c r="U2168" s="248"/>
      <c r="V2168" s="248"/>
      <c r="W2168" s="248"/>
      <c r="X2168" s="249"/>
      <c r="AT2168" s="250" t="s">
        <v>213</v>
      </c>
      <c r="AU2168" s="250" t="s">
        <v>90</v>
      </c>
      <c r="AV2168" s="12" t="s">
        <v>90</v>
      </c>
      <c r="AW2168" s="12" t="s">
        <v>5</v>
      </c>
      <c r="AX2168" s="12" t="s">
        <v>80</v>
      </c>
      <c r="AY2168" s="250" t="s">
        <v>204</v>
      </c>
    </row>
    <row r="2169" spans="2:51" s="13" customFormat="1" ht="12">
      <c r="B2169" s="251"/>
      <c r="C2169" s="252"/>
      <c r="D2169" s="231" t="s">
        <v>213</v>
      </c>
      <c r="E2169" s="253" t="s">
        <v>33</v>
      </c>
      <c r="F2169" s="254" t="s">
        <v>218</v>
      </c>
      <c r="G2169" s="252"/>
      <c r="H2169" s="255">
        <v>1</v>
      </c>
      <c r="I2169" s="256"/>
      <c r="J2169" s="256"/>
      <c r="K2169" s="252"/>
      <c r="L2169" s="252"/>
      <c r="M2169" s="257"/>
      <c r="N2169" s="258"/>
      <c r="O2169" s="259"/>
      <c r="P2169" s="259"/>
      <c r="Q2169" s="259"/>
      <c r="R2169" s="259"/>
      <c r="S2169" s="259"/>
      <c r="T2169" s="259"/>
      <c r="U2169" s="259"/>
      <c r="V2169" s="259"/>
      <c r="W2169" s="259"/>
      <c r="X2169" s="260"/>
      <c r="AT2169" s="261" t="s">
        <v>213</v>
      </c>
      <c r="AU2169" s="261" t="s">
        <v>90</v>
      </c>
      <c r="AV2169" s="13" t="s">
        <v>211</v>
      </c>
      <c r="AW2169" s="13" t="s">
        <v>5</v>
      </c>
      <c r="AX2169" s="13" t="s">
        <v>88</v>
      </c>
      <c r="AY2169" s="261" t="s">
        <v>204</v>
      </c>
    </row>
    <row r="2170" spans="2:65" s="1" customFormat="1" ht="16.5" customHeight="1">
      <c r="B2170" s="39"/>
      <c r="C2170" s="216" t="s">
        <v>2525</v>
      </c>
      <c r="D2170" s="216" t="s">
        <v>206</v>
      </c>
      <c r="E2170" s="217" t="s">
        <v>2526</v>
      </c>
      <c r="F2170" s="218" t="s">
        <v>2527</v>
      </c>
      <c r="G2170" s="219" t="s">
        <v>319</v>
      </c>
      <c r="H2170" s="220">
        <v>1</v>
      </c>
      <c r="I2170" s="221"/>
      <c r="J2170" s="221"/>
      <c r="K2170" s="222">
        <f>ROUND(P2170*H2170,2)</f>
        <v>0</v>
      </c>
      <c r="L2170" s="218" t="s">
        <v>1071</v>
      </c>
      <c r="M2170" s="44"/>
      <c r="N2170" s="223" t="s">
        <v>33</v>
      </c>
      <c r="O2170" s="224" t="s">
        <v>49</v>
      </c>
      <c r="P2170" s="225">
        <f>I2170+J2170</f>
        <v>0</v>
      </c>
      <c r="Q2170" s="225">
        <f>ROUND(I2170*H2170,2)</f>
        <v>0</v>
      </c>
      <c r="R2170" s="225">
        <f>ROUND(J2170*H2170,2)</f>
        <v>0</v>
      </c>
      <c r="S2170" s="80"/>
      <c r="T2170" s="226">
        <f>S2170*H2170</f>
        <v>0</v>
      </c>
      <c r="U2170" s="226">
        <v>0</v>
      </c>
      <c r="V2170" s="226">
        <f>U2170*H2170</f>
        <v>0</v>
      </c>
      <c r="W2170" s="226">
        <v>0</v>
      </c>
      <c r="X2170" s="227">
        <f>W2170*H2170</f>
        <v>0</v>
      </c>
      <c r="AR2170" s="17" t="s">
        <v>305</v>
      </c>
      <c r="AT2170" s="17" t="s">
        <v>206</v>
      </c>
      <c r="AU2170" s="17" t="s">
        <v>90</v>
      </c>
      <c r="AY2170" s="17" t="s">
        <v>204</v>
      </c>
      <c r="BE2170" s="228">
        <f>IF(O2170="základní",K2170,0)</f>
        <v>0</v>
      </c>
      <c r="BF2170" s="228">
        <f>IF(O2170="snížená",K2170,0)</f>
        <v>0</v>
      </c>
      <c r="BG2170" s="228">
        <f>IF(O2170="zákl. přenesená",K2170,0)</f>
        <v>0</v>
      </c>
      <c r="BH2170" s="228">
        <f>IF(O2170="sníž. přenesená",K2170,0)</f>
        <v>0</v>
      </c>
      <c r="BI2170" s="228">
        <f>IF(O2170="nulová",K2170,0)</f>
        <v>0</v>
      </c>
      <c r="BJ2170" s="17" t="s">
        <v>88</v>
      </c>
      <c r="BK2170" s="228">
        <f>ROUND(P2170*H2170,2)</f>
        <v>0</v>
      </c>
      <c r="BL2170" s="17" t="s">
        <v>305</v>
      </c>
      <c r="BM2170" s="17" t="s">
        <v>2528</v>
      </c>
    </row>
    <row r="2171" spans="2:65" s="1" customFormat="1" ht="16.5" customHeight="1">
      <c r="B2171" s="39"/>
      <c r="C2171" s="216" t="s">
        <v>2529</v>
      </c>
      <c r="D2171" s="216" t="s">
        <v>206</v>
      </c>
      <c r="E2171" s="217" t="s">
        <v>2530</v>
      </c>
      <c r="F2171" s="218" t="s">
        <v>2531</v>
      </c>
      <c r="G2171" s="219" t="s">
        <v>319</v>
      </c>
      <c r="H2171" s="220">
        <v>1</v>
      </c>
      <c r="I2171" s="221"/>
      <c r="J2171" s="221"/>
      <c r="K2171" s="222">
        <f>ROUND(P2171*H2171,2)</f>
        <v>0</v>
      </c>
      <c r="L2171" s="218" t="s">
        <v>1071</v>
      </c>
      <c r="M2171" s="44"/>
      <c r="N2171" s="223" t="s">
        <v>33</v>
      </c>
      <c r="O2171" s="224" t="s">
        <v>49</v>
      </c>
      <c r="P2171" s="225">
        <f>I2171+J2171</f>
        <v>0</v>
      </c>
      <c r="Q2171" s="225">
        <f>ROUND(I2171*H2171,2)</f>
        <v>0</v>
      </c>
      <c r="R2171" s="225">
        <f>ROUND(J2171*H2171,2)</f>
        <v>0</v>
      </c>
      <c r="S2171" s="80"/>
      <c r="T2171" s="226">
        <f>S2171*H2171</f>
        <v>0</v>
      </c>
      <c r="U2171" s="226">
        <v>0</v>
      </c>
      <c r="V2171" s="226">
        <f>U2171*H2171</f>
        <v>0</v>
      </c>
      <c r="W2171" s="226">
        <v>0</v>
      </c>
      <c r="X2171" s="227">
        <f>W2171*H2171</f>
        <v>0</v>
      </c>
      <c r="AR2171" s="17" t="s">
        <v>305</v>
      </c>
      <c r="AT2171" s="17" t="s">
        <v>206</v>
      </c>
      <c r="AU2171" s="17" t="s">
        <v>90</v>
      </c>
      <c r="AY2171" s="17" t="s">
        <v>204</v>
      </c>
      <c r="BE2171" s="228">
        <f>IF(O2171="základní",K2171,0)</f>
        <v>0</v>
      </c>
      <c r="BF2171" s="228">
        <f>IF(O2171="snížená",K2171,0)</f>
        <v>0</v>
      </c>
      <c r="BG2171" s="228">
        <f>IF(O2171="zákl. přenesená",K2171,0)</f>
        <v>0</v>
      </c>
      <c r="BH2171" s="228">
        <f>IF(O2171="sníž. přenesená",K2171,0)</f>
        <v>0</v>
      </c>
      <c r="BI2171" s="228">
        <f>IF(O2171="nulová",K2171,0)</f>
        <v>0</v>
      </c>
      <c r="BJ2171" s="17" t="s">
        <v>88</v>
      </c>
      <c r="BK2171" s="228">
        <f>ROUND(P2171*H2171,2)</f>
        <v>0</v>
      </c>
      <c r="BL2171" s="17" t="s">
        <v>305</v>
      </c>
      <c r="BM2171" s="17" t="s">
        <v>2532</v>
      </c>
    </row>
    <row r="2172" spans="2:65" s="1" customFormat="1" ht="16.5" customHeight="1">
      <c r="B2172" s="39"/>
      <c r="C2172" s="216" t="s">
        <v>2533</v>
      </c>
      <c r="D2172" s="216" t="s">
        <v>206</v>
      </c>
      <c r="E2172" s="217" t="s">
        <v>2534</v>
      </c>
      <c r="F2172" s="218" t="s">
        <v>2535</v>
      </c>
      <c r="G2172" s="219" t="s">
        <v>314</v>
      </c>
      <c r="H2172" s="220">
        <v>1</v>
      </c>
      <c r="I2172" s="221"/>
      <c r="J2172" s="221"/>
      <c r="K2172" s="222">
        <f>ROUND(P2172*H2172,2)</f>
        <v>0</v>
      </c>
      <c r="L2172" s="218" t="s">
        <v>1071</v>
      </c>
      <c r="M2172" s="44"/>
      <c r="N2172" s="223" t="s">
        <v>33</v>
      </c>
      <c r="O2172" s="224" t="s">
        <v>49</v>
      </c>
      <c r="P2172" s="225">
        <f>I2172+J2172</f>
        <v>0</v>
      </c>
      <c r="Q2172" s="225">
        <f>ROUND(I2172*H2172,2)</f>
        <v>0</v>
      </c>
      <c r="R2172" s="225">
        <f>ROUND(J2172*H2172,2)</f>
        <v>0</v>
      </c>
      <c r="S2172" s="80"/>
      <c r="T2172" s="226">
        <f>S2172*H2172</f>
        <v>0</v>
      </c>
      <c r="U2172" s="226">
        <v>0</v>
      </c>
      <c r="V2172" s="226">
        <f>U2172*H2172</f>
        <v>0</v>
      </c>
      <c r="W2172" s="226">
        <v>0</v>
      </c>
      <c r="X2172" s="227">
        <f>W2172*H2172</f>
        <v>0</v>
      </c>
      <c r="AR2172" s="17" t="s">
        <v>305</v>
      </c>
      <c r="AT2172" s="17" t="s">
        <v>206</v>
      </c>
      <c r="AU2172" s="17" t="s">
        <v>90</v>
      </c>
      <c r="AY2172" s="17" t="s">
        <v>204</v>
      </c>
      <c r="BE2172" s="228">
        <f>IF(O2172="základní",K2172,0)</f>
        <v>0</v>
      </c>
      <c r="BF2172" s="228">
        <f>IF(O2172="snížená",K2172,0)</f>
        <v>0</v>
      </c>
      <c r="BG2172" s="228">
        <f>IF(O2172="zákl. přenesená",K2172,0)</f>
        <v>0</v>
      </c>
      <c r="BH2172" s="228">
        <f>IF(O2172="sníž. přenesená",K2172,0)</f>
        <v>0</v>
      </c>
      <c r="BI2172" s="228">
        <f>IF(O2172="nulová",K2172,0)</f>
        <v>0</v>
      </c>
      <c r="BJ2172" s="17" t="s">
        <v>88</v>
      </c>
      <c r="BK2172" s="228">
        <f>ROUND(P2172*H2172,2)</f>
        <v>0</v>
      </c>
      <c r="BL2172" s="17" t="s">
        <v>305</v>
      </c>
      <c r="BM2172" s="17" t="s">
        <v>2536</v>
      </c>
    </row>
    <row r="2173" spans="2:65" s="1" customFormat="1" ht="16.5" customHeight="1">
      <c r="B2173" s="39"/>
      <c r="C2173" s="216" t="s">
        <v>2537</v>
      </c>
      <c r="D2173" s="216" t="s">
        <v>206</v>
      </c>
      <c r="E2173" s="217" t="s">
        <v>2538</v>
      </c>
      <c r="F2173" s="218" t="s">
        <v>2539</v>
      </c>
      <c r="G2173" s="219" t="s">
        <v>314</v>
      </c>
      <c r="H2173" s="220">
        <v>1</v>
      </c>
      <c r="I2173" s="221"/>
      <c r="J2173" s="221"/>
      <c r="K2173" s="222">
        <f>ROUND(P2173*H2173,2)</f>
        <v>0</v>
      </c>
      <c r="L2173" s="218" t="s">
        <v>1071</v>
      </c>
      <c r="M2173" s="44"/>
      <c r="N2173" s="223" t="s">
        <v>33</v>
      </c>
      <c r="O2173" s="224" t="s">
        <v>49</v>
      </c>
      <c r="P2173" s="225">
        <f>I2173+J2173</f>
        <v>0</v>
      </c>
      <c r="Q2173" s="225">
        <f>ROUND(I2173*H2173,2)</f>
        <v>0</v>
      </c>
      <c r="R2173" s="225">
        <f>ROUND(J2173*H2173,2)</f>
        <v>0</v>
      </c>
      <c r="S2173" s="80"/>
      <c r="T2173" s="226">
        <f>S2173*H2173</f>
        <v>0</v>
      </c>
      <c r="U2173" s="226">
        <v>0</v>
      </c>
      <c r="V2173" s="226">
        <f>U2173*H2173</f>
        <v>0</v>
      </c>
      <c r="W2173" s="226">
        <v>0</v>
      </c>
      <c r="X2173" s="227">
        <f>W2173*H2173</f>
        <v>0</v>
      </c>
      <c r="AR2173" s="17" t="s">
        <v>305</v>
      </c>
      <c r="AT2173" s="17" t="s">
        <v>206</v>
      </c>
      <c r="AU2173" s="17" t="s">
        <v>90</v>
      </c>
      <c r="AY2173" s="17" t="s">
        <v>204</v>
      </c>
      <c r="BE2173" s="228">
        <f>IF(O2173="základní",K2173,0)</f>
        <v>0</v>
      </c>
      <c r="BF2173" s="228">
        <f>IF(O2173="snížená",K2173,0)</f>
        <v>0</v>
      </c>
      <c r="BG2173" s="228">
        <f>IF(O2173="zákl. přenesená",K2173,0)</f>
        <v>0</v>
      </c>
      <c r="BH2173" s="228">
        <f>IF(O2173="sníž. přenesená",K2173,0)</f>
        <v>0</v>
      </c>
      <c r="BI2173" s="228">
        <f>IF(O2173="nulová",K2173,0)</f>
        <v>0</v>
      </c>
      <c r="BJ2173" s="17" t="s">
        <v>88</v>
      </c>
      <c r="BK2173" s="228">
        <f>ROUND(P2173*H2173,2)</f>
        <v>0</v>
      </c>
      <c r="BL2173" s="17" t="s">
        <v>305</v>
      </c>
      <c r="BM2173" s="17" t="s">
        <v>2540</v>
      </c>
    </row>
    <row r="2174" spans="2:51" s="11" customFormat="1" ht="12">
      <c r="B2174" s="229"/>
      <c r="C2174" s="230"/>
      <c r="D2174" s="231" t="s">
        <v>213</v>
      </c>
      <c r="E2174" s="232" t="s">
        <v>33</v>
      </c>
      <c r="F2174" s="233" t="s">
        <v>2541</v>
      </c>
      <c r="G2174" s="230"/>
      <c r="H2174" s="232" t="s">
        <v>33</v>
      </c>
      <c r="I2174" s="234"/>
      <c r="J2174" s="234"/>
      <c r="K2174" s="230"/>
      <c r="L2174" s="230"/>
      <c r="M2174" s="235"/>
      <c r="N2174" s="236"/>
      <c r="O2174" s="237"/>
      <c r="P2174" s="237"/>
      <c r="Q2174" s="237"/>
      <c r="R2174" s="237"/>
      <c r="S2174" s="237"/>
      <c r="T2174" s="237"/>
      <c r="U2174" s="237"/>
      <c r="V2174" s="237"/>
      <c r="W2174" s="237"/>
      <c r="X2174" s="238"/>
      <c r="AT2174" s="239" t="s">
        <v>213</v>
      </c>
      <c r="AU2174" s="239" t="s">
        <v>90</v>
      </c>
      <c r="AV2174" s="11" t="s">
        <v>88</v>
      </c>
      <c r="AW2174" s="11" t="s">
        <v>5</v>
      </c>
      <c r="AX2174" s="11" t="s">
        <v>80</v>
      </c>
      <c r="AY2174" s="239" t="s">
        <v>204</v>
      </c>
    </row>
    <row r="2175" spans="2:51" s="11" customFormat="1" ht="12">
      <c r="B2175" s="229"/>
      <c r="C2175" s="230"/>
      <c r="D2175" s="231" t="s">
        <v>213</v>
      </c>
      <c r="E2175" s="232" t="s">
        <v>33</v>
      </c>
      <c r="F2175" s="233" t="s">
        <v>2542</v>
      </c>
      <c r="G2175" s="230"/>
      <c r="H2175" s="232" t="s">
        <v>33</v>
      </c>
      <c r="I2175" s="234"/>
      <c r="J2175" s="234"/>
      <c r="K2175" s="230"/>
      <c r="L2175" s="230"/>
      <c r="M2175" s="235"/>
      <c r="N2175" s="236"/>
      <c r="O2175" s="237"/>
      <c r="P2175" s="237"/>
      <c r="Q2175" s="237"/>
      <c r="R2175" s="237"/>
      <c r="S2175" s="237"/>
      <c r="T2175" s="237"/>
      <c r="U2175" s="237"/>
      <c r="V2175" s="237"/>
      <c r="W2175" s="237"/>
      <c r="X2175" s="238"/>
      <c r="AT2175" s="239" t="s">
        <v>213</v>
      </c>
      <c r="AU2175" s="239" t="s">
        <v>90</v>
      </c>
      <c r="AV2175" s="11" t="s">
        <v>88</v>
      </c>
      <c r="AW2175" s="11" t="s">
        <v>5</v>
      </c>
      <c r="AX2175" s="11" t="s">
        <v>80</v>
      </c>
      <c r="AY2175" s="239" t="s">
        <v>204</v>
      </c>
    </row>
    <row r="2176" spans="2:51" s="11" customFormat="1" ht="12">
      <c r="B2176" s="229"/>
      <c r="C2176" s="230"/>
      <c r="D2176" s="231" t="s">
        <v>213</v>
      </c>
      <c r="E2176" s="232" t="s">
        <v>33</v>
      </c>
      <c r="F2176" s="233" t="s">
        <v>2543</v>
      </c>
      <c r="G2176" s="230"/>
      <c r="H2176" s="232" t="s">
        <v>33</v>
      </c>
      <c r="I2176" s="234"/>
      <c r="J2176" s="234"/>
      <c r="K2176" s="230"/>
      <c r="L2176" s="230"/>
      <c r="M2176" s="235"/>
      <c r="N2176" s="236"/>
      <c r="O2176" s="237"/>
      <c r="P2176" s="237"/>
      <c r="Q2176" s="237"/>
      <c r="R2176" s="237"/>
      <c r="S2176" s="237"/>
      <c r="T2176" s="237"/>
      <c r="U2176" s="237"/>
      <c r="V2176" s="237"/>
      <c r="W2176" s="237"/>
      <c r="X2176" s="238"/>
      <c r="AT2176" s="239" t="s">
        <v>213</v>
      </c>
      <c r="AU2176" s="239" t="s">
        <v>90</v>
      </c>
      <c r="AV2176" s="11" t="s">
        <v>88</v>
      </c>
      <c r="AW2176" s="11" t="s">
        <v>5</v>
      </c>
      <c r="AX2176" s="11" t="s">
        <v>80</v>
      </c>
      <c r="AY2176" s="239" t="s">
        <v>204</v>
      </c>
    </row>
    <row r="2177" spans="2:51" s="12" customFormat="1" ht="12">
      <c r="B2177" s="240"/>
      <c r="C2177" s="241"/>
      <c r="D2177" s="231" t="s">
        <v>213</v>
      </c>
      <c r="E2177" s="242" t="s">
        <v>33</v>
      </c>
      <c r="F2177" s="243" t="s">
        <v>88</v>
      </c>
      <c r="G2177" s="241"/>
      <c r="H2177" s="244">
        <v>1</v>
      </c>
      <c r="I2177" s="245"/>
      <c r="J2177" s="245"/>
      <c r="K2177" s="241"/>
      <c r="L2177" s="241"/>
      <c r="M2177" s="246"/>
      <c r="N2177" s="247"/>
      <c r="O2177" s="248"/>
      <c r="P2177" s="248"/>
      <c r="Q2177" s="248"/>
      <c r="R2177" s="248"/>
      <c r="S2177" s="248"/>
      <c r="T2177" s="248"/>
      <c r="U2177" s="248"/>
      <c r="V2177" s="248"/>
      <c r="W2177" s="248"/>
      <c r="X2177" s="249"/>
      <c r="AT2177" s="250" t="s">
        <v>213</v>
      </c>
      <c r="AU2177" s="250" t="s">
        <v>90</v>
      </c>
      <c r="AV2177" s="12" t="s">
        <v>90</v>
      </c>
      <c r="AW2177" s="12" t="s">
        <v>5</v>
      </c>
      <c r="AX2177" s="12" t="s">
        <v>80</v>
      </c>
      <c r="AY2177" s="250" t="s">
        <v>204</v>
      </c>
    </row>
    <row r="2178" spans="2:51" s="13" customFormat="1" ht="12">
      <c r="B2178" s="251"/>
      <c r="C2178" s="252"/>
      <c r="D2178" s="231" t="s">
        <v>213</v>
      </c>
      <c r="E2178" s="253" t="s">
        <v>33</v>
      </c>
      <c r="F2178" s="254" t="s">
        <v>218</v>
      </c>
      <c r="G2178" s="252"/>
      <c r="H2178" s="255">
        <v>1</v>
      </c>
      <c r="I2178" s="256"/>
      <c r="J2178" s="256"/>
      <c r="K2178" s="252"/>
      <c r="L2178" s="252"/>
      <c r="M2178" s="257"/>
      <c r="N2178" s="258"/>
      <c r="O2178" s="259"/>
      <c r="P2178" s="259"/>
      <c r="Q2178" s="259"/>
      <c r="R2178" s="259"/>
      <c r="S2178" s="259"/>
      <c r="T2178" s="259"/>
      <c r="U2178" s="259"/>
      <c r="V2178" s="259"/>
      <c r="W2178" s="259"/>
      <c r="X2178" s="260"/>
      <c r="AT2178" s="261" t="s">
        <v>213</v>
      </c>
      <c r="AU2178" s="261" t="s">
        <v>90</v>
      </c>
      <c r="AV2178" s="13" t="s">
        <v>211</v>
      </c>
      <c r="AW2178" s="13" t="s">
        <v>5</v>
      </c>
      <c r="AX2178" s="13" t="s">
        <v>88</v>
      </c>
      <c r="AY2178" s="261" t="s">
        <v>204</v>
      </c>
    </row>
    <row r="2179" spans="2:65" s="1" customFormat="1" ht="16.5" customHeight="1">
      <c r="B2179" s="39"/>
      <c r="C2179" s="216" t="s">
        <v>2544</v>
      </c>
      <c r="D2179" s="216" t="s">
        <v>206</v>
      </c>
      <c r="E2179" s="217" t="s">
        <v>2545</v>
      </c>
      <c r="F2179" s="218" t="s">
        <v>2546</v>
      </c>
      <c r="G2179" s="219" t="s">
        <v>209</v>
      </c>
      <c r="H2179" s="220">
        <v>21.884</v>
      </c>
      <c r="I2179" s="221"/>
      <c r="J2179" s="221"/>
      <c r="K2179" s="222">
        <f>ROUND(P2179*H2179,2)</f>
        <v>0</v>
      </c>
      <c r="L2179" s="218" t="s">
        <v>210</v>
      </c>
      <c r="M2179" s="44"/>
      <c r="N2179" s="223" t="s">
        <v>33</v>
      </c>
      <c r="O2179" s="224" t="s">
        <v>49</v>
      </c>
      <c r="P2179" s="225">
        <f>I2179+J2179</f>
        <v>0</v>
      </c>
      <c r="Q2179" s="225">
        <f>ROUND(I2179*H2179,2)</f>
        <v>0</v>
      </c>
      <c r="R2179" s="225">
        <f>ROUND(J2179*H2179,2)</f>
        <v>0</v>
      </c>
      <c r="S2179" s="80"/>
      <c r="T2179" s="226">
        <f>S2179*H2179</f>
        <v>0</v>
      </c>
      <c r="U2179" s="226">
        <v>0.0004</v>
      </c>
      <c r="V2179" s="226">
        <f>U2179*H2179</f>
        <v>0.0087536</v>
      </c>
      <c r="W2179" s="226">
        <v>0</v>
      </c>
      <c r="X2179" s="227">
        <f>W2179*H2179</f>
        <v>0</v>
      </c>
      <c r="AR2179" s="17" t="s">
        <v>305</v>
      </c>
      <c r="AT2179" s="17" t="s">
        <v>206</v>
      </c>
      <c r="AU2179" s="17" t="s">
        <v>90</v>
      </c>
      <c r="AY2179" s="17" t="s">
        <v>204</v>
      </c>
      <c r="BE2179" s="228">
        <f>IF(O2179="základní",K2179,0)</f>
        <v>0</v>
      </c>
      <c r="BF2179" s="228">
        <f>IF(O2179="snížená",K2179,0)</f>
        <v>0</v>
      </c>
      <c r="BG2179" s="228">
        <f>IF(O2179="zákl. přenesená",K2179,0)</f>
        <v>0</v>
      </c>
      <c r="BH2179" s="228">
        <f>IF(O2179="sníž. přenesená",K2179,0)</f>
        <v>0</v>
      </c>
      <c r="BI2179" s="228">
        <f>IF(O2179="nulová",K2179,0)</f>
        <v>0</v>
      </c>
      <c r="BJ2179" s="17" t="s">
        <v>88</v>
      </c>
      <c r="BK2179" s="228">
        <f>ROUND(P2179*H2179,2)</f>
        <v>0</v>
      </c>
      <c r="BL2179" s="17" t="s">
        <v>305</v>
      </c>
      <c r="BM2179" s="17" t="s">
        <v>2547</v>
      </c>
    </row>
    <row r="2180" spans="2:51" s="12" customFormat="1" ht="12">
      <c r="B2180" s="240"/>
      <c r="C2180" s="241"/>
      <c r="D2180" s="231" t="s">
        <v>213</v>
      </c>
      <c r="E2180" s="242" t="s">
        <v>33</v>
      </c>
      <c r="F2180" s="243" t="s">
        <v>2548</v>
      </c>
      <c r="G2180" s="241"/>
      <c r="H2180" s="244">
        <v>3.863</v>
      </c>
      <c r="I2180" s="245"/>
      <c r="J2180" s="245"/>
      <c r="K2180" s="241"/>
      <c r="L2180" s="241"/>
      <c r="M2180" s="246"/>
      <c r="N2180" s="247"/>
      <c r="O2180" s="248"/>
      <c r="P2180" s="248"/>
      <c r="Q2180" s="248"/>
      <c r="R2180" s="248"/>
      <c r="S2180" s="248"/>
      <c r="T2180" s="248"/>
      <c r="U2180" s="248"/>
      <c r="V2180" s="248"/>
      <c r="W2180" s="248"/>
      <c r="X2180" s="249"/>
      <c r="AT2180" s="250" t="s">
        <v>213</v>
      </c>
      <c r="AU2180" s="250" t="s">
        <v>90</v>
      </c>
      <c r="AV2180" s="12" t="s">
        <v>90</v>
      </c>
      <c r="AW2180" s="12" t="s">
        <v>5</v>
      </c>
      <c r="AX2180" s="12" t="s">
        <v>80</v>
      </c>
      <c r="AY2180" s="250" t="s">
        <v>204</v>
      </c>
    </row>
    <row r="2181" spans="2:51" s="12" customFormat="1" ht="12">
      <c r="B2181" s="240"/>
      <c r="C2181" s="241"/>
      <c r="D2181" s="231" t="s">
        <v>213</v>
      </c>
      <c r="E2181" s="242" t="s">
        <v>33</v>
      </c>
      <c r="F2181" s="243" t="s">
        <v>2549</v>
      </c>
      <c r="G2181" s="241"/>
      <c r="H2181" s="244">
        <v>13.645</v>
      </c>
      <c r="I2181" s="245"/>
      <c r="J2181" s="245"/>
      <c r="K2181" s="241"/>
      <c r="L2181" s="241"/>
      <c r="M2181" s="246"/>
      <c r="N2181" s="247"/>
      <c r="O2181" s="248"/>
      <c r="P2181" s="248"/>
      <c r="Q2181" s="248"/>
      <c r="R2181" s="248"/>
      <c r="S2181" s="248"/>
      <c r="T2181" s="248"/>
      <c r="U2181" s="248"/>
      <c r="V2181" s="248"/>
      <c r="W2181" s="248"/>
      <c r="X2181" s="249"/>
      <c r="AT2181" s="250" t="s">
        <v>213</v>
      </c>
      <c r="AU2181" s="250" t="s">
        <v>90</v>
      </c>
      <c r="AV2181" s="12" t="s">
        <v>90</v>
      </c>
      <c r="AW2181" s="12" t="s">
        <v>5</v>
      </c>
      <c r="AX2181" s="12" t="s">
        <v>80</v>
      </c>
      <c r="AY2181" s="250" t="s">
        <v>204</v>
      </c>
    </row>
    <row r="2182" spans="2:51" s="12" customFormat="1" ht="12">
      <c r="B2182" s="240"/>
      <c r="C2182" s="241"/>
      <c r="D2182" s="231" t="s">
        <v>213</v>
      </c>
      <c r="E2182" s="242" t="s">
        <v>33</v>
      </c>
      <c r="F2182" s="243" t="s">
        <v>2550</v>
      </c>
      <c r="G2182" s="241"/>
      <c r="H2182" s="244">
        <v>2.145</v>
      </c>
      <c r="I2182" s="245"/>
      <c r="J2182" s="245"/>
      <c r="K2182" s="241"/>
      <c r="L2182" s="241"/>
      <c r="M2182" s="246"/>
      <c r="N2182" s="247"/>
      <c r="O2182" s="248"/>
      <c r="P2182" s="248"/>
      <c r="Q2182" s="248"/>
      <c r="R2182" s="248"/>
      <c r="S2182" s="248"/>
      <c r="T2182" s="248"/>
      <c r="U2182" s="248"/>
      <c r="V2182" s="248"/>
      <c r="W2182" s="248"/>
      <c r="X2182" s="249"/>
      <c r="AT2182" s="250" t="s">
        <v>213</v>
      </c>
      <c r="AU2182" s="250" t="s">
        <v>90</v>
      </c>
      <c r="AV2182" s="12" t="s">
        <v>90</v>
      </c>
      <c r="AW2182" s="12" t="s">
        <v>5</v>
      </c>
      <c r="AX2182" s="12" t="s">
        <v>80</v>
      </c>
      <c r="AY2182" s="250" t="s">
        <v>204</v>
      </c>
    </row>
    <row r="2183" spans="2:51" s="12" customFormat="1" ht="12">
      <c r="B2183" s="240"/>
      <c r="C2183" s="241"/>
      <c r="D2183" s="231" t="s">
        <v>213</v>
      </c>
      <c r="E2183" s="242" t="s">
        <v>33</v>
      </c>
      <c r="F2183" s="243" t="s">
        <v>2551</v>
      </c>
      <c r="G2183" s="241"/>
      <c r="H2183" s="244">
        <v>2.231</v>
      </c>
      <c r="I2183" s="245"/>
      <c r="J2183" s="245"/>
      <c r="K2183" s="241"/>
      <c r="L2183" s="241"/>
      <c r="M2183" s="246"/>
      <c r="N2183" s="247"/>
      <c r="O2183" s="248"/>
      <c r="P2183" s="248"/>
      <c r="Q2183" s="248"/>
      <c r="R2183" s="248"/>
      <c r="S2183" s="248"/>
      <c r="T2183" s="248"/>
      <c r="U2183" s="248"/>
      <c r="V2183" s="248"/>
      <c r="W2183" s="248"/>
      <c r="X2183" s="249"/>
      <c r="AT2183" s="250" t="s">
        <v>213</v>
      </c>
      <c r="AU2183" s="250" t="s">
        <v>90</v>
      </c>
      <c r="AV2183" s="12" t="s">
        <v>90</v>
      </c>
      <c r="AW2183" s="12" t="s">
        <v>5</v>
      </c>
      <c r="AX2183" s="12" t="s">
        <v>80</v>
      </c>
      <c r="AY2183" s="250" t="s">
        <v>204</v>
      </c>
    </row>
    <row r="2184" spans="2:51" s="13" customFormat="1" ht="12">
      <c r="B2184" s="251"/>
      <c r="C2184" s="252"/>
      <c r="D2184" s="231" t="s">
        <v>213</v>
      </c>
      <c r="E2184" s="253" t="s">
        <v>33</v>
      </c>
      <c r="F2184" s="254" t="s">
        <v>218</v>
      </c>
      <c r="G2184" s="252"/>
      <c r="H2184" s="255">
        <v>21.884</v>
      </c>
      <c r="I2184" s="256"/>
      <c r="J2184" s="256"/>
      <c r="K2184" s="252"/>
      <c r="L2184" s="252"/>
      <c r="M2184" s="257"/>
      <c r="N2184" s="258"/>
      <c r="O2184" s="259"/>
      <c r="P2184" s="259"/>
      <c r="Q2184" s="259"/>
      <c r="R2184" s="259"/>
      <c r="S2184" s="259"/>
      <c r="T2184" s="259"/>
      <c r="U2184" s="259"/>
      <c r="V2184" s="259"/>
      <c r="W2184" s="259"/>
      <c r="X2184" s="260"/>
      <c r="AT2184" s="261" t="s">
        <v>213</v>
      </c>
      <c r="AU2184" s="261" t="s">
        <v>90</v>
      </c>
      <c r="AV2184" s="13" t="s">
        <v>211</v>
      </c>
      <c r="AW2184" s="13" t="s">
        <v>5</v>
      </c>
      <c r="AX2184" s="13" t="s">
        <v>88</v>
      </c>
      <c r="AY2184" s="261" t="s">
        <v>204</v>
      </c>
    </row>
    <row r="2185" spans="2:65" s="1" customFormat="1" ht="16.5" customHeight="1">
      <c r="B2185" s="39"/>
      <c r="C2185" s="273" t="s">
        <v>2552</v>
      </c>
      <c r="D2185" s="273" t="s">
        <v>287</v>
      </c>
      <c r="E2185" s="274" t="s">
        <v>2553</v>
      </c>
      <c r="F2185" s="275" t="s">
        <v>2554</v>
      </c>
      <c r="G2185" s="276" t="s">
        <v>209</v>
      </c>
      <c r="H2185" s="277">
        <v>22.272</v>
      </c>
      <c r="I2185" s="278"/>
      <c r="J2185" s="279"/>
      <c r="K2185" s="280">
        <f>ROUND(P2185*H2185,2)</f>
        <v>0</v>
      </c>
      <c r="L2185" s="275" t="s">
        <v>1071</v>
      </c>
      <c r="M2185" s="281"/>
      <c r="N2185" s="282" t="s">
        <v>33</v>
      </c>
      <c r="O2185" s="224" t="s">
        <v>49</v>
      </c>
      <c r="P2185" s="225">
        <f>I2185+J2185</f>
        <v>0</v>
      </c>
      <c r="Q2185" s="225">
        <f>ROUND(I2185*H2185,2)</f>
        <v>0</v>
      </c>
      <c r="R2185" s="225">
        <f>ROUND(J2185*H2185,2)</f>
        <v>0</v>
      </c>
      <c r="S2185" s="80"/>
      <c r="T2185" s="226">
        <f>S2185*H2185</f>
        <v>0</v>
      </c>
      <c r="U2185" s="226">
        <v>0</v>
      </c>
      <c r="V2185" s="226">
        <f>U2185*H2185</f>
        <v>0</v>
      </c>
      <c r="W2185" s="226">
        <v>0</v>
      </c>
      <c r="X2185" s="227">
        <f>W2185*H2185</f>
        <v>0</v>
      </c>
      <c r="AR2185" s="17" t="s">
        <v>411</v>
      </c>
      <c r="AT2185" s="17" t="s">
        <v>287</v>
      </c>
      <c r="AU2185" s="17" t="s">
        <v>90</v>
      </c>
      <c r="AY2185" s="17" t="s">
        <v>204</v>
      </c>
      <c r="BE2185" s="228">
        <f>IF(O2185="základní",K2185,0)</f>
        <v>0</v>
      </c>
      <c r="BF2185" s="228">
        <f>IF(O2185="snížená",K2185,0)</f>
        <v>0</v>
      </c>
      <c r="BG2185" s="228">
        <f>IF(O2185="zákl. přenesená",K2185,0)</f>
        <v>0</v>
      </c>
      <c r="BH2185" s="228">
        <f>IF(O2185="sníž. přenesená",K2185,0)</f>
        <v>0</v>
      </c>
      <c r="BI2185" s="228">
        <f>IF(O2185="nulová",K2185,0)</f>
        <v>0</v>
      </c>
      <c r="BJ2185" s="17" t="s">
        <v>88</v>
      </c>
      <c r="BK2185" s="228">
        <f>ROUND(P2185*H2185,2)</f>
        <v>0</v>
      </c>
      <c r="BL2185" s="17" t="s">
        <v>305</v>
      </c>
      <c r="BM2185" s="17" t="s">
        <v>2555</v>
      </c>
    </row>
    <row r="2186" spans="2:51" s="12" customFormat="1" ht="12">
      <c r="B2186" s="240"/>
      <c r="C2186" s="241"/>
      <c r="D2186" s="231" t="s">
        <v>213</v>
      </c>
      <c r="E2186" s="242" t="s">
        <v>33</v>
      </c>
      <c r="F2186" s="243" t="s">
        <v>2556</v>
      </c>
      <c r="G2186" s="241"/>
      <c r="H2186" s="244">
        <v>3.863</v>
      </c>
      <c r="I2186" s="245"/>
      <c r="J2186" s="245"/>
      <c r="K2186" s="241"/>
      <c r="L2186" s="241"/>
      <c r="M2186" s="246"/>
      <c r="N2186" s="247"/>
      <c r="O2186" s="248"/>
      <c r="P2186" s="248"/>
      <c r="Q2186" s="248"/>
      <c r="R2186" s="248"/>
      <c r="S2186" s="248"/>
      <c r="T2186" s="248"/>
      <c r="U2186" s="248"/>
      <c r="V2186" s="248"/>
      <c r="W2186" s="248"/>
      <c r="X2186" s="249"/>
      <c r="AT2186" s="250" t="s">
        <v>213</v>
      </c>
      <c r="AU2186" s="250" t="s">
        <v>90</v>
      </c>
      <c r="AV2186" s="12" t="s">
        <v>90</v>
      </c>
      <c r="AW2186" s="12" t="s">
        <v>5</v>
      </c>
      <c r="AX2186" s="12" t="s">
        <v>80</v>
      </c>
      <c r="AY2186" s="250" t="s">
        <v>204</v>
      </c>
    </row>
    <row r="2187" spans="2:51" s="12" customFormat="1" ht="12">
      <c r="B2187" s="240"/>
      <c r="C2187" s="241"/>
      <c r="D2187" s="231" t="s">
        <v>213</v>
      </c>
      <c r="E2187" s="242" t="s">
        <v>33</v>
      </c>
      <c r="F2187" s="243" t="s">
        <v>2557</v>
      </c>
      <c r="G2187" s="241"/>
      <c r="H2187" s="244">
        <v>1.504</v>
      </c>
      <c r="I2187" s="245"/>
      <c r="J2187" s="245"/>
      <c r="K2187" s="241"/>
      <c r="L2187" s="241"/>
      <c r="M2187" s="246"/>
      <c r="N2187" s="247"/>
      <c r="O2187" s="248"/>
      <c r="P2187" s="248"/>
      <c r="Q2187" s="248"/>
      <c r="R2187" s="248"/>
      <c r="S2187" s="248"/>
      <c r="T2187" s="248"/>
      <c r="U2187" s="248"/>
      <c r="V2187" s="248"/>
      <c r="W2187" s="248"/>
      <c r="X2187" s="249"/>
      <c r="AT2187" s="250" t="s">
        <v>213</v>
      </c>
      <c r="AU2187" s="250" t="s">
        <v>90</v>
      </c>
      <c r="AV2187" s="12" t="s">
        <v>90</v>
      </c>
      <c r="AW2187" s="12" t="s">
        <v>5</v>
      </c>
      <c r="AX2187" s="12" t="s">
        <v>80</v>
      </c>
      <c r="AY2187" s="250" t="s">
        <v>204</v>
      </c>
    </row>
    <row r="2188" spans="2:51" s="12" customFormat="1" ht="12">
      <c r="B2188" s="240"/>
      <c r="C2188" s="241"/>
      <c r="D2188" s="231" t="s">
        <v>213</v>
      </c>
      <c r="E2188" s="242" t="s">
        <v>33</v>
      </c>
      <c r="F2188" s="243" t="s">
        <v>2558</v>
      </c>
      <c r="G2188" s="241"/>
      <c r="H2188" s="244">
        <v>13.645</v>
      </c>
      <c r="I2188" s="245"/>
      <c r="J2188" s="245"/>
      <c r="K2188" s="241"/>
      <c r="L2188" s="241"/>
      <c r="M2188" s="246"/>
      <c r="N2188" s="247"/>
      <c r="O2188" s="248"/>
      <c r="P2188" s="248"/>
      <c r="Q2188" s="248"/>
      <c r="R2188" s="248"/>
      <c r="S2188" s="248"/>
      <c r="T2188" s="248"/>
      <c r="U2188" s="248"/>
      <c r="V2188" s="248"/>
      <c r="W2188" s="248"/>
      <c r="X2188" s="249"/>
      <c r="AT2188" s="250" t="s">
        <v>213</v>
      </c>
      <c r="AU2188" s="250" t="s">
        <v>90</v>
      </c>
      <c r="AV2188" s="12" t="s">
        <v>90</v>
      </c>
      <c r="AW2188" s="12" t="s">
        <v>5</v>
      </c>
      <c r="AX2188" s="12" t="s">
        <v>80</v>
      </c>
      <c r="AY2188" s="250" t="s">
        <v>204</v>
      </c>
    </row>
    <row r="2189" spans="2:51" s="12" customFormat="1" ht="12">
      <c r="B2189" s="240"/>
      <c r="C2189" s="241"/>
      <c r="D2189" s="231" t="s">
        <v>213</v>
      </c>
      <c r="E2189" s="242" t="s">
        <v>33</v>
      </c>
      <c r="F2189" s="243" t="s">
        <v>2559</v>
      </c>
      <c r="G2189" s="241"/>
      <c r="H2189" s="244">
        <v>2.145</v>
      </c>
      <c r="I2189" s="245"/>
      <c r="J2189" s="245"/>
      <c r="K2189" s="241"/>
      <c r="L2189" s="241"/>
      <c r="M2189" s="246"/>
      <c r="N2189" s="247"/>
      <c r="O2189" s="248"/>
      <c r="P2189" s="248"/>
      <c r="Q2189" s="248"/>
      <c r="R2189" s="248"/>
      <c r="S2189" s="248"/>
      <c r="T2189" s="248"/>
      <c r="U2189" s="248"/>
      <c r="V2189" s="248"/>
      <c r="W2189" s="248"/>
      <c r="X2189" s="249"/>
      <c r="AT2189" s="250" t="s">
        <v>213</v>
      </c>
      <c r="AU2189" s="250" t="s">
        <v>90</v>
      </c>
      <c r="AV2189" s="12" t="s">
        <v>90</v>
      </c>
      <c r="AW2189" s="12" t="s">
        <v>5</v>
      </c>
      <c r="AX2189" s="12" t="s">
        <v>80</v>
      </c>
      <c r="AY2189" s="250" t="s">
        <v>204</v>
      </c>
    </row>
    <row r="2190" spans="2:51" s="12" customFormat="1" ht="12">
      <c r="B2190" s="240"/>
      <c r="C2190" s="241"/>
      <c r="D2190" s="231" t="s">
        <v>213</v>
      </c>
      <c r="E2190" s="242" t="s">
        <v>33</v>
      </c>
      <c r="F2190" s="243" t="s">
        <v>2560</v>
      </c>
      <c r="G2190" s="241"/>
      <c r="H2190" s="244">
        <v>1.115</v>
      </c>
      <c r="I2190" s="245"/>
      <c r="J2190" s="245"/>
      <c r="K2190" s="241"/>
      <c r="L2190" s="241"/>
      <c r="M2190" s="246"/>
      <c r="N2190" s="247"/>
      <c r="O2190" s="248"/>
      <c r="P2190" s="248"/>
      <c r="Q2190" s="248"/>
      <c r="R2190" s="248"/>
      <c r="S2190" s="248"/>
      <c r="T2190" s="248"/>
      <c r="U2190" s="248"/>
      <c r="V2190" s="248"/>
      <c r="W2190" s="248"/>
      <c r="X2190" s="249"/>
      <c r="AT2190" s="250" t="s">
        <v>213</v>
      </c>
      <c r="AU2190" s="250" t="s">
        <v>90</v>
      </c>
      <c r="AV2190" s="12" t="s">
        <v>90</v>
      </c>
      <c r="AW2190" s="12" t="s">
        <v>5</v>
      </c>
      <c r="AX2190" s="12" t="s">
        <v>80</v>
      </c>
      <c r="AY2190" s="250" t="s">
        <v>204</v>
      </c>
    </row>
    <row r="2191" spans="2:51" s="13" customFormat="1" ht="12">
      <c r="B2191" s="251"/>
      <c r="C2191" s="252"/>
      <c r="D2191" s="231" t="s">
        <v>213</v>
      </c>
      <c r="E2191" s="253" t="s">
        <v>33</v>
      </c>
      <c r="F2191" s="254" t="s">
        <v>218</v>
      </c>
      <c r="G2191" s="252"/>
      <c r="H2191" s="255">
        <v>22.272</v>
      </c>
      <c r="I2191" s="256"/>
      <c r="J2191" s="256"/>
      <c r="K2191" s="252"/>
      <c r="L2191" s="252"/>
      <c r="M2191" s="257"/>
      <c r="N2191" s="258"/>
      <c r="O2191" s="259"/>
      <c r="P2191" s="259"/>
      <c r="Q2191" s="259"/>
      <c r="R2191" s="259"/>
      <c r="S2191" s="259"/>
      <c r="T2191" s="259"/>
      <c r="U2191" s="259"/>
      <c r="V2191" s="259"/>
      <c r="W2191" s="259"/>
      <c r="X2191" s="260"/>
      <c r="AT2191" s="261" t="s">
        <v>213</v>
      </c>
      <c r="AU2191" s="261" t="s">
        <v>90</v>
      </c>
      <c r="AV2191" s="13" t="s">
        <v>211</v>
      </c>
      <c r="AW2191" s="13" t="s">
        <v>5</v>
      </c>
      <c r="AX2191" s="13" t="s">
        <v>88</v>
      </c>
      <c r="AY2191" s="261" t="s">
        <v>204</v>
      </c>
    </row>
    <row r="2192" spans="2:65" s="1" customFormat="1" ht="16.5" customHeight="1">
      <c r="B2192" s="39"/>
      <c r="C2192" s="216" t="s">
        <v>2561</v>
      </c>
      <c r="D2192" s="216" t="s">
        <v>206</v>
      </c>
      <c r="E2192" s="217" t="s">
        <v>2562</v>
      </c>
      <c r="F2192" s="218" t="s">
        <v>2563</v>
      </c>
      <c r="G2192" s="219" t="s">
        <v>209</v>
      </c>
      <c r="H2192" s="220">
        <v>34.8</v>
      </c>
      <c r="I2192" s="221"/>
      <c r="J2192" s="221"/>
      <c r="K2192" s="222">
        <f>ROUND(P2192*H2192,2)</f>
        <v>0</v>
      </c>
      <c r="L2192" s="218" t="s">
        <v>210</v>
      </c>
      <c r="M2192" s="44"/>
      <c r="N2192" s="223" t="s">
        <v>33</v>
      </c>
      <c r="O2192" s="224" t="s">
        <v>49</v>
      </c>
      <c r="P2192" s="225">
        <f>I2192+J2192</f>
        <v>0</v>
      </c>
      <c r="Q2192" s="225">
        <f>ROUND(I2192*H2192,2)</f>
        <v>0</v>
      </c>
      <c r="R2192" s="225">
        <f>ROUND(J2192*H2192,2)</f>
        <v>0</v>
      </c>
      <c r="S2192" s="80"/>
      <c r="T2192" s="226">
        <f>S2192*H2192</f>
        <v>0</v>
      </c>
      <c r="U2192" s="226">
        <v>5E-05</v>
      </c>
      <c r="V2192" s="226">
        <f>U2192*H2192</f>
        <v>0.00174</v>
      </c>
      <c r="W2192" s="226">
        <v>0</v>
      </c>
      <c r="X2192" s="227">
        <f>W2192*H2192</f>
        <v>0</v>
      </c>
      <c r="AR2192" s="17" t="s">
        <v>305</v>
      </c>
      <c r="AT2192" s="17" t="s">
        <v>206</v>
      </c>
      <c r="AU2192" s="17" t="s">
        <v>90</v>
      </c>
      <c r="AY2192" s="17" t="s">
        <v>204</v>
      </c>
      <c r="BE2192" s="228">
        <f>IF(O2192="základní",K2192,0)</f>
        <v>0</v>
      </c>
      <c r="BF2192" s="228">
        <f>IF(O2192="snížená",K2192,0)</f>
        <v>0</v>
      </c>
      <c r="BG2192" s="228">
        <f>IF(O2192="zákl. přenesená",K2192,0)</f>
        <v>0</v>
      </c>
      <c r="BH2192" s="228">
        <f>IF(O2192="sníž. přenesená",K2192,0)</f>
        <v>0</v>
      </c>
      <c r="BI2192" s="228">
        <f>IF(O2192="nulová",K2192,0)</f>
        <v>0</v>
      </c>
      <c r="BJ2192" s="17" t="s">
        <v>88</v>
      </c>
      <c r="BK2192" s="228">
        <f>ROUND(P2192*H2192,2)</f>
        <v>0</v>
      </c>
      <c r="BL2192" s="17" t="s">
        <v>305</v>
      </c>
      <c r="BM2192" s="17" t="s">
        <v>2564</v>
      </c>
    </row>
    <row r="2193" spans="2:51" s="11" customFormat="1" ht="12">
      <c r="B2193" s="229"/>
      <c r="C2193" s="230"/>
      <c r="D2193" s="231" t="s">
        <v>213</v>
      </c>
      <c r="E2193" s="232" t="s">
        <v>33</v>
      </c>
      <c r="F2193" s="233" t="s">
        <v>2565</v>
      </c>
      <c r="G2193" s="230"/>
      <c r="H2193" s="232" t="s">
        <v>33</v>
      </c>
      <c r="I2193" s="234"/>
      <c r="J2193" s="234"/>
      <c r="K2193" s="230"/>
      <c r="L2193" s="230"/>
      <c r="M2193" s="235"/>
      <c r="N2193" s="236"/>
      <c r="O2193" s="237"/>
      <c r="P2193" s="237"/>
      <c r="Q2193" s="237"/>
      <c r="R2193" s="237"/>
      <c r="S2193" s="237"/>
      <c r="T2193" s="237"/>
      <c r="U2193" s="237"/>
      <c r="V2193" s="237"/>
      <c r="W2193" s="237"/>
      <c r="X2193" s="238"/>
      <c r="AT2193" s="239" t="s">
        <v>213</v>
      </c>
      <c r="AU2193" s="239" t="s">
        <v>90</v>
      </c>
      <c r="AV2193" s="11" t="s">
        <v>88</v>
      </c>
      <c r="AW2193" s="11" t="s">
        <v>5</v>
      </c>
      <c r="AX2193" s="11" t="s">
        <v>80</v>
      </c>
      <c r="AY2193" s="239" t="s">
        <v>204</v>
      </c>
    </row>
    <row r="2194" spans="2:51" s="12" customFormat="1" ht="12">
      <c r="B2194" s="240"/>
      <c r="C2194" s="241"/>
      <c r="D2194" s="231" t="s">
        <v>213</v>
      </c>
      <c r="E2194" s="242" t="s">
        <v>33</v>
      </c>
      <c r="F2194" s="243" t="s">
        <v>2566</v>
      </c>
      <c r="G2194" s="241"/>
      <c r="H2194" s="244">
        <v>34.8</v>
      </c>
      <c r="I2194" s="245"/>
      <c r="J2194" s="245"/>
      <c r="K2194" s="241"/>
      <c r="L2194" s="241"/>
      <c r="M2194" s="246"/>
      <c r="N2194" s="247"/>
      <c r="O2194" s="248"/>
      <c r="P2194" s="248"/>
      <c r="Q2194" s="248"/>
      <c r="R2194" s="248"/>
      <c r="S2194" s="248"/>
      <c r="T2194" s="248"/>
      <c r="U2194" s="248"/>
      <c r="V2194" s="248"/>
      <c r="W2194" s="248"/>
      <c r="X2194" s="249"/>
      <c r="AT2194" s="250" t="s">
        <v>213</v>
      </c>
      <c r="AU2194" s="250" t="s">
        <v>90</v>
      </c>
      <c r="AV2194" s="12" t="s">
        <v>90</v>
      </c>
      <c r="AW2194" s="12" t="s">
        <v>5</v>
      </c>
      <c r="AX2194" s="12" t="s">
        <v>80</v>
      </c>
      <c r="AY2194" s="250" t="s">
        <v>204</v>
      </c>
    </row>
    <row r="2195" spans="2:51" s="14" customFormat="1" ht="12">
      <c r="B2195" s="262"/>
      <c r="C2195" s="263"/>
      <c r="D2195" s="231" t="s">
        <v>213</v>
      </c>
      <c r="E2195" s="264" t="s">
        <v>33</v>
      </c>
      <c r="F2195" s="265" t="s">
        <v>243</v>
      </c>
      <c r="G2195" s="263"/>
      <c r="H2195" s="266">
        <v>34.8</v>
      </c>
      <c r="I2195" s="267"/>
      <c r="J2195" s="267"/>
      <c r="K2195" s="263"/>
      <c r="L2195" s="263"/>
      <c r="M2195" s="268"/>
      <c r="N2195" s="269"/>
      <c r="O2195" s="270"/>
      <c r="P2195" s="270"/>
      <c r="Q2195" s="270"/>
      <c r="R2195" s="270"/>
      <c r="S2195" s="270"/>
      <c r="T2195" s="270"/>
      <c r="U2195" s="270"/>
      <c r="V2195" s="270"/>
      <c r="W2195" s="270"/>
      <c r="X2195" s="271"/>
      <c r="AT2195" s="272" t="s">
        <v>213</v>
      </c>
      <c r="AU2195" s="272" t="s">
        <v>90</v>
      </c>
      <c r="AV2195" s="14" t="s">
        <v>224</v>
      </c>
      <c r="AW2195" s="14" t="s">
        <v>5</v>
      </c>
      <c r="AX2195" s="14" t="s">
        <v>88</v>
      </c>
      <c r="AY2195" s="272" t="s">
        <v>204</v>
      </c>
    </row>
    <row r="2196" spans="2:65" s="1" customFormat="1" ht="16.5" customHeight="1">
      <c r="B2196" s="39"/>
      <c r="C2196" s="273" t="s">
        <v>2567</v>
      </c>
      <c r="D2196" s="273" t="s">
        <v>287</v>
      </c>
      <c r="E2196" s="274" t="s">
        <v>2530</v>
      </c>
      <c r="F2196" s="275" t="s">
        <v>2568</v>
      </c>
      <c r="G2196" s="276" t="s">
        <v>209</v>
      </c>
      <c r="H2196" s="277">
        <v>34.8</v>
      </c>
      <c r="I2196" s="278"/>
      <c r="J2196" s="279"/>
      <c r="K2196" s="280">
        <f>ROUND(P2196*H2196,2)</f>
        <v>0</v>
      </c>
      <c r="L2196" s="275" t="s">
        <v>1071</v>
      </c>
      <c r="M2196" s="281"/>
      <c r="N2196" s="282" t="s">
        <v>33</v>
      </c>
      <c r="O2196" s="224" t="s">
        <v>49</v>
      </c>
      <c r="P2196" s="225">
        <f>I2196+J2196</f>
        <v>0</v>
      </c>
      <c r="Q2196" s="225">
        <f>ROUND(I2196*H2196,2)</f>
        <v>0</v>
      </c>
      <c r="R2196" s="225">
        <f>ROUND(J2196*H2196,2)</f>
        <v>0</v>
      </c>
      <c r="S2196" s="80"/>
      <c r="T2196" s="226">
        <f>S2196*H2196</f>
        <v>0</v>
      </c>
      <c r="U2196" s="226">
        <v>0</v>
      </c>
      <c r="V2196" s="226">
        <f>U2196*H2196</f>
        <v>0</v>
      </c>
      <c r="W2196" s="226">
        <v>0</v>
      </c>
      <c r="X2196" s="227">
        <f>W2196*H2196</f>
        <v>0</v>
      </c>
      <c r="AR2196" s="17" t="s">
        <v>411</v>
      </c>
      <c r="AT2196" s="17" t="s">
        <v>287</v>
      </c>
      <c r="AU2196" s="17" t="s">
        <v>90</v>
      </c>
      <c r="AY2196" s="17" t="s">
        <v>204</v>
      </c>
      <c r="BE2196" s="228">
        <f>IF(O2196="základní",K2196,0)</f>
        <v>0</v>
      </c>
      <c r="BF2196" s="228">
        <f>IF(O2196="snížená",K2196,0)</f>
        <v>0</v>
      </c>
      <c r="BG2196" s="228">
        <f>IF(O2196="zákl. přenesená",K2196,0)</f>
        <v>0</v>
      </c>
      <c r="BH2196" s="228">
        <f>IF(O2196="sníž. přenesená",K2196,0)</f>
        <v>0</v>
      </c>
      <c r="BI2196" s="228">
        <f>IF(O2196="nulová",K2196,0)</f>
        <v>0</v>
      </c>
      <c r="BJ2196" s="17" t="s">
        <v>88</v>
      </c>
      <c r="BK2196" s="228">
        <f>ROUND(P2196*H2196,2)</f>
        <v>0</v>
      </c>
      <c r="BL2196" s="17" t="s">
        <v>305</v>
      </c>
      <c r="BM2196" s="17" t="s">
        <v>2569</v>
      </c>
    </row>
    <row r="2197" spans="2:51" s="11" customFormat="1" ht="12">
      <c r="B2197" s="229"/>
      <c r="C2197" s="230"/>
      <c r="D2197" s="231" t="s">
        <v>213</v>
      </c>
      <c r="E2197" s="232" t="s">
        <v>33</v>
      </c>
      <c r="F2197" s="233" t="s">
        <v>2570</v>
      </c>
      <c r="G2197" s="230"/>
      <c r="H2197" s="232" t="s">
        <v>33</v>
      </c>
      <c r="I2197" s="234"/>
      <c r="J2197" s="234"/>
      <c r="K2197" s="230"/>
      <c r="L2197" s="230"/>
      <c r="M2197" s="235"/>
      <c r="N2197" s="236"/>
      <c r="O2197" s="237"/>
      <c r="P2197" s="237"/>
      <c r="Q2197" s="237"/>
      <c r="R2197" s="237"/>
      <c r="S2197" s="237"/>
      <c r="T2197" s="237"/>
      <c r="U2197" s="237"/>
      <c r="V2197" s="237"/>
      <c r="W2197" s="237"/>
      <c r="X2197" s="238"/>
      <c r="AT2197" s="239" t="s">
        <v>213</v>
      </c>
      <c r="AU2197" s="239" t="s">
        <v>90</v>
      </c>
      <c r="AV2197" s="11" t="s">
        <v>88</v>
      </c>
      <c r="AW2197" s="11" t="s">
        <v>5</v>
      </c>
      <c r="AX2197" s="11" t="s">
        <v>80</v>
      </c>
      <c r="AY2197" s="239" t="s">
        <v>204</v>
      </c>
    </row>
    <row r="2198" spans="2:51" s="12" customFormat="1" ht="12">
      <c r="B2198" s="240"/>
      <c r="C2198" s="241"/>
      <c r="D2198" s="231" t="s">
        <v>213</v>
      </c>
      <c r="E2198" s="242" t="s">
        <v>33</v>
      </c>
      <c r="F2198" s="243" t="s">
        <v>2566</v>
      </c>
      <c r="G2198" s="241"/>
      <c r="H2198" s="244">
        <v>34.8</v>
      </c>
      <c r="I2198" s="245"/>
      <c r="J2198" s="245"/>
      <c r="K2198" s="241"/>
      <c r="L2198" s="241"/>
      <c r="M2198" s="246"/>
      <c r="N2198" s="247"/>
      <c r="O2198" s="248"/>
      <c r="P2198" s="248"/>
      <c r="Q2198" s="248"/>
      <c r="R2198" s="248"/>
      <c r="S2198" s="248"/>
      <c r="T2198" s="248"/>
      <c r="U2198" s="248"/>
      <c r="V2198" s="248"/>
      <c r="W2198" s="248"/>
      <c r="X2198" s="249"/>
      <c r="AT2198" s="250" t="s">
        <v>213</v>
      </c>
      <c r="AU2198" s="250" t="s">
        <v>90</v>
      </c>
      <c r="AV2198" s="12" t="s">
        <v>90</v>
      </c>
      <c r="AW2198" s="12" t="s">
        <v>5</v>
      </c>
      <c r="AX2198" s="12" t="s">
        <v>80</v>
      </c>
      <c r="AY2198" s="250" t="s">
        <v>204</v>
      </c>
    </row>
    <row r="2199" spans="2:51" s="14" customFormat="1" ht="12">
      <c r="B2199" s="262"/>
      <c r="C2199" s="263"/>
      <c r="D2199" s="231" t="s">
        <v>213</v>
      </c>
      <c r="E2199" s="264" t="s">
        <v>33</v>
      </c>
      <c r="F2199" s="265" t="s">
        <v>243</v>
      </c>
      <c r="G2199" s="263"/>
      <c r="H2199" s="266">
        <v>34.8</v>
      </c>
      <c r="I2199" s="267"/>
      <c r="J2199" s="267"/>
      <c r="K2199" s="263"/>
      <c r="L2199" s="263"/>
      <c r="M2199" s="268"/>
      <c r="N2199" s="269"/>
      <c r="O2199" s="270"/>
      <c r="P2199" s="270"/>
      <c r="Q2199" s="270"/>
      <c r="R2199" s="270"/>
      <c r="S2199" s="270"/>
      <c r="T2199" s="270"/>
      <c r="U2199" s="270"/>
      <c r="V2199" s="270"/>
      <c r="W2199" s="270"/>
      <c r="X2199" s="271"/>
      <c r="AT2199" s="272" t="s">
        <v>213</v>
      </c>
      <c r="AU2199" s="272" t="s">
        <v>90</v>
      </c>
      <c r="AV2199" s="14" t="s">
        <v>224</v>
      </c>
      <c r="AW2199" s="14" t="s">
        <v>5</v>
      </c>
      <c r="AX2199" s="14" t="s">
        <v>88</v>
      </c>
      <c r="AY2199" s="272" t="s">
        <v>204</v>
      </c>
    </row>
    <row r="2200" spans="2:65" s="1" customFormat="1" ht="22.5" customHeight="1">
      <c r="B2200" s="39"/>
      <c r="C2200" s="216" t="s">
        <v>2571</v>
      </c>
      <c r="D2200" s="216" t="s">
        <v>206</v>
      </c>
      <c r="E2200" s="217" t="s">
        <v>2572</v>
      </c>
      <c r="F2200" s="218" t="s">
        <v>2573</v>
      </c>
      <c r="G2200" s="219" t="s">
        <v>275</v>
      </c>
      <c r="H2200" s="220">
        <v>3.4</v>
      </c>
      <c r="I2200" s="221"/>
      <c r="J2200" s="221"/>
      <c r="K2200" s="222">
        <f>ROUND(P2200*H2200,2)</f>
        <v>0</v>
      </c>
      <c r="L2200" s="218" t="s">
        <v>210</v>
      </c>
      <c r="M2200" s="44"/>
      <c r="N2200" s="223" t="s">
        <v>33</v>
      </c>
      <c r="O2200" s="224" t="s">
        <v>49</v>
      </c>
      <c r="P2200" s="225">
        <f>I2200+J2200</f>
        <v>0</v>
      </c>
      <c r="Q2200" s="225">
        <f>ROUND(I2200*H2200,2)</f>
        <v>0</v>
      </c>
      <c r="R2200" s="225">
        <f>ROUND(J2200*H2200,2)</f>
        <v>0</v>
      </c>
      <c r="S2200" s="80"/>
      <c r="T2200" s="226">
        <f>S2200*H2200</f>
        <v>0</v>
      </c>
      <c r="U2200" s="226">
        <v>0</v>
      </c>
      <c r="V2200" s="226">
        <f>U2200*H2200</f>
        <v>0</v>
      </c>
      <c r="W2200" s="226">
        <v>0</v>
      </c>
      <c r="X2200" s="227">
        <f>W2200*H2200</f>
        <v>0</v>
      </c>
      <c r="AR2200" s="17" t="s">
        <v>305</v>
      </c>
      <c r="AT2200" s="17" t="s">
        <v>206</v>
      </c>
      <c r="AU2200" s="17" t="s">
        <v>90</v>
      </c>
      <c r="AY2200" s="17" t="s">
        <v>204</v>
      </c>
      <c r="BE2200" s="228">
        <f>IF(O2200="základní",K2200,0)</f>
        <v>0</v>
      </c>
      <c r="BF2200" s="228">
        <f>IF(O2200="snížená",K2200,0)</f>
        <v>0</v>
      </c>
      <c r="BG2200" s="228">
        <f>IF(O2200="zákl. přenesená",K2200,0)</f>
        <v>0</v>
      </c>
      <c r="BH2200" s="228">
        <f>IF(O2200="sníž. přenesená",K2200,0)</f>
        <v>0</v>
      </c>
      <c r="BI2200" s="228">
        <f>IF(O2200="nulová",K2200,0)</f>
        <v>0</v>
      </c>
      <c r="BJ2200" s="17" t="s">
        <v>88</v>
      </c>
      <c r="BK2200" s="228">
        <f>ROUND(P2200*H2200,2)</f>
        <v>0</v>
      </c>
      <c r="BL2200" s="17" t="s">
        <v>305</v>
      </c>
      <c r="BM2200" s="17" t="s">
        <v>2574</v>
      </c>
    </row>
    <row r="2201" spans="2:63" s="10" customFormat="1" ht="22.8" customHeight="1">
      <c r="B2201" s="199"/>
      <c r="C2201" s="200"/>
      <c r="D2201" s="201" t="s">
        <v>79</v>
      </c>
      <c r="E2201" s="214" t="s">
        <v>2575</v>
      </c>
      <c r="F2201" s="214" t="s">
        <v>2576</v>
      </c>
      <c r="G2201" s="200"/>
      <c r="H2201" s="200"/>
      <c r="I2201" s="203"/>
      <c r="J2201" s="203"/>
      <c r="K2201" s="215">
        <f>BK2201</f>
        <v>0</v>
      </c>
      <c r="L2201" s="200"/>
      <c r="M2201" s="205"/>
      <c r="N2201" s="206"/>
      <c r="O2201" s="207"/>
      <c r="P2201" s="207"/>
      <c r="Q2201" s="208">
        <f>SUM(Q2202:Q2262)</f>
        <v>0</v>
      </c>
      <c r="R2201" s="208">
        <f>SUM(R2202:R2262)</f>
        <v>0</v>
      </c>
      <c r="S2201" s="207"/>
      <c r="T2201" s="209">
        <f>SUM(T2202:T2262)</f>
        <v>0</v>
      </c>
      <c r="U2201" s="207"/>
      <c r="V2201" s="209">
        <f>SUM(V2202:V2262)</f>
        <v>0.5610781</v>
      </c>
      <c r="W2201" s="207"/>
      <c r="X2201" s="210">
        <f>SUM(X2202:X2262)</f>
        <v>0</v>
      </c>
      <c r="AR2201" s="211" t="s">
        <v>90</v>
      </c>
      <c r="AT2201" s="212" t="s">
        <v>79</v>
      </c>
      <c r="AU2201" s="212" t="s">
        <v>88</v>
      </c>
      <c r="AY2201" s="211" t="s">
        <v>204</v>
      </c>
      <c r="BK2201" s="213">
        <f>SUM(BK2202:BK2262)</f>
        <v>0</v>
      </c>
    </row>
    <row r="2202" spans="2:65" s="1" customFormat="1" ht="16.5" customHeight="1">
      <c r="B2202" s="39"/>
      <c r="C2202" s="216" t="s">
        <v>2577</v>
      </c>
      <c r="D2202" s="216" t="s">
        <v>206</v>
      </c>
      <c r="E2202" s="217" t="s">
        <v>2578</v>
      </c>
      <c r="F2202" s="218" t="s">
        <v>2579</v>
      </c>
      <c r="G2202" s="219" t="s">
        <v>296</v>
      </c>
      <c r="H2202" s="220">
        <v>67.23</v>
      </c>
      <c r="I2202" s="221"/>
      <c r="J2202" s="221"/>
      <c r="K2202" s="222">
        <f>ROUND(P2202*H2202,2)</f>
        <v>0</v>
      </c>
      <c r="L2202" s="218" t="s">
        <v>210</v>
      </c>
      <c r="M2202" s="44"/>
      <c r="N2202" s="223" t="s">
        <v>33</v>
      </c>
      <c r="O2202" s="224" t="s">
        <v>49</v>
      </c>
      <c r="P2202" s="225">
        <f>I2202+J2202</f>
        <v>0</v>
      </c>
      <c r="Q2202" s="225">
        <f>ROUND(I2202*H2202,2)</f>
        <v>0</v>
      </c>
      <c r="R2202" s="225">
        <f>ROUND(J2202*H2202,2)</f>
        <v>0</v>
      </c>
      <c r="S2202" s="80"/>
      <c r="T2202" s="226">
        <f>S2202*H2202</f>
        <v>0</v>
      </c>
      <c r="U2202" s="226">
        <v>0.00044</v>
      </c>
      <c r="V2202" s="226">
        <f>U2202*H2202</f>
        <v>0.029581200000000002</v>
      </c>
      <c r="W2202" s="226">
        <v>0</v>
      </c>
      <c r="X2202" s="227">
        <f>W2202*H2202</f>
        <v>0</v>
      </c>
      <c r="AR2202" s="17" t="s">
        <v>305</v>
      </c>
      <c r="AT2202" s="17" t="s">
        <v>206</v>
      </c>
      <c r="AU2202" s="17" t="s">
        <v>90</v>
      </c>
      <c r="AY2202" s="17" t="s">
        <v>204</v>
      </c>
      <c r="BE2202" s="228">
        <f>IF(O2202="základní",K2202,0)</f>
        <v>0</v>
      </c>
      <c r="BF2202" s="228">
        <f>IF(O2202="snížená",K2202,0)</f>
        <v>0</v>
      </c>
      <c r="BG2202" s="228">
        <f>IF(O2202="zákl. přenesená",K2202,0)</f>
        <v>0</v>
      </c>
      <c r="BH2202" s="228">
        <f>IF(O2202="sníž. přenesená",K2202,0)</f>
        <v>0</v>
      </c>
      <c r="BI2202" s="228">
        <f>IF(O2202="nulová",K2202,0)</f>
        <v>0</v>
      </c>
      <c r="BJ2202" s="17" t="s">
        <v>88</v>
      </c>
      <c r="BK2202" s="228">
        <f>ROUND(P2202*H2202,2)</f>
        <v>0</v>
      </c>
      <c r="BL2202" s="17" t="s">
        <v>305</v>
      </c>
      <c r="BM2202" s="17" t="s">
        <v>2580</v>
      </c>
    </row>
    <row r="2203" spans="2:51" s="11" customFormat="1" ht="12">
      <c r="B2203" s="229"/>
      <c r="C2203" s="230"/>
      <c r="D2203" s="231" t="s">
        <v>213</v>
      </c>
      <c r="E2203" s="232" t="s">
        <v>33</v>
      </c>
      <c r="F2203" s="233" t="s">
        <v>2581</v>
      </c>
      <c r="G2203" s="230"/>
      <c r="H2203" s="232" t="s">
        <v>33</v>
      </c>
      <c r="I2203" s="234"/>
      <c r="J2203" s="234"/>
      <c r="K2203" s="230"/>
      <c r="L2203" s="230"/>
      <c r="M2203" s="235"/>
      <c r="N2203" s="236"/>
      <c r="O2203" s="237"/>
      <c r="P2203" s="237"/>
      <c r="Q2203" s="237"/>
      <c r="R2203" s="237"/>
      <c r="S2203" s="237"/>
      <c r="T2203" s="237"/>
      <c r="U2203" s="237"/>
      <c r="V2203" s="237"/>
      <c r="W2203" s="237"/>
      <c r="X2203" s="238"/>
      <c r="AT2203" s="239" t="s">
        <v>213</v>
      </c>
      <c r="AU2203" s="239" t="s">
        <v>90</v>
      </c>
      <c r="AV2203" s="11" t="s">
        <v>88</v>
      </c>
      <c r="AW2203" s="11" t="s">
        <v>5</v>
      </c>
      <c r="AX2203" s="11" t="s">
        <v>80</v>
      </c>
      <c r="AY2203" s="239" t="s">
        <v>204</v>
      </c>
    </row>
    <row r="2204" spans="2:51" s="12" customFormat="1" ht="12">
      <c r="B2204" s="240"/>
      <c r="C2204" s="241"/>
      <c r="D2204" s="231" t="s">
        <v>213</v>
      </c>
      <c r="E2204" s="242" t="s">
        <v>33</v>
      </c>
      <c r="F2204" s="243" t="s">
        <v>2582</v>
      </c>
      <c r="G2204" s="241"/>
      <c r="H2204" s="244">
        <v>14.74</v>
      </c>
      <c r="I2204" s="245"/>
      <c r="J2204" s="245"/>
      <c r="K2204" s="241"/>
      <c r="L2204" s="241"/>
      <c r="M2204" s="246"/>
      <c r="N2204" s="247"/>
      <c r="O2204" s="248"/>
      <c r="P2204" s="248"/>
      <c r="Q2204" s="248"/>
      <c r="R2204" s="248"/>
      <c r="S2204" s="248"/>
      <c r="T2204" s="248"/>
      <c r="U2204" s="248"/>
      <c r="V2204" s="248"/>
      <c r="W2204" s="248"/>
      <c r="X2204" s="249"/>
      <c r="AT2204" s="250" t="s">
        <v>213</v>
      </c>
      <c r="AU2204" s="250" t="s">
        <v>90</v>
      </c>
      <c r="AV2204" s="12" t="s">
        <v>90</v>
      </c>
      <c r="AW2204" s="12" t="s">
        <v>5</v>
      </c>
      <c r="AX2204" s="12" t="s">
        <v>80</v>
      </c>
      <c r="AY2204" s="250" t="s">
        <v>204</v>
      </c>
    </row>
    <row r="2205" spans="2:51" s="12" customFormat="1" ht="12">
      <c r="B2205" s="240"/>
      <c r="C2205" s="241"/>
      <c r="D2205" s="231" t="s">
        <v>213</v>
      </c>
      <c r="E2205" s="242" t="s">
        <v>33</v>
      </c>
      <c r="F2205" s="243" t="s">
        <v>2583</v>
      </c>
      <c r="G2205" s="241"/>
      <c r="H2205" s="244">
        <v>14.73</v>
      </c>
      <c r="I2205" s="245"/>
      <c r="J2205" s="245"/>
      <c r="K2205" s="241"/>
      <c r="L2205" s="241"/>
      <c r="M2205" s="246"/>
      <c r="N2205" s="247"/>
      <c r="O2205" s="248"/>
      <c r="P2205" s="248"/>
      <c r="Q2205" s="248"/>
      <c r="R2205" s="248"/>
      <c r="S2205" s="248"/>
      <c r="T2205" s="248"/>
      <c r="U2205" s="248"/>
      <c r="V2205" s="248"/>
      <c r="W2205" s="248"/>
      <c r="X2205" s="249"/>
      <c r="AT2205" s="250" t="s">
        <v>213</v>
      </c>
      <c r="AU2205" s="250" t="s">
        <v>90</v>
      </c>
      <c r="AV2205" s="12" t="s">
        <v>90</v>
      </c>
      <c r="AW2205" s="12" t="s">
        <v>5</v>
      </c>
      <c r="AX2205" s="12" t="s">
        <v>80</v>
      </c>
      <c r="AY2205" s="250" t="s">
        <v>204</v>
      </c>
    </row>
    <row r="2206" spans="2:51" s="11" customFormat="1" ht="12">
      <c r="B2206" s="229"/>
      <c r="C2206" s="230"/>
      <c r="D2206" s="231" t="s">
        <v>213</v>
      </c>
      <c r="E2206" s="232" t="s">
        <v>33</v>
      </c>
      <c r="F2206" s="233" t="s">
        <v>2584</v>
      </c>
      <c r="G2206" s="230"/>
      <c r="H2206" s="232" t="s">
        <v>33</v>
      </c>
      <c r="I2206" s="234"/>
      <c r="J2206" s="234"/>
      <c r="K2206" s="230"/>
      <c r="L2206" s="230"/>
      <c r="M2206" s="235"/>
      <c r="N2206" s="236"/>
      <c r="O2206" s="237"/>
      <c r="P2206" s="237"/>
      <c r="Q2206" s="237"/>
      <c r="R2206" s="237"/>
      <c r="S2206" s="237"/>
      <c r="T2206" s="237"/>
      <c r="U2206" s="237"/>
      <c r="V2206" s="237"/>
      <c r="W2206" s="237"/>
      <c r="X2206" s="238"/>
      <c r="AT2206" s="239" t="s">
        <v>213</v>
      </c>
      <c r="AU2206" s="239" t="s">
        <v>90</v>
      </c>
      <c r="AV2206" s="11" t="s">
        <v>88</v>
      </c>
      <c r="AW2206" s="11" t="s">
        <v>5</v>
      </c>
      <c r="AX2206" s="11" t="s">
        <v>80</v>
      </c>
      <c r="AY2206" s="239" t="s">
        <v>204</v>
      </c>
    </row>
    <row r="2207" spans="2:51" s="12" customFormat="1" ht="12">
      <c r="B2207" s="240"/>
      <c r="C2207" s="241"/>
      <c r="D2207" s="231" t="s">
        <v>213</v>
      </c>
      <c r="E2207" s="242" t="s">
        <v>33</v>
      </c>
      <c r="F2207" s="243" t="s">
        <v>2585</v>
      </c>
      <c r="G2207" s="241"/>
      <c r="H2207" s="244">
        <v>16.78</v>
      </c>
      <c r="I2207" s="245"/>
      <c r="J2207" s="245"/>
      <c r="K2207" s="241"/>
      <c r="L2207" s="241"/>
      <c r="M2207" s="246"/>
      <c r="N2207" s="247"/>
      <c r="O2207" s="248"/>
      <c r="P2207" s="248"/>
      <c r="Q2207" s="248"/>
      <c r="R2207" s="248"/>
      <c r="S2207" s="248"/>
      <c r="T2207" s="248"/>
      <c r="U2207" s="248"/>
      <c r="V2207" s="248"/>
      <c r="W2207" s="248"/>
      <c r="X2207" s="249"/>
      <c r="AT2207" s="250" t="s">
        <v>213</v>
      </c>
      <c r="AU2207" s="250" t="s">
        <v>90</v>
      </c>
      <c r="AV2207" s="12" t="s">
        <v>90</v>
      </c>
      <c r="AW2207" s="12" t="s">
        <v>5</v>
      </c>
      <c r="AX2207" s="12" t="s">
        <v>80</v>
      </c>
      <c r="AY2207" s="250" t="s">
        <v>204</v>
      </c>
    </row>
    <row r="2208" spans="2:51" s="14" customFormat="1" ht="12">
      <c r="B2208" s="262"/>
      <c r="C2208" s="263"/>
      <c r="D2208" s="231" t="s">
        <v>213</v>
      </c>
      <c r="E2208" s="264" t="s">
        <v>33</v>
      </c>
      <c r="F2208" s="265" t="s">
        <v>243</v>
      </c>
      <c r="G2208" s="263"/>
      <c r="H2208" s="266">
        <v>46.25</v>
      </c>
      <c r="I2208" s="267"/>
      <c r="J2208" s="267"/>
      <c r="K2208" s="263"/>
      <c r="L2208" s="263"/>
      <c r="M2208" s="268"/>
      <c r="N2208" s="269"/>
      <c r="O2208" s="270"/>
      <c r="P2208" s="270"/>
      <c r="Q2208" s="270"/>
      <c r="R2208" s="270"/>
      <c r="S2208" s="270"/>
      <c r="T2208" s="270"/>
      <c r="U2208" s="270"/>
      <c r="V2208" s="270"/>
      <c r="W2208" s="270"/>
      <c r="X2208" s="271"/>
      <c r="AT2208" s="272" t="s">
        <v>213</v>
      </c>
      <c r="AU2208" s="272" t="s">
        <v>90</v>
      </c>
      <c r="AV2208" s="14" t="s">
        <v>224</v>
      </c>
      <c r="AW2208" s="14" t="s">
        <v>5</v>
      </c>
      <c r="AX2208" s="14" t="s">
        <v>80</v>
      </c>
      <c r="AY2208" s="272" t="s">
        <v>204</v>
      </c>
    </row>
    <row r="2209" spans="2:51" s="11" customFormat="1" ht="12">
      <c r="B2209" s="229"/>
      <c r="C2209" s="230"/>
      <c r="D2209" s="231" t="s">
        <v>213</v>
      </c>
      <c r="E2209" s="232" t="s">
        <v>33</v>
      </c>
      <c r="F2209" s="233" t="s">
        <v>396</v>
      </c>
      <c r="G2209" s="230"/>
      <c r="H2209" s="232" t="s">
        <v>33</v>
      </c>
      <c r="I2209" s="234"/>
      <c r="J2209" s="234"/>
      <c r="K2209" s="230"/>
      <c r="L2209" s="230"/>
      <c r="M2209" s="235"/>
      <c r="N2209" s="236"/>
      <c r="O2209" s="237"/>
      <c r="P2209" s="237"/>
      <c r="Q2209" s="237"/>
      <c r="R2209" s="237"/>
      <c r="S2209" s="237"/>
      <c r="T2209" s="237"/>
      <c r="U2209" s="237"/>
      <c r="V2209" s="237"/>
      <c r="W2209" s="237"/>
      <c r="X2209" s="238"/>
      <c r="AT2209" s="239" t="s">
        <v>213</v>
      </c>
      <c r="AU2209" s="239" t="s">
        <v>90</v>
      </c>
      <c r="AV2209" s="11" t="s">
        <v>88</v>
      </c>
      <c r="AW2209" s="11" t="s">
        <v>5</v>
      </c>
      <c r="AX2209" s="11" t="s">
        <v>80</v>
      </c>
      <c r="AY2209" s="239" t="s">
        <v>204</v>
      </c>
    </row>
    <row r="2210" spans="2:51" s="11" customFormat="1" ht="12">
      <c r="B2210" s="229"/>
      <c r="C2210" s="230"/>
      <c r="D2210" s="231" t="s">
        <v>213</v>
      </c>
      <c r="E2210" s="232" t="s">
        <v>33</v>
      </c>
      <c r="F2210" s="233" t="s">
        <v>2586</v>
      </c>
      <c r="G2210" s="230"/>
      <c r="H2210" s="232" t="s">
        <v>33</v>
      </c>
      <c r="I2210" s="234"/>
      <c r="J2210" s="234"/>
      <c r="K2210" s="230"/>
      <c r="L2210" s="230"/>
      <c r="M2210" s="235"/>
      <c r="N2210" s="236"/>
      <c r="O2210" s="237"/>
      <c r="P2210" s="237"/>
      <c r="Q2210" s="237"/>
      <c r="R2210" s="237"/>
      <c r="S2210" s="237"/>
      <c r="T2210" s="237"/>
      <c r="U2210" s="237"/>
      <c r="V2210" s="237"/>
      <c r="W2210" s="237"/>
      <c r="X2210" s="238"/>
      <c r="AT2210" s="239" t="s">
        <v>213</v>
      </c>
      <c r="AU2210" s="239" t="s">
        <v>90</v>
      </c>
      <c r="AV2210" s="11" t="s">
        <v>88</v>
      </c>
      <c r="AW2210" s="11" t="s">
        <v>5</v>
      </c>
      <c r="AX2210" s="11" t="s">
        <v>80</v>
      </c>
      <c r="AY2210" s="239" t="s">
        <v>204</v>
      </c>
    </row>
    <row r="2211" spans="2:51" s="12" customFormat="1" ht="12">
      <c r="B2211" s="240"/>
      <c r="C2211" s="241"/>
      <c r="D2211" s="231" t="s">
        <v>213</v>
      </c>
      <c r="E2211" s="242" t="s">
        <v>33</v>
      </c>
      <c r="F2211" s="243" t="s">
        <v>2587</v>
      </c>
      <c r="G2211" s="241"/>
      <c r="H2211" s="244">
        <v>20.98</v>
      </c>
      <c r="I2211" s="245"/>
      <c r="J2211" s="245"/>
      <c r="K2211" s="241"/>
      <c r="L2211" s="241"/>
      <c r="M2211" s="246"/>
      <c r="N2211" s="247"/>
      <c r="O2211" s="248"/>
      <c r="P2211" s="248"/>
      <c r="Q2211" s="248"/>
      <c r="R2211" s="248"/>
      <c r="S2211" s="248"/>
      <c r="T2211" s="248"/>
      <c r="U2211" s="248"/>
      <c r="V2211" s="248"/>
      <c r="W2211" s="248"/>
      <c r="X2211" s="249"/>
      <c r="AT2211" s="250" t="s">
        <v>213</v>
      </c>
      <c r="AU2211" s="250" t="s">
        <v>90</v>
      </c>
      <c r="AV2211" s="12" t="s">
        <v>90</v>
      </c>
      <c r="AW2211" s="12" t="s">
        <v>5</v>
      </c>
      <c r="AX2211" s="12" t="s">
        <v>80</v>
      </c>
      <c r="AY2211" s="250" t="s">
        <v>204</v>
      </c>
    </row>
    <row r="2212" spans="2:51" s="14" customFormat="1" ht="12">
      <c r="B2212" s="262"/>
      <c r="C2212" s="263"/>
      <c r="D2212" s="231" t="s">
        <v>213</v>
      </c>
      <c r="E2212" s="264" t="s">
        <v>33</v>
      </c>
      <c r="F2212" s="265" t="s">
        <v>243</v>
      </c>
      <c r="G2212" s="263"/>
      <c r="H2212" s="266">
        <v>20.98</v>
      </c>
      <c r="I2212" s="267"/>
      <c r="J2212" s="267"/>
      <c r="K2212" s="263"/>
      <c r="L2212" s="263"/>
      <c r="M2212" s="268"/>
      <c r="N2212" s="269"/>
      <c r="O2212" s="270"/>
      <c r="P2212" s="270"/>
      <c r="Q2212" s="270"/>
      <c r="R2212" s="270"/>
      <c r="S2212" s="270"/>
      <c r="T2212" s="270"/>
      <c r="U2212" s="270"/>
      <c r="V2212" s="270"/>
      <c r="W2212" s="270"/>
      <c r="X2212" s="271"/>
      <c r="AT2212" s="272" t="s">
        <v>213</v>
      </c>
      <c r="AU2212" s="272" t="s">
        <v>90</v>
      </c>
      <c r="AV2212" s="14" t="s">
        <v>224</v>
      </c>
      <c r="AW2212" s="14" t="s">
        <v>5</v>
      </c>
      <c r="AX2212" s="14" t="s">
        <v>80</v>
      </c>
      <c r="AY2212" s="272" t="s">
        <v>204</v>
      </c>
    </row>
    <row r="2213" spans="2:51" s="13" customFormat="1" ht="12">
      <c r="B2213" s="251"/>
      <c r="C2213" s="252"/>
      <c r="D2213" s="231" t="s">
        <v>213</v>
      </c>
      <c r="E2213" s="253" t="s">
        <v>33</v>
      </c>
      <c r="F2213" s="254" t="s">
        <v>218</v>
      </c>
      <c r="G2213" s="252"/>
      <c r="H2213" s="255">
        <v>67.23</v>
      </c>
      <c r="I2213" s="256"/>
      <c r="J2213" s="256"/>
      <c r="K2213" s="252"/>
      <c r="L2213" s="252"/>
      <c r="M2213" s="257"/>
      <c r="N2213" s="258"/>
      <c r="O2213" s="259"/>
      <c r="P2213" s="259"/>
      <c r="Q2213" s="259"/>
      <c r="R2213" s="259"/>
      <c r="S2213" s="259"/>
      <c r="T2213" s="259"/>
      <c r="U2213" s="259"/>
      <c r="V2213" s="259"/>
      <c r="W2213" s="259"/>
      <c r="X2213" s="260"/>
      <c r="AT2213" s="261" t="s">
        <v>213</v>
      </c>
      <c r="AU2213" s="261" t="s">
        <v>90</v>
      </c>
      <c r="AV2213" s="13" t="s">
        <v>211</v>
      </c>
      <c r="AW2213" s="13" t="s">
        <v>5</v>
      </c>
      <c r="AX2213" s="13" t="s">
        <v>88</v>
      </c>
      <c r="AY2213" s="261" t="s">
        <v>204</v>
      </c>
    </row>
    <row r="2214" spans="2:65" s="1" customFormat="1" ht="22.5" customHeight="1">
      <c r="B2214" s="39"/>
      <c r="C2214" s="273" t="s">
        <v>2588</v>
      </c>
      <c r="D2214" s="273" t="s">
        <v>287</v>
      </c>
      <c r="E2214" s="274" t="s">
        <v>2589</v>
      </c>
      <c r="F2214" s="275" t="s">
        <v>2590</v>
      </c>
      <c r="G2214" s="276" t="s">
        <v>361</v>
      </c>
      <c r="H2214" s="277">
        <v>369.765</v>
      </c>
      <c r="I2214" s="278"/>
      <c r="J2214" s="279"/>
      <c r="K2214" s="280">
        <f>ROUND(P2214*H2214,2)</f>
        <v>0</v>
      </c>
      <c r="L2214" s="275" t="s">
        <v>210</v>
      </c>
      <c r="M2214" s="281"/>
      <c r="N2214" s="282" t="s">
        <v>33</v>
      </c>
      <c r="O2214" s="224" t="s">
        <v>49</v>
      </c>
      <c r="P2214" s="225">
        <f>I2214+J2214</f>
        <v>0</v>
      </c>
      <c r="Q2214" s="225">
        <f>ROUND(I2214*H2214,2)</f>
        <v>0</v>
      </c>
      <c r="R2214" s="225">
        <f>ROUND(J2214*H2214,2)</f>
        <v>0</v>
      </c>
      <c r="S2214" s="80"/>
      <c r="T2214" s="226">
        <f>S2214*H2214</f>
        <v>0</v>
      </c>
      <c r="U2214" s="226">
        <v>0.00026</v>
      </c>
      <c r="V2214" s="226">
        <f>U2214*H2214</f>
        <v>0.09613889999999999</v>
      </c>
      <c r="W2214" s="226">
        <v>0</v>
      </c>
      <c r="X2214" s="227">
        <f>W2214*H2214</f>
        <v>0</v>
      </c>
      <c r="AR2214" s="17" t="s">
        <v>411</v>
      </c>
      <c r="AT2214" s="17" t="s">
        <v>287</v>
      </c>
      <c r="AU2214" s="17" t="s">
        <v>90</v>
      </c>
      <c r="AY2214" s="17" t="s">
        <v>204</v>
      </c>
      <c r="BE2214" s="228">
        <f>IF(O2214="základní",K2214,0)</f>
        <v>0</v>
      </c>
      <c r="BF2214" s="228">
        <f>IF(O2214="snížená",K2214,0)</f>
        <v>0</v>
      </c>
      <c r="BG2214" s="228">
        <f>IF(O2214="zákl. přenesená",K2214,0)</f>
        <v>0</v>
      </c>
      <c r="BH2214" s="228">
        <f>IF(O2214="sníž. přenesená",K2214,0)</f>
        <v>0</v>
      </c>
      <c r="BI2214" s="228">
        <f>IF(O2214="nulová",K2214,0)</f>
        <v>0</v>
      </c>
      <c r="BJ2214" s="17" t="s">
        <v>88</v>
      </c>
      <c r="BK2214" s="228">
        <f>ROUND(P2214*H2214,2)</f>
        <v>0</v>
      </c>
      <c r="BL2214" s="17" t="s">
        <v>305</v>
      </c>
      <c r="BM2214" s="17" t="s">
        <v>2591</v>
      </c>
    </row>
    <row r="2215" spans="2:51" s="11" customFormat="1" ht="12">
      <c r="B2215" s="229"/>
      <c r="C2215" s="230"/>
      <c r="D2215" s="231" t="s">
        <v>213</v>
      </c>
      <c r="E2215" s="232" t="s">
        <v>33</v>
      </c>
      <c r="F2215" s="233" t="s">
        <v>2592</v>
      </c>
      <c r="G2215" s="230"/>
      <c r="H2215" s="232" t="s">
        <v>33</v>
      </c>
      <c r="I2215" s="234"/>
      <c r="J2215" s="234"/>
      <c r="K2215" s="230"/>
      <c r="L2215" s="230"/>
      <c r="M2215" s="235"/>
      <c r="N2215" s="236"/>
      <c r="O2215" s="237"/>
      <c r="P2215" s="237"/>
      <c r="Q2215" s="237"/>
      <c r="R2215" s="237"/>
      <c r="S2215" s="237"/>
      <c r="T2215" s="237"/>
      <c r="U2215" s="237"/>
      <c r="V2215" s="237"/>
      <c r="W2215" s="237"/>
      <c r="X2215" s="238"/>
      <c r="AT2215" s="239" t="s">
        <v>213</v>
      </c>
      <c r="AU2215" s="239" t="s">
        <v>90</v>
      </c>
      <c r="AV2215" s="11" t="s">
        <v>88</v>
      </c>
      <c r="AW2215" s="11" t="s">
        <v>5</v>
      </c>
      <c r="AX2215" s="11" t="s">
        <v>80</v>
      </c>
      <c r="AY2215" s="239" t="s">
        <v>204</v>
      </c>
    </row>
    <row r="2216" spans="2:51" s="12" customFormat="1" ht="12">
      <c r="B2216" s="240"/>
      <c r="C2216" s="241"/>
      <c r="D2216" s="231" t="s">
        <v>213</v>
      </c>
      <c r="E2216" s="242" t="s">
        <v>33</v>
      </c>
      <c r="F2216" s="243" t="s">
        <v>2593</v>
      </c>
      <c r="G2216" s="241"/>
      <c r="H2216" s="244">
        <v>369.765</v>
      </c>
      <c r="I2216" s="245"/>
      <c r="J2216" s="245"/>
      <c r="K2216" s="241"/>
      <c r="L2216" s="241"/>
      <c r="M2216" s="246"/>
      <c r="N2216" s="247"/>
      <c r="O2216" s="248"/>
      <c r="P2216" s="248"/>
      <c r="Q2216" s="248"/>
      <c r="R2216" s="248"/>
      <c r="S2216" s="248"/>
      <c r="T2216" s="248"/>
      <c r="U2216" s="248"/>
      <c r="V2216" s="248"/>
      <c r="W2216" s="248"/>
      <c r="X2216" s="249"/>
      <c r="AT2216" s="250" t="s">
        <v>213</v>
      </c>
      <c r="AU2216" s="250" t="s">
        <v>90</v>
      </c>
      <c r="AV2216" s="12" t="s">
        <v>90</v>
      </c>
      <c r="AW2216" s="12" t="s">
        <v>5</v>
      </c>
      <c r="AX2216" s="12" t="s">
        <v>80</v>
      </c>
      <c r="AY2216" s="250" t="s">
        <v>204</v>
      </c>
    </row>
    <row r="2217" spans="2:51" s="13" customFormat="1" ht="12">
      <c r="B2217" s="251"/>
      <c r="C2217" s="252"/>
      <c r="D2217" s="231" t="s">
        <v>213</v>
      </c>
      <c r="E2217" s="253" t="s">
        <v>33</v>
      </c>
      <c r="F2217" s="254" t="s">
        <v>218</v>
      </c>
      <c r="G2217" s="252"/>
      <c r="H2217" s="255">
        <v>369.765</v>
      </c>
      <c r="I2217" s="256"/>
      <c r="J2217" s="256"/>
      <c r="K2217" s="252"/>
      <c r="L2217" s="252"/>
      <c r="M2217" s="257"/>
      <c r="N2217" s="258"/>
      <c r="O2217" s="259"/>
      <c r="P2217" s="259"/>
      <c r="Q2217" s="259"/>
      <c r="R2217" s="259"/>
      <c r="S2217" s="259"/>
      <c r="T2217" s="259"/>
      <c r="U2217" s="259"/>
      <c r="V2217" s="259"/>
      <c r="W2217" s="259"/>
      <c r="X2217" s="260"/>
      <c r="AT2217" s="261" t="s">
        <v>213</v>
      </c>
      <c r="AU2217" s="261" t="s">
        <v>90</v>
      </c>
      <c r="AV2217" s="13" t="s">
        <v>211</v>
      </c>
      <c r="AW2217" s="13" t="s">
        <v>5</v>
      </c>
      <c r="AX2217" s="13" t="s">
        <v>88</v>
      </c>
      <c r="AY2217" s="261" t="s">
        <v>204</v>
      </c>
    </row>
    <row r="2218" spans="2:65" s="1" customFormat="1" ht="22.5" customHeight="1">
      <c r="B2218" s="39"/>
      <c r="C2218" s="216" t="s">
        <v>1031</v>
      </c>
      <c r="D2218" s="216" t="s">
        <v>206</v>
      </c>
      <c r="E2218" s="217" t="s">
        <v>2594</v>
      </c>
      <c r="F2218" s="218" t="s">
        <v>2595</v>
      </c>
      <c r="G2218" s="219" t="s">
        <v>209</v>
      </c>
      <c r="H2218" s="220">
        <v>84.7</v>
      </c>
      <c r="I2218" s="221"/>
      <c r="J2218" s="221"/>
      <c r="K2218" s="222">
        <f>ROUND(P2218*H2218,2)</f>
        <v>0</v>
      </c>
      <c r="L2218" s="218" t="s">
        <v>210</v>
      </c>
      <c r="M2218" s="44"/>
      <c r="N2218" s="223" t="s">
        <v>33</v>
      </c>
      <c r="O2218" s="224" t="s">
        <v>49</v>
      </c>
      <c r="P2218" s="225">
        <f>I2218+J2218</f>
        <v>0</v>
      </c>
      <c r="Q2218" s="225">
        <f>ROUND(I2218*H2218,2)</f>
        <v>0</v>
      </c>
      <c r="R2218" s="225">
        <f>ROUND(J2218*H2218,2)</f>
        <v>0</v>
      </c>
      <c r="S2218" s="80"/>
      <c r="T2218" s="226">
        <f>S2218*H2218</f>
        <v>0</v>
      </c>
      <c r="U2218" s="226">
        <v>0.00422</v>
      </c>
      <c r="V2218" s="226">
        <f>U2218*H2218</f>
        <v>0.357434</v>
      </c>
      <c r="W2218" s="226">
        <v>0</v>
      </c>
      <c r="X2218" s="227">
        <f>W2218*H2218</f>
        <v>0</v>
      </c>
      <c r="AR2218" s="17" t="s">
        <v>305</v>
      </c>
      <c r="AT2218" s="17" t="s">
        <v>206</v>
      </c>
      <c r="AU2218" s="17" t="s">
        <v>90</v>
      </c>
      <c r="AY2218" s="17" t="s">
        <v>204</v>
      </c>
      <c r="BE2218" s="228">
        <f>IF(O2218="základní",K2218,0)</f>
        <v>0</v>
      </c>
      <c r="BF2218" s="228">
        <f>IF(O2218="snížená",K2218,0)</f>
        <v>0</v>
      </c>
      <c r="BG2218" s="228">
        <f>IF(O2218="zákl. přenesená",K2218,0)</f>
        <v>0</v>
      </c>
      <c r="BH2218" s="228">
        <f>IF(O2218="sníž. přenesená",K2218,0)</f>
        <v>0</v>
      </c>
      <c r="BI2218" s="228">
        <f>IF(O2218="nulová",K2218,0)</f>
        <v>0</v>
      </c>
      <c r="BJ2218" s="17" t="s">
        <v>88</v>
      </c>
      <c r="BK2218" s="228">
        <f>ROUND(P2218*H2218,2)</f>
        <v>0</v>
      </c>
      <c r="BL2218" s="17" t="s">
        <v>305</v>
      </c>
      <c r="BM2218" s="17" t="s">
        <v>2596</v>
      </c>
    </row>
    <row r="2219" spans="2:51" s="11" customFormat="1" ht="12">
      <c r="B2219" s="229"/>
      <c r="C2219" s="230"/>
      <c r="D2219" s="231" t="s">
        <v>213</v>
      </c>
      <c r="E2219" s="232" t="s">
        <v>33</v>
      </c>
      <c r="F2219" s="233" t="s">
        <v>2597</v>
      </c>
      <c r="G2219" s="230"/>
      <c r="H2219" s="232" t="s">
        <v>33</v>
      </c>
      <c r="I2219" s="234"/>
      <c r="J2219" s="234"/>
      <c r="K2219" s="230"/>
      <c r="L2219" s="230"/>
      <c r="M2219" s="235"/>
      <c r="N2219" s="236"/>
      <c r="O2219" s="237"/>
      <c r="P2219" s="237"/>
      <c r="Q2219" s="237"/>
      <c r="R2219" s="237"/>
      <c r="S2219" s="237"/>
      <c r="T2219" s="237"/>
      <c r="U2219" s="237"/>
      <c r="V2219" s="237"/>
      <c r="W2219" s="237"/>
      <c r="X2219" s="238"/>
      <c r="AT2219" s="239" t="s">
        <v>213</v>
      </c>
      <c r="AU2219" s="239" t="s">
        <v>90</v>
      </c>
      <c r="AV2219" s="11" t="s">
        <v>88</v>
      </c>
      <c r="AW2219" s="11" t="s">
        <v>5</v>
      </c>
      <c r="AX2219" s="11" t="s">
        <v>80</v>
      </c>
      <c r="AY2219" s="239" t="s">
        <v>204</v>
      </c>
    </row>
    <row r="2220" spans="2:51" s="12" customFormat="1" ht="12">
      <c r="B2220" s="240"/>
      <c r="C2220" s="241"/>
      <c r="D2220" s="231" t="s">
        <v>213</v>
      </c>
      <c r="E2220" s="242" t="s">
        <v>33</v>
      </c>
      <c r="F2220" s="243" t="s">
        <v>2598</v>
      </c>
      <c r="G2220" s="241"/>
      <c r="H2220" s="244">
        <v>20.7</v>
      </c>
      <c r="I2220" s="245"/>
      <c r="J2220" s="245"/>
      <c r="K2220" s="241"/>
      <c r="L2220" s="241"/>
      <c r="M2220" s="246"/>
      <c r="N2220" s="247"/>
      <c r="O2220" s="248"/>
      <c r="P2220" s="248"/>
      <c r="Q2220" s="248"/>
      <c r="R2220" s="248"/>
      <c r="S2220" s="248"/>
      <c r="T2220" s="248"/>
      <c r="U2220" s="248"/>
      <c r="V2220" s="248"/>
      <c r="W2220" s="248"/>
      <c r="X2220" s="249"/>
      <c r="AT2220" s="250" t="s">
        <v>213</v>
      </c>
      <c r="AU2220" s="250" t="s">
        <v>90</v>
      </c>
      <c r="AV2220" s="12" t="s">
        <v>90</v>
      </c>
      <c r="AW2220" s="12" t="s">
        <v>5</v>
      </c>
      <c r="AX2220" s="12" t="s">
        <v>80</v>
      </c>
      <c r="AY2220" s="250" t="s">
        <v>204</v>
      </c>
    </row>
    <row r="2221" spans="2:51" s="11" customFormat="1" ht="12">
      <c r="B2221" s="229"/>
      <c r="C2221" s="230"/>
      <c r="D2221" s="231" t="s">
        <v>213</v>
      </c>
      <c r="E2221" s="232" t="s">
        <v>33</v>
      </c>
      <c r="F2221" s="233" t="s">
        <v>2599</v>
      </c>
      <c r="G2221" s="230"/>
      <c r="H2221" s="232" t="s">
        <v>33</v>
      </c>
      <c r="I2221" s="234"/>
      <c r="J2221" s="234"/>
      <c r="K2221" s="230"/>
      <c r="L2221" s="230"/>
      <c r="M2221" s="235"/>
      <c r="N2221" s="236"/>
      <c r="O2221" s="237"/>
      <c r="P2221" s="237"/>
      <c r="Q2221" s="237"/>
      <c r="R2221" s="237"/>
      <c r="S2221" s="237"/>
      <c r="T2221" s="237"/>
      <c r="U2221" s="237"/>
      <c r="V2221" s="237"/>
      <c r="W2221" s="237"/>
      <c r="X2221" s="238"/>
      <c r="AT2221" s="239" t="s">
        <v>213</v>
      </c>
      <c r="AU2221" s="239" t="s">
        <v>90</v>
      </c>
      <c r="AV2221" s="11" t="s">
        <v>88</v>
      </c>
      <c r="AW2221" s="11" t="s">
        <v>5</v>
      </c>
      <c r="AX2221" s="11" t="s">
        <v>80</v>
      </c>
      <c r="AY2221" s="239" t="s">
        <v>204</v>
      </c>
    </row>
    <row r="2222" spans="2:51" s="12" customFormat="1" ht="12">
      <c r="B2222" s="240"/>
      <c r="C2222" s="241"/>
      <c r="D2222" s="231" t="s">
        <v>213</v>
      </c>
      <c r="E2222" s="242" t="s">
        <v>33</v>
      </c>
      <c r="F2222" s="243" t="s">
        <v>2600</v>
      </c>
      <c r="G2222" s="241"/>
      <c r="H2222" s="244">
        <v>17.6</v>
      </c>
      <c r="I2222" s="245"/>
      <c r="J2222" s="245"/>
      <c r="K2222" s="241"/>
      <c r="L2222" s="241"/>
      <c r="M2222" s="246"/>
      <c r="N2222" s="247"/>
      <c r="O2222" s="248"/>
      <c r="P2222" s="248"/>
      <c r="Q2222" s="248"/>
      <c r="R2222" s="248"/>
      <c r="S2222" s="248"/>
      <c r="T2222" s="248"/>
      <c r="U2222" s="248"/>
      <c r="V2222" s="248"/>
      <c r="W2222" s="248"/>
      <c r="X2222" s="249"/>
      <c r="AT2222" s="250" t="s">
        <v>213</v>
      </c>
      <c r="AU2222" s="250" t="s">
        <v>90</v>
      </c>
      <c r="AV2222" s="12" t="s">
        <v>90</v>
      </c>
      <c r="AW2222" s="12" t="s">
        <v>5</v>
      </c>
      <c r="AX2222" s="12" t="s">
        <v>80</v>
      </c>
      <c r="AY2222" s="250" t="s">
        <v>204</v>
      </c>
    </row>
    <row r="2223" spans="2:51" s="11" customFormat="1" ht="12">
      <c r="B2223" s="229"/>
      <c r="C2223" s="230"/>
      <c r="D2223" s="231" t="s">
        <v>213</v>
      </c>
      <c r="E2223" s="232" t="s">
        <v>33</v>
      </c>
      <c r="F2223" s="233" t="s">
        <v>2601</v>
      </c>
      <c r="G2223" s="230"/>
      <c r="H2223" s="232" t="s">
        <v>33</v>
      </c>
      <c r="I2223" s="234"/>
      <c r="J2223" s="234"/>
      <c r="K2223" s="230"/>
      <c r="L2223" s="230"/>
      <c r="M2223" s="235"/>
      <c r="N2223" s="236"/>
      <c r="O2223" s="237"/>
      <c r="P2223" s="237"/>
      <c r="Q2223" s="237"/>
      <c r="R2223" s="237"/>
      <c r="S2223" s="237"/>
      <c r="T2223" s="237"/>
      <c r="U2223" s="237"/>
      <c r="V2223" s="237"/>
      <c r="W2223" s="237"/>
      <c r="X2223" s="238"/>
      <c r="AT2223" s="239" t="s">
        <v>213</v>
      </c>
      <c r="AU2223" s="239" t="s">
        <v>90</v>
      </c>
      <c r="AV2223" s="11" t="s">
        <v>88</v>
      </c>
      <c r="AW2223" s="11" t="s">
        <v>5</v>
      </c>
      <c r="AX2223" s="11" t="s">
        <v>80</v>
      </c>
      <c r="AY2223" s="239" t="s">
        <v>204</v>
      </c>
    </row>
    <row r="2224" spans="2:51" s="12" customFormat="1" ht="12">
      <c r="B2224" s="240"/>
      <c r="C2224" s="241"/>
      <c r="D2224" s="231" t="s">
        <v>213</v>
      </c>
      <c r="E2224" s="242" t="s">
        <v>33</v>
      </c>
      <c r="F2224" s="243" t="s">
        <v>2602</v>
      </c>
      <c r="G2224" s="241"/>
      <c r="H2224" s="244">
        <v>18</v>
      </c>
      <c r="I2224" s="245"/>
      <c r="J2224" s="245"/>
      <c r="K2224" s="241"/>
      <c r="L2224" s="241"/>
      <c r="M2224" s="246"/>
      <c r="N2224" s="247"/>
      <c r="O2224" s="248"/>
      <c r="P2224" s="248"/>
      <c r="Q2224" s="248"/>
      <c r="R2224" s="248"/>
      <c r="S2224" s="248"/>
      <c r="T2224" s="248"/>
      <c r="U2224" s="248"/>
      <c r="V2224" s="248"/>
      <c r="W2224" s="248"/>
      <c r="X2224" s="249"/>
      <c r="AT2224" s="250" t="s">
        <v>213</v>
      </c>
      <c r="AU2224" s="250" t="s">
        <v>90</v>
      </c>
      <c r="AV2224" s="12" t="s">
        <v>90</v>
      </c>
      <c r="AW2224" s="12" t="s">
        <v>5</v>
      </c>
      <c r="AX2224" s="12" t="s">
        <v>80</v>
      </c>
      <c r="AY2224" s="250" t="s">
        <v>204</v>
      </c>
    </row>
    <row r="2225" spans="2:51" s="11" customFormat="1" ht="12">
      <c r="B2225" s="229"/>
      <c r="C2225" s="230"/>
      <c r="D2225" s="231" t="s">
        <v>213</v>
      </c>
      <c r="E2225" s="232" t="s">
        <v>33</v>
      </c>
      <c r="F2225" s="233" t="s">
        <v>2603</v>
      </c>
      <c r="G2225" s="230"/>
      <c r="H2225" s="232" t="s">
        <v>33</v>
      </c>
      <c r="I2225" s="234"/>
      <c r="J2225" s="234"/>
      <c r="K2225" s="230"/>
      <c r="L2225" s="230"/>
      <c r="M2225" s="235"/>
      <c r="N2225" s="236"/>
      <c r="O2225" s="237"/>
      <c r="P2225" s="237"/>
      <c r="Q2225" s="237"/>
      <c r="R2225" s="237"/>
      <c r="S2225" s="237"/>
      <c r="T2225" s="237"/>
      <c r="U2225" s="237"/>
      <c r="V2225" s="237"/>
      <c r="W2225" s="237"/>
      <c r="X2225" s="238"/>
      <c r="AT2225" s="239" t="s">
        <v>213</v>
      </c>
      <c r="AU2225" s="239" t="s">
        <v>90</v>
      </c>
      <c r="AV2225" s="11" t="s">
        <v>88</v>
      </c>
      <c r="AW2225" s="11" t="s">
        <v>5</v>
      </c>
      <c r="AX2225" s="11" t="s">
        <v>80</v>
      </c>
      <c r="AY2225" s="239" t="s">
        <v>204</v>
      </c>
    </row>
    <row r="2226" spans="2:51" s="12" customFormat="1" ht="12">
      <c r="B2226" s="240"/>
      <c r="C2226" s="241"/>
      <c r="D2226" s="231" t="s">
        <v>213</v>
      </c>
      <c r="E2226" s="242" t="s">
        <v>33</v>
      </c>
      <c r="F2226" s="243" t="s">
        <v>2604</v>
      </c>
      <c r="G2226" s="241"/>
      <c r="H2226" s="244">
        <v>28.4</v>
      </c>
      <c r="I2226" s="245"/>
      <c r="J2226" s="245"/>
      <c r="K2226" s="241"/>
      <c r="L2226" s="241"/>
      <c r="M2226" s="246"/>
      <c r="N2226" s="247"/>
      <c r="O2226" s="248"/>
      <c r="P2226" s="248"/>
      <c r="Q2226" s="248"/>
      <c r="R2226" s="248"/>
      <c r="S2226" s="248"/>
      <c r="T2226" s="248"/>
      <c r="U2226" s="248"/>
      <c r="V2226" s="248"/>
      <c r="W2226" s="248"/>
      <c r="X2226" s="249"/>
      <c r="AT2226" s="250" t="s">
        <v>213</v>
      </c>
      <c r="AU2226" s="250" t="s">
        <v>90</v>
      </c>
      <c r="AV2226" s="12" t="s">
        <v>90</v>
      </c>
      <c r="AW2226" s="12" t="s">
        <v>5</v>
      </c>
      <c r="AX2226" s="12" t="s">
        <v>80</v>
      </c>
      <c r="AY2226" s="250" t="s">
        <v>204</v>
      </c>
    </row>
    <row r="2227" spans="2:51" s="13" customFormat="1" ht="12">
      <c r="B2227" s="251"/>
      <c r="C2227" s="252"/>
      <c r="D2227" s="231" t="s">
        <v>213</v>
      </c>
      <c r="E2227" s="253" t="s">
        <v>33</v>
      </c>
      <c r="F2227" s="254" t="s">
        <v>218</v>
      </c>
      <c r="G2227" s="252"/>
      <c r="H2227" s="255">
        <v>84.69999999999999</v>
      </c>
      <c r="I2227" s="256"/>
      <c r="J2227" s="256"/>
      <c r="K2227" s="252"/>
      <c r="L2227" s="252"/>
      <c r="M2227" s="257"/>
      <c r="N2227" s="258"/>
      <c r="O2227" s="259"/>
      <c r="P2227" s="259"/>
      <c r="Q2227" s="259"/>
      <c r="R2227" s="259"/>
      <c r="S2227" s="259"/>
      <c r="T2227" s="259"/>
      <c r="U2227" s="259"/>
      <c r="V2227" s="259"/>
      <c r="W2227" s="259"/>
      <c r="X2227" s="260"/>
      <c r="AT2227" s="261" t="s">
        <v>213</v>
      </c>
      <c r="AU2227" s="261" t="s">
        <v>90</v>
      </c>
      <c r="AV2227" s="13" t="s">
        <v>211</v>
      </c>
      <c r="AW2227" s="13" t="s">
        <v>5</v>
      </c>
      <c r="AX2227" s="13" t="s">
        <v>88</v>
      </c>
      <c r="AY2227" s="261" t="s">
        <v>204</v>
      </c>
    </row>
    <row r="2228" spans="2:65" s="1" customFormat="1" ht="16.5" customHeight="1">
      <c r="B2228" s="39"/>
      <c r="C2228" s="273" t="s">
        <v>2605</v>
      </c>
      <c r="D2228" s="273" t="s">
        <v>287</v>
      </c>
      <c r="E2228" s="274" t="s">
        <v>2606</v>
      </c>
      <c r="F2228" s="275" t="s">
        <v>2607</v>
      </c>
      <c r="G2228" s="276" t="s">
        <v>209</v>
      </c>
      <c r="H2228" s="277">
        <v>93.17</v>
      </c>
      <c r="I2228" s="278"/>
      <c r="J2228" s="279"/>
      <c r="K2228" s="280">
        <f>ROUND(P2228*H2228,2)</f>
        <v>0</v>
      </c>
      <c r="L2228" s="275" t="s">
        <v>239</v>
      </c>
      <c r="M2228" s="281"/>
      <c r="N2228" s="282" t="s">
        <v>33</v>
      </c>
      <c r="O2228" s="224" t="s">
        <v>49</v>
      </c>
      <c r="P2228" s="225">
        <f>I2228+J2228</f>
        <v>0</v>
      </c>
      <c r="Q2228" s="225">
        <f>ROUND(I2228*H2228,2)</f>
        <v>0</v>
      </c>
      <c r="R2228" s="225">
        <f>ROUND(J2228*H2228,2)</f>
        <v>0</v>
      </c>
      <c r="S2228" s="80"/>
      <c r="T2228" s="226">
        <f>S2228*H2228</f>
        <v>0</v>
      </c>
      <c r="U2228" s="226">
        <v>0</v>
      </c>
      <c r="V2228" s="226">
        <f>U2228*H2228</f>
        <v>0</v>
      </c>
      <c r="W2228" s="226">
        <v>0</v>
      </c>
      <c r="X2228" s="227">
        <f>W2228*H2228</f>
        <v>0</v>
      </c>
      <c r="AR2228" s="17" t="s">
        <v>411</v>
      </c>
      <c r="AT2228" s="17" t="s">
        <v>287</v>
      </c>
      <c r="AU2228" s="17" t="s">
        <v>90</v>
      </c>
      <c r="AY2228" s="17" t="s">
        <v>204</v>
      </c>
      <c r="BE2228" s="228">
        <f>IF(O2228="základní",K2228,0)</f>
        <v>0</v>
      </c>
      <c r="BF2228" s="228">
        <f>IF(O2228="snížená",K2228,0)</f>
        <v>0</v>
      </c>
      <c r="BG2228" s="228">
        <f>IF(O2228="zákl. přenesená",K2228,0)</f>
        <v>0</v>
      </c>
      <c r="BH2228" s="228">
        <f>IF(O2228="sníž. přenesená",K2228,0)</f>
        <v>0</v>
      </c>
      <c r="BI2228" s="228">
        <f>IF(O2228="nulová",K2228,0)</f>
        <v>0</v>
      </c>
      <c r="BJ2228" s="17" t="s">
        <v>88</v>
      </c>
      <c r="BK2228" s="228">
        <f>ROUND(P2228*H2228,2)</f>
        <v>0</v>
      </c>
      <c r="BL2228" s="17" t="s">
        <v>305</v>
      </c>
      <c r="BM2228" s="17" t="s">
        <v>2608</v>
      </c>
    </row>
    <row r="2229" spans="2:51" s="11" customFormat="1" ht="12">
      <c r="B2229" s="229"/>
      <c r="C2229" s="230"/>
      <c r="D2229" s="231" t="s">
        <v>213</v>
      </c>
      <c r="E2229" s="232" t="s">
        <v>33</v>
      </c>
      <c r="F2229" s="233" t="s">
        <v>1087</v>
      </c>
      <c r="G2229" s="230"/>
      <c r="H2229" s="232" t="s">
        <v>33</v>
      </c>
      <c r="I2229" s="234"/>
      <c r="J2229" s="234"/>
      <c r="K2229" s="230"/>
      <c r="L2229" s="230"/>
      <c r="M2229" s="235"/>
      <c r="N2229" s="236"/>
      <c r="O2229" s="237"/>
      <c r="P2229" s="237"/>
      <c r="Q2229" s="237"/>
      <c r="R2229" s="237"/>
      <c r="S2229" s="237"/>
      <c r="T2229" s="237"/>
      <c r="U2229" s="237"/>
      <c r="V2229" s="237"/>
      <c r="W2229" s="237"/>
      <c r="X2229" s="238"/>
      <c r="AT2229" s="239" t="s">
        <v>213</v>
      </c>
      <c r="AU2229" s="239" t="s">
        <v>90</v>
      </c>
      <c r="AV2229" s="11" t="s">
        <v>88</v>
      </c>
      <c r="AW2229" s="11" t="s">
        <v>5</v>
      </c>
      <c r="AX2229" s="11" t="s">
        <v>80</v>
      </c>
      <c r="AY2229" s="239" t="s">
        <v>204</v>
      </c>
    </row>
    <row r="2230" spans="2:51" s="12" customFormat="1" ht="12">
      <c r="B2230" s="240"/>
      <c r="C2230" s="241"/>
      <c r="D2230" s="231" t="s">
        <v>213</v>
      </c>
      <c r="E2230" s="242" t="s">
        <v>33</v>
      </c>
      <c r="F2230" s="243" t="s">
        <v>2609</v>
      </c>
      <c r="G2230" s="241"/>
      <c r="H2230" s="244">
        <v>93.17</v>
      </c>
      <c r="I2230" s="245"/>
      <c r="J2230" s="245"/>
      <c r="K2230" s="241"/>
      <c r="L2230" s="241"/>
      <c r="M2230" s="246"/>
      <c r="N2230" s="247"/>
      <c r="O2230" s="248"/>
      <c r="P2230" s="248"/>
      <c r="Q2230" s="248"/>
      <c r="R2230" s="248"/>
      <c r="S2230" s="248"/>
      <c r="T2230" s="248"/>
      <c r="U2230" s="248"/>
      <c r="V2230" s="248"/>
      <c r="W2230" s="248"/>
      <c r="X2230" s="249"/>
      <c r="AT2230" s="250" t="s">
        <v>213</v>
      </c>
      <c r="AU2230" s="250" t="s">
        <v>90</v>
      </c>
      <c r="AV2230" s="12" t="s">
        <v>90</v>
      </c>
      <c r="AW2230" s="12" t="s">
        <v>5</v>
      </c>
      <c r="AX2230" s="12" t="s">
        <v>80</v>
      </c>
      <c r="AY2230" s="250" t="s">
        <v>204</v>
      </c>
    </row>
    <row r="2231" spans="2:51" s="13" customFormat="1" ht="12">
      <c r="B2231" s="251"/>
      <c r="C2231" s="252"/>
      <c r="D2231" s="231" t="s">
        <v>213</v>
      </c>
      <c r="E2231" s="253" t="s">
        <v>33</v>
      </c>
      <c r="F2231" s="254" t="s">
        <v>218</v>
      </c>
      <c r="G2231" s="252"/>
      <c r="H2231" s="255">
        <v>93.17</v>
      </c>
      <c r="I2231" s="256"/>
      <c r="J2231" s="256"/>
      <c r="K2231" s="252"/>
      <c r="L2231" s="252"/>
      <c r="M2231" s="257"/>
      <c r="N2231" s="258"/>
      <c r="O2231" s="259"/>
      <c r="P2231" s="259"/>
      <c r="Q2231" s="259"/>
      <c r="R2231" s="259"/>
      <c r="S2231" s="259"/>
      <c r="T2231" s="259"/>
      <c r="U2231" s="259"/>
      <c r="V2231" s="259"/>
      <c r="W2231" s="259"/>
      <c r="X2231" s="260"/>
      <c r="AT2231" s="261" t="s">
        <v>213</v>
      </c>
      <c r="AU2231" s="261" t="s">
        <v>90</v>
      </c>
      <c r="AV2231" s="13" t="s">
        <v>211</v>
      </c>
      <c r="AW2231" s="13" t="s">
        <v>5</v>
      </c>
      <c r="AX2231" s="13" t="s">
        <v>88</v>
      </c>
      <c r="AY2231" s="261" t="s">
        <v>204</v>
      </c>
    </row>
    <row r="2232" spans="2:65" s="1" customFormat="1" ht="16.5" customHeight="1">
      <c r="B2232" s="39"/>
      <c r="C2232" s="216" t="s">
        <v>2610</v>
      </c>
      <c r="D2232" s="216" t="s">
        <v>206</v>
      </c>
      <c r="E2232" s="217" t="s">
        <v>2611</v>
      </c>
      <c r="F2232" s="218" t="s">
        <v>2612</v>
      </c>
      <c r="G2232" s="219" t="s">
        <v>209</v>
      </c>
      <c r="H2232" s="220">
        <v>84.7</v>
      </c>
      <c r="I2232" s="221"/>
      <c r="J2232" s="221"/>
      <c r="K2232" s="222">
        <f>ROUND(P2232*H2232,2)</f>
        <v>0</v>
      </c>
      <c r="L2232" s="218" t="s">
        <v>239</v>
      </c>
      <c r="M2232" s="44"/>
      <c r="N2232" s="223" t="s">
        <v>33</v>
      </c>
      <c r="O2232" s="224" t="s">
        <v>49</v>
      </c>
      <c r="P2232" s="225">
        <f>I2232+J2232</f>
        <v>0</v>
      </c>
      <c r="Q2232" s="225">
        <f>ROUND(I2232*H2232,2)</f>
        <v>0</v>
      </c>
      <c r="R2232" s="225">
        <f>ROUND(J2232*H2232,2)</f>
        <v>0</v>
      </c>
      <c r="S2232" s="80"/>
      <c r="T2232" s="226">
        <f>S2232*H2232</f>
        <v>0</v>
      </c>
      <c r="U2232" s="226">
        <v>0.00062</v>
      </c>
      <c r="V2232" s="226">
        <f>U2232*H2232</f>
        <v>0.052514000000000005</v>
      </c>
      <c r="W2232" s="226">
        <v>0</v>
      </c>
      <c r="X2232" s="227">
        <f>W2232*H2232</f>
        <v>0</v>
      </c>
      <c r="AR2232" s="17" t="s">
        <v>305</v>
      </c>
      <c r="AT2232" s="17" t="s">
        <v>206</v>
      </c>
      <c r="AU2232" s="17" t="s">
        <v>90</v>
      </c>
      <c r="AY2232" s="17" t="s">
        <v>204</v>
      </c>
      <c r="BE2232" s="228">
        <f>IF(O2232="základní",K2232,0)</f>
        <v>0</v>
      </c>
      <c r="BF2232" s="228">
        <f>IF(O2232="snížená",K2232,0)</f>
        <v>0</v>
      </c>
      <c r="BG2232" s="228">
        <f>IF(O2232="zákl. přenesená",K2232,0)</f>
        <v>0</v>
      </c>
      <c r="BH2232" s="228">
        <f>IF(O2232="sníž. přenesená",K2232,0)</f>
        <v>0</v>
      </c>
      <c r="BI2232" s="228">
        <f>IF(O2232="nulová",K2232,0)</f>
        <v>0</v>
      </c>
      <c r="BJ2232" s="17" t="s">
        <v>88</v>
      </c>
      <c r="BK2232" s="228">
        <f>ROUND(P2232*H2232,2)</f>
        <v>0</v>
      </c>
      <c r="BL2232" s="17" t="s">
        <v>305</v>
      </c>
      <c r="BM2232" s="17" t="s">
        <v>2613</v>
      </c>
    </row>
    <row r="2233" spans="2:51" s="11" customFormat="1" ht="12">
      <c r="B2233" s="229"/>
      <c r="C2233" s="230"/>
      <c r="D2233" s="231" t="s">
        <v>213</v>
      </c>
      <c r="E2233" s="232" t="s">
        <v>33</v>
      </c>
      <c r="F2233" s="233" t="s">
        <v>2597</v>
      </c>
      <c r="G2233" s="230"/>
      <c r="H2233" s="232" t="s">
        <v>33</v>
      </c>
      <c r="I2233" s="234"/>
      <c r="J2233" s="234"/>
      <c r="K2233" s="230"/>
      <c r="L2233" s="230"/>
      <c r="M2233" s="235"/>
      <c r="N2233" s="236"/>
      <c r="O2233" s="237"/>
      <c r="P2233" s="237"/>
      <c r="Q2233" s="237"/>
      <c r="R2233" s="237"/>
      <c r="S2233" s="237"/>
      <c r="T2233" s="237"/>
      <c r="U2233" s="237"/>
      <c r="V2233" s="237"/>
      <c r="W2233" s="237"/>
      <c r="X2233" s="238"/>
      <c r="AT2233" s="239" t="s">
        <v>213</v>
      </c>
      <c r="AU2233" s="239" t="s">
        <v>90</v>
      </c>
      <c r="AV2233" s="11" t="s">
        <v>88</v>
      </c>
      <c r="AW2233" s="11" t="s">
        <v>5</v>
      </c>
      <c r="AX2233" s="11" t="s">
        <v>80</v>
      </c>
      <c r="AY2233" s="239" t="s">
        <v>204</v>
      </c>
    </row>
    <row r="2234" spans="2:51" s="12" customFormat="1" ht="12">
      <c r="B2234" s="240"/>
      <c r="C2234" s="241"/>
      <c r="D2234" s="231" t="s">
        <v>213</v>
      </c>
      <c r="E2234" s="242" t="s">
        <v>33</v>
      </c>
      <c r="F2234" s="243" t="s">
        <v>2598</v>
      </c>
      <c r="G2234" s="241"/>
      <c r="H2234" s="244">
        <v>20.7</v>
      </c>
      <c r="I2234" s="245"/>
      <c r="J2234" s="245"/>
      <c r="K2234" s="241"/>
      <c r="L2234" s="241"/>
      <c r="M2234" s="246"/>
      <c r="N2234" s="247"/>
      <c r="O2234" s="248"/>
      <c r="P2234" s="248"/>
      <c r="Q2234" s="248"/>
      <c r="R2234" s="248"/>
      <c r="S2234" s="248"/>
      <c r="T2234" s="248"/>
      <c r="U2234" s="248"/>
      <c r="V2234" s="248"/>
      <c r="W2234" s="248"/>
      <c r="X2234" s="249"/>
      <c r="AT2234" s="250" t="s">
        <v>213</v>
      </c>
      <c r="AU2234" s="250" t="s">
        <v>90</v>
      </c>
      <c r="AV2234" s="12" t="s">
        <v>90</v>
      </c>
      <c r="AW2234" s="12" t="s">
        <v>5</v>
      </c>
      <c r="AX2234" s="12" t="s">
        <v>80</v>
      </c>
      <c r="AY2234" s="250" t="s">
        <v>204</v>
      </c>
    </row>
    <row r="2235" spans="2:51" s="11" customFormat="1" ht="12">
      <c r="B2235" s="229"/>
      <c r="C2235" s="230"/>
      <c r="D2235" s="231" t="s">
        <v>213</v>
      </c>
      <c r="E2235" s="232" t="s">
        <v>33</v>
      </c>
      <c r="F2235" s="233" t="s">
        <v>2599</v>
      </c>
      <c r="G2235" s="230"/>
      <c r="H2235" s="232" t="s">
        <v>33</v>
      </c>
      <c r="I2235" s="234"/>
      <c r="J2235" s="234"/>
      <c r="K2235" s="230"/>
      <c r="L2235" s="230"/>
      <c r="M2235" s="235"/>
      <c r="N2235" s="236"/>
      <c r="O2235" s="237"/>
      <c r="P2235" s="237"/>
      <c r="Q2235" s="237"/>
      <c r="R2235" s="237"/>
      <c r="S2235" s="237"/>
      <c r="T2235" s="237"/>
      <c r="U2235" s="237"/>
      <c r="V2235" s="237"/>
      <c r="W2235" s="237"/>
      <c r="X2235" s="238"/>
      <c r="AT2235" s="239" t="s">
        <v>213</v>
      </c>
      <c r="AU2235" s="239" t="s">
        <v>90</v>
      </c>
      <c r="AV2235" s="11" t="s">
        <v>88</v>
      </c>
      <c r="AW2235" s="11" t="s">
        <v>5</v>
      </c>
      <c r="AX2235" s="11" t="s">
        <v>80</v>
      </c>
      <c r="AY2235" s="239" t="s">
        <v>204</v>
      </c>
    </row>
    <row r="2236" spans="2:51" s="12" customFormat="1" ht="12">
      <c r="B2236" s="240"/>
      <c r="C2236" s="241"/>
      <c r="D2236" s="231" t="s">
        <v>213</v>
      </c>
      <c r="E2236" s="242" t="s">
        <v>33</v>
      </c>
      <c r="F2236" s="243" t="s">
        <v>2600</v>
      </c>
      <c r="G2236" s="241"/>
      <c r="H2236" s="244">
        <v>17.6</v>
      </c>
      <c r="I2236" s="245"/>
      <c r="J2236" s="245"/>
      <c r="K2236" s="241"/>
      <c r="L2236" s="241"/>
      <c r="M2236" s="246"/>
      <c r="N2236" s="247"/>
      <c r="O2236" s="248"/>
      <c r="P2236" s="248"/>
      <c r="Q2236" s="248"/>
      <c r="R2236" s="248"/>
      <c r="S2236" s="248"/>
      <c r="T2236" s="248"/>
      <c r="U2236" s="248"/>
      <c r="V2236" s="248"/>
      <c r="W2236" s="248"/>
      <c r="X2236" s="249"/>
      <c r="AT2236" s="250" t="s">
        <v>213</v>
      </c>
      <c r="AU2236" s="250" t="s">
        <v>90</v>
      </c>
      <c r="AV2236" s="12" t="s">
        <v>90</v>
      </c>
      <c r="AW2236" s="12" t="s">
        <v>5</v>
      </c>
      <c r="AX2236" s="12" t="s">
        <v>80</v>
      </c>
      <c r="AY2236" s="250" t="s">
        <v>204</v>
      </c>
    </row>
    <row r="2237" spans="2:51" s="11" customFormat="1" ht="12">
      <c r="B2237" s="229"/>
      <c r="C2237" s="230"/>
      <c r="D2237" s="231" t="s">
        <v>213</v>
      </c>
      <c r="E2237" s="232" t="s">
        <v>33</v>
      </c>
      <c r="F2237" s="233" t="s">
        <v>2601</v>
      </c>
      <c r="G2237" s="230"/>
      <c r="H2237" s="232" t="s">
        <v>33</v>
      </c>
      <c r="I2237" s="234"/>
      <c r="J2237" s="234"/>
      <c r="K2237" s="230"/>
      <c r="L2237" s="230"/>
      <c r="M2237" s="235"/>
      <c r="N2237" s="236"/>
      <c r="O2237" s="237"/>
      <c r="P2237" s="237"/>
      <c r="Q2237" s="237"/>
      <c r="R2237" s="237"/>
      <c r="S2237" s="237"/>
      <c r="T2237" s="237"/>
      <c r="U2237" s="237"/>
      <c r="V2237" s="237"/>
      <c r="W2237" s="237"/>
      <c r="X2237" s="238"/>
      <c r="AT2237" s="239" t="s">
        <v>213</v>
      </c>
      <c r="AU2237" s="239" t="s">
        <v>90</v>
      </c>
      <c r="AV2237" s="11" t="s">
        <v>88</v>
      </c>
      <c r="AW2237" s="11" t="s">
        <v>5</v>
      </c>
      <c r="AX2237" s="11" t="s">
        <v>80</v>
      </c>
      <c r="AY2237" s="239" t="s">
        <v>204</v>
      </c>
    </row>
    <row r="2238" spans="2:51" s="12" customFormat="1" ht="12">
      <c r="B2238" s="240"/>
      <c r="C2238" s="241"/>
      <c r="D2238" s="231" t="s">
        <v>213</v>
      </c>
      <c r="E2238" s="242" t="s">
        <v>33</v>
      </c>
      <c r="F2238" s="243" t="s">
        <v>2602</v>
      </c>
      <c r="G2238" s="241"/>
      <c r="H2238" s="244">
        <v>18</v>
      </c>
      <c r="I2238" s="245"/>
      <c r="J2238" s="245"/>
      <c r="K2238" s="241"/>
      <c r="L2238" s="241"/>
      <c r="M2238" s="246"/>
      <c r="N2238" s="247"/>
      <c r="O2238" s="248"/>
      <c r="P2238" s="248"/>
      <c r="Q2238" s="248"/>
      <c r="R2238" s="248"/>
      <c r="S2238" s="248"/>
      <c r="T2238" s="248"/>
      <c r="U2238" s="248"/>
      <c r="V2238" s="248"/>
      <c r="W2238" s="248"/>
      <c r="X2238" s="249"/>
      <c r="AT2238" s="250" t="s">
        <v>213</v>
      </c>
      <c r="AU2238" s="250" t="s">
        <v>90</v>
      </c>
      <c r="AV2238" s="12" t="s">
        <v>90</v>
      </c>
      <c r="AW2238" s="12" t="s">
        <v>5</v>
      </c>
      <c r="AX2238" s="12" t="s">
        <v>80</v>
      </c>
      <c r="AY2238" s="250" t="s">
        <v>204</v>
      </c>
    </row>
    <row r="2239" spans="2:51" s="11" customFormat="1" ht="12">
      <c r="B2239" s="229"/>
      <c r="C2239" s="230"/>
      <c r="D2239" s="231" t="s">
        <v>213</v>
      </c>
      <c r="E2239" s="232" t="s">
        <v>33</v>
      </c>
      <c r="F2239" s="233" t="s">
        <v>2603</v>
      </c>
      <c r="G2239" s="230"/>
      <c r="H2239" s="232" t="s">
        <v>33</v>
      </c>
      <c r="I2239" s="234"/>
      <c r="J2239" s="234"/>
      <c r="K2239" s="230"/>
      <c r="L2239" s="230"/>
      <c r="M2239" s="235"/>
      <c r="N2239" s="236"/>
      <c r="O2239" s="237"/>
      <c r="P2239" s="237"/>
      <c r="Q2239" s="237"/>
      <c r="R2239" s="237"/>
      <c r="S2239" s="237"/>
      <c r="T2239" s="237"/>
      <c r="U2239" s="237"/>
      <c r="V2239" s="237"/>
      <c r="W2239" s="237"/>
      <c r="X2239" s="238"/>
      <c r="AT2239" s="239" t="s">
        <v>213</v>
      </c>
      <c r="AU2239" s="239" t="s">
        <v>90</v>
      </c>
      <c r="AV2239" s="11" t="s">
        <v>88</v>
      </c>
      <c r="AW2239" s="11" t="s">
        <v>5</v>
      </c>
      <c r="AX2239" s="11" t="s">
        <v>80</v>
      </c>
      <c r="AY2239" s="239" t="s">
        <v>204</v>
      </c>
    </row>
    <row r="2240" spans="2:51" s="12" customFormat="1" ht="12">
      <c r="B2240" s="240"/>
      <c r="C2240" s="241"/>
      <c r="D2240" s="231" t="s">
        <v>213</v>
      </c>
      <c r="E2240" s="242" t="s">
        <v>33</v>
      </c>
      <c r="F2240" s="243" t="s">
        <v>2604</v>
      </c>
      <c r="G2240" s="241"/>
      <c r="H2240" s="244">
        <v>28.4</v>
      </c>
      <c r="I2240" s="245"/>
      <c r="J2240" s="245"/>
      <c r="K2240" s="241"/>
      <c r="L2240" s="241"/>
      <c r="M2240" s="246"/>
      <c r="N2240" s="247"/>
      <c r="O2240" s="248"/>
      <c r="P2240" s="248"/>
      <c r="Q2240" s="248"/>
      <c r="R2240" s="248"/>
      <c r="S2240" s="248"/>
      <c r="T2240" s="248"/>
      <c r="U2240" s="248"/>
      <c r="V2240" s="248"/>
      <c r="W2240" s="248"/>
      <c r="X2240" s="249"/>
      <c r="AT2240" s="250" t="s">
        <v>213</v>
      </c>
      <c r="AU2240" s="250" t="s">
        <v>90</v>
      </c>
      <c r="AV2240" s="12" t="s">
        <v>90</v>
      </c>
      <c r="AW2240" s="12" t="s">
        <v>5</v>
      </c>
      <c r="AX2240" s="12" t="s">
        <v>80</v>
      </c>
      <c r="AY2240" s="250" t="s">
        <v>204</v>
      </c>
    </row>
    <row r="2241" spans="2:51" s="13" customFormat="1" ht="12">
      <c r="B2241" s="251"/>
      <c r="C2241" s="252"/>
      <c r="D2241" s="231" t="s">
        <v>213</v>
      </c>
      <c r="E2241" s="253" t="s">
        <v>33</v>
      </c>
      <c r="F2241" s="254" t="s">
        <v>218</v>
      </c>
      <c r="G2241" s="252"/>
      <c r="H2241" s="255">
        <v>84.69999999999999</v>
      </c>
      <c r="I2241" s="256"/>
      <c r="J2241" s="256"/>
      <c r="K2241" s="252"/>
      <c r="L2241" s="252"/>
      <c r="M2241" s="257"/>
      <c r="N2241" s="258"/>
      <c r="O2241" s="259"/>
      <c r="P2241" s="259"/>
      <c r="Q2241" s="259"/>
      <c r="R2241" s="259"/>
      <c r="S2241" s="259"/>
      <c r="T2241" s="259"/>
      <c r="U2241" s="259"/>
      <c r="V2241" s="259"/>
      <c r="W2241" s="259"/>
      <c r="X2241" s="260"/>
      <c r="AT2241" s="261" t="s">
        <v>213</v>
      </c>
      <c r="AU2241" s="261" t="s">
        <v>90</v>
      </c>
      <c r="AV2241" s="13" t="s">
        <v>211</v>
      </c>
      <c r="AW2241" s="13" t="s">
        <v>5</v>
      </c>
      <c r="AX2241" s="13" t="s">
        <v>88</v>
      </c>
      <c r="AY2241" s="261" t="s">
        <v>204</v>
      </c>
    </row>
    <row r="2242" spans="2:65" s="1" customFormat="1" ht="16.5" customHeight="1">
      <c r="B2242" s="39"/>
      <c r="C2242" s="216" t="s">
        <v>2614</v>
      </c>
      <c r="D2242" s="216" t="s">
        <v>206</v>
      </c>
      <c r="E2242" s="217" t="s">
        <v>2615</v>
      </c>
      <c r="F2242" s="218" t="s">
        <v>2616</v>
      </c>
      <c r="G2242" s="219" t="s">
        <v>209</v>
      </c>
      <c r="H2242" s="220">
        <v>84.7</v>
      </c>
      <c r="I2242" s="221"/>
      <c r="J2242" s="221"/>
      <c r="K2242" s="222">
        <f>ROUND(P2242*H2242,2)</f>
        <v>0</v>
      </c>
      <c r="L2242" s="218" t="s">
        <v>239</v>
      </c>
      <c r="M2242" s="44"/>
      <c r="N2242" s="223" t="s">
        <v>33</v>
      </c>
      <c r="O2242" s="224" t="s">
        <v>49</v>
      </c>
      <c r="P2242" s="225">
        <f>I2242+J2242</f>
        <v>0</v>
      </c>
      <c r="Q2242" s="225">
        <f>ROUND(I2242*H2242,2)</f>
        <v>0</v>
      </c>
      <c r="R2242" s="225">
        <f>ROUND(J2242*H2242,2)</f>
        <v>0</v>
      </c>
      <c r="S2242" s="80"/>
      <c r="T2242" s="226">
        <f>S2242*H2242</f>
        <v>0</v>
      </c>
      <c r="U2242" s="226">
        <v>0</v>
      </c>
      <c r="V2242" s="226">
        <f>U2242*H2242</f>
        <v>0</v>
      </c>
      <c r="W2242" s="226">
        <v>0</v>
      </c>
      <c r="X2242" s="227">
        <f>W2242*H2242</f>
        <v>0</v>
      </c>
      <c r="AR2242" s="17" t="s">
        <v>305</v>
      </c>
      <c r="AT2242" s="17" t="s">
        <v>206</v>
      </c>
      <c r="AU2242" s="17" t="s">
        <v>90</v>
      </c>
      <c r="AY2242" s="17" t="s">
        <v>204</v>
      </c>
      <c r="BE2242" s="228">
        <f>IF(O2242="základní",K2242,0)</f>
        <v>0</v>
      </c>
      <c r="BF2242" s="228">
        <f>IF(O2242="snížená",K2242,0)</f>
        <v>0</v>
      </c>
      <c r="BG2242" s="228">
        <f>IF(O2242="zákl. přenesená",K2242,0)</f>
        <v>0</v>
      </c>
      <c r="BH2242" s="228">
        <f>IF(O2242="sníž. přenesená",K2242,0)</f>
        <v>0</v>
      </c>
      <c r="BI2242" s="228">
        <f>IF(O2242="nulová",K2242,0)</f>
        <v>0</v>
      </c>
      <c r="BJ2242" s="17" t="s">
        <v>88</v>
      </c>
      <c r="BK2242" s="228">
        <f>ROUND(P2242*H2242,2)</f>
        <v>0</v>
      </c>
      <c r="BL2242" s="17" t="s">
        <v>305</v>
      </c>
      <c r="BM2242" s="17" t="s">
        <v>2617</v>
      </c>
    </row>
    <row r="2243" spans="2:51" s="11" customFormat="1" ht="12">
      <c r="B2243" s="229"/>
      <c r="C2243" s="230"/>
      <c r="D2243" s="231" t="s">
        <v>213</v>
      </c>
      <c r="E2243" s="232" t="s">
        <v>33</v>
      </c>
      <c r="F2243" s="233" t="s">
        <v>2597</v>
      </c>
      <c r="G2243" s="230"/>
      <c r="H2243" s="232" t="s">
        <v>33</v>
      </c>
      <c r="I2243" s="234"/>
      <c r="J2243" s="234"/>
      <c r="K2243" s="230"/>
      <c r="L2243" s="230"/>
      <c r="M2243" s="235"/>
      <c r="N2243" s="236"/>
      <c r="O2243" s="237"/>
      <c r="P2243" s="237"/>
      <c r="Q2243" s="237"/>
      <c r="R2243" s="237"/>
      <c r="S2243" s="237"/>
      <c r="T2243" s="237"/>
      <c r="U2243" s="237"/>
      <c r="V2243" s="237"/>
      <c r="W2243" s="237"/>
      <c r="X2243" s="238"/>
      <c r="AT2243" s="239" t="s">
        <v>213</v>
      </c>
      <c r="AU2243" s="239" t="s">
        <v>90</v>
      </c>
      <c r="AV2243" s="11" t="s">
        <v>88</v>
      </c>
      <c r="AW2243" s="11" t="s">
        <v>5</v>
      </c>
      <c r="AX2243" s="11" t="s">
        <v>80</v>
      </c>
      <c r="AY2243" s="239" t="s">
        <v>204</v>
      </c>
    </row>
    <row r="2244" spans="2:51" s="12" customFormat="1" ht="12">
      <c r="B2244" s="240"/>
      <c r="C2244" s="241"/>
      <c r="D2244" s="231" t="s">
        <v>213</v>
      </c>
      <c r="E2244" s="242" t="s">
        <v>33</v>
      </c>
      <c r="F2244" s="243" t="s">
        <v>2598</v>
      </c>
      <c r="G2244" s="241"/>
      <c r="H2244" s="244">
        <v>20.7</v>
      </c>
      <c r="I2244" s="245"/>
      <c r="J2244" s="245"/>
      <c r="K2244" s="241"/>
      <c r="L2244" s="241"/>
      <c r="M2244" s="246"/>
      <c r="N2244" s="247"/>
      <c r="O2244" s="248"/>
      <c r="P2244" s="248"/>
      <c r="Q2244" s="248"/>
      <c r="R2244" s="248"/>
      <c r="S2244" s="248"/>
      <c r="T2244" s="248"/>
      <c r="U2244" s="248"/>
      <c r="V2244" s="248"/>
      <c r="W2244" s="248"/>
      <c r="X2244" s="249"/>
      <c r="AT2244" s="250" t="s">
        <v>213</v>
      </c>
      <c r="AU2244" s="250" t="s">
        <v>90</v>
      </c>
      <c r="AV2244" s="12" t="s">
        <v>90</v>
      </c>
      <c r="AW2244" s="12" t="s">
        <v>5</v>
      </c>
      <c r="AX2244" s="12" t="s">
        <v>80</v>
      </c>
      <c r="AY2244" s="250" t="s">
        <v>204</v>
      </c>
    </row>
    <row r="2245" spans="2:51" s="11" customFormat="1" ht="12">
      <c r="B2245" s="229"/>
      <c r="C2245" s="230"/>
      <c r="D2245" s="231" t="s">
        <v>213</v>
      </c>
      <c r="E2245" s="232" t="s">
        <v>33</v>
      </c>
      <c r="F2245" s="233" t="s">
        <v>2599</v>
      </c>
      <c r="G2245" s="230"/>
      <c r="H2245" s="232" t="s">
        <v>33</v>
      </c>
      <c r="I2245" s="234"/>
      <c r="J2245" s="234"/>
      <c r="K2245" s="230"/>
      <c r="L2245" s="230"/>
      <c r="M2245" s="235"/>
      <c r="N2245" s="236"/>
      <c r="O2245" s="237"/>
      <c r="P2245" s="237"/>
      <c r="Q2245" s="237"/>
      <c r="R2245" s="237"/>
      <c r="S2245" s="237"/>
      <c r="T2245" s="237"/>
      <c r="U2245" s="237"/>
      <c r="V2245" s="237"/>
      <c r="W2245" s="237"/>
      <c r="X2245" s="238"/>
      <c r="AT2245" s="239" t="s">
        <v>213</v>
      </c>
      <c r="AU2245" s="239" t="s">
        <v>90</v>
      </c>
      <c r="AV2245" s="11" t="s">
        <v>88</v>
      </c>
      <c r="AW2245" s="11" t="s">
        <v>5</v>
      </c>
      <c r="AX2245" s="11" t="s">
        <v>80</v>
      </c>
      <c r="AY2245" s="239" t="s">
        <v>204</v>
      </c>
    </row>
    <row r="2246" spans="2:51" s="12" customFormat="1" ht="12">
      <c r="B2246" s="240"/>
      <c r="C2246" s="241"/>
      <c r="D2246" s="231" t="s">
        <v>213</v>
      </c>
      <c r="E2246" s="242" t="s">
        <v>33</v>
      </c>
      <c r="F2246" s="243" t="s">
        <v>2600</v>
      </c>
      <c r="G2246" s="241"/>
      <c r="H2246" s="244">
        <v>17.6</v>
      </c>
      <c r="I2246" s="245"/>
      <c r="J2246" s="245"/>
      <c r="K2246" s="241"/>
      <c r="L2246" s="241"/>
      <c r="M2246" s="246"/>
      <c r="N2246" s="247"/>
      <c r="O2246" s="248"/>
      <c r="P2246" s="248"/>
      <c r="Q2246" s="248"/>
      <c r="R2246" s="248"/>
      <c r="S2246" s="248"/>
      <c r="T2246" s="248"/>
      <c r="U2246" s="248"/>
      <c r="V2246" s="248"/>
      <c r="W2246" s="248"/>
      <c r="X2246" s="249"/>
      <c r="AT2246" s="250" t="s">
        <v>213</v>
      </c>
      <c r="AU2246" s="250" t="s">
        <v>90</v>
      </c>
      <c r="AV2246" s="12" t="s">
        <v>90</v>
      </c>
      <c r="AW2246" s="12" t="s">
        <v>5</v>
      </c>
      <c r="AX2246" s="12" t="s">
        <v>80</v>
      </c>
      <c r="AY2246" s="250" t="s">
        <v>204</v>
      </c>
    </row>
    <row r="2247" spans="2:51" s="11" customFormat="1" ht="12">
      <c r="B2247" s="229"/>
      <c r="C2247" s="230"/>
      <c r="D2247" s="231" t="s">
        <v>213</v>
      </c>
      <c r="E2247" s="232" t="s">
        <v>33</v>
      </c>
      <c r="F2247" s="233" t="s">
        <v>2601</v>
      </c>
      <c r="G2247" s="230"/>
      <c r="H2247" s="232" t="s">
        <v>33</v>
      </c>
      <c r="I2247" s="234"/>
      <c r="J2247" s="234"/>
      <c r="K2247" s="230"/>
      <c r="L2247" s="230"/>
      <c r="M2247" s="235"/>
      <c r="N2247" s="236"/>
      <c r="O2247" s="237"/>
      <c r="P2247" s="237"/>
      <c r="Q2247" s="237"/>
      <c r="R2247" s="237"/>
      <c r="S2247" s="237"/>
      <c r="T2247" s="237"/>
      <c r="U2247" s="237"/>
      <c r="V2247" s="237"/>
      <c r="W2247" s="237"/>
      <c r="X2247" s="238"/>
      <c r="AT2247" s="239" t="s">
        <v>213</v>
      </c>
      <c r="AU2247" s="239" t="s">
        <v>90</v>
      </c>
      <c r="AV2247" s="11" t="s">
        <v>88</v>
      </c>
      <c r="AW2247" s="11" t="s">
        <v>5</v>
      </c>
      <c r="AX2247" s="11" t="s">
        <v>80</v>
      </c>
      <c r="AY2247" s="239" t="s">
        <v>204</v>
      </c>
    </row>
    <row r="2248" spans="2:51" s="12" customFormat="1" ht="12">
      <c r="B2248" s="240"/>
      <c r="C2248" s="241"/>
      <c r="D2248" s="231" t="s">
        <v>213</v>
      </c>
      <c r="E2248" s="242" t="s">
        <v>33</v>
      </c>
      <c r="F2248" s="243" t="s">
        <v>2602</v>
      </c>
      <c r="G2248" s="241"/>
      <c r="H2248" s="244">
        <v>18</v>
      </c>
      <c r="I2248" s="245"/>
      <c r="J2248" s="245"/>
      <c r="K2248" s="241"/>
      <c r="L2248" s="241"/>
      <c r="M2248" s="246"/>
      <c r="N2248" s="247"/>
      <c r="O2248" s="248"/>
      <c r="P2248" s="248"/>
      <c r="Q2248" s="248"/>
      <c r="R2248" s="248"/>
      <c r="S2248" s="248"/>
      <c r="T2248" s="248"/>
      <c r="U2248" s="248"/>
      <c r="V2248" s="248"/>
      <c r="W2248" s="248"/>
      <c r="X2248" s="249"/>
      <c r="AT2248" s="250" t="s">
        <v>213</v>
      </c>
      <c r="AU2248" s="250" t="s">
        <v>90</v>
      </c>
      <c r="AV2248" s="12" t="s">
        <v>90</v>
      </c>
      <c r="AW2248" s="12" t="s">
        <v>5</v>
      </c>
      <c r="AX2248" s="12" t="s">
        <v>80</v>
      </c>
      <c r="AY2248" s="250" t="s">
        <v>204</v>
      </c>
    </row>
    <row r="2249" spans="2:51" s="11" customFormat="1" ht="12">
      <c r="B2249" s="229"/>
      <c r="C2249" s="230"/>
      <c r="D2249" s="231" t="s">
        <v>213</v>
      </c>
      <c r="E2249" s="232" t="s">
        <v>33</v>
      </c>
      <c r="F2249" s="233" t="s">
        <v>2603</v>
      </c>
      <c r="G2249" s="230"/>
      <c r="H2249" s="232" t="s">
        <v>33</v>
      </c>
      <c r="I2249" s="234"/>
      <c r="J2249" s="234"/>
      <c r="K2249" s="230"/>
      <c r="L2249" s="230"/>
      <c r="M2249" s="235"/>
      <c r="N2249" s="236"/>
      <c r="O2249" s="237"/>
      <c r="P2249" s="237"/>
      <c r="Q2249" s="237"/>
      <c r="R2249" s="237"/>
      <c r="S2249" s="237"/>
      <c r="T2249" s="237"/>
      <c r="U2249" s="237"/>
      <c r="V2249" s="237"/>
      <c r="W2249" s="237"/>
      <c r="X2249" s="238"/>
      <c r="AT2249" s="239" t="s">
        <v>213</v>
      </c>
      <c r="AU2249" s="239" t="s">
        <v>90</v>
      </c>
      <c r="AV2249" s="11" t="s">
        <v>88</v>
      </c>
      <c r="AW2249" s="11" t="s">
        <v>5</v>
      </c>
      <c r="AX2249" s="11" t="s">
        <v>80</v>
      </c>
      <c r="AY2249" s="239" t="s">
        <v>204</v>
      </c>
    </row>
    <row r="2250" spans="2:51" s="12" customFormat="1" ht="12">
      <c r="B2250" s="240"/>
      <c r="C2250" s="241"/>
      <c r="D2250" s="231" t="s">
        <v>213</v>
      </c>
      <c r="E2250" s="242" t="s">
        <v>33</v>
      </c>
      <c r="F2250" s="243" t="s">
        <v>2604</v>
      </c>
      <c r="G2250" s="241"/>
      <c r="H2250" s="244">
        <v>28.4</v>
      </c>
      <c r="I2250" s="245"/>
      <c r="J2250" s="245"/>
      <c r="K2250" s="241"/>
      <c r="L2250" s="241"/>
      <c r="M2250" s="246"/>
      <c r="N2250" s="247"/>
      <c r="O2250" s="248"/>
      <c r="P2250" s="248"/>
      <c r="Q2250" s="248"/>
      <c r="R2250" s="248"/>
      <c r="S2250" s="248"/>
      <c r="T2250" s="248"/>
      <c r="U2250" s="248"/>
      <c r="V2250" s="248"/>
      <c r="W2250" s="248"/>
      <c r="X2250" s="249"/>
      <c r="AT2250" s="250" t="s">
        <v>213</v>
      </c>
      <c r="AU2250" s="250" t="s">
        <v>90</v>
      </c>
      <c r="AV2250" s="12" t="s">
        <v>90</v>
      </c>
      <c r="AW2250" s="12" t="s">
        <v>5</v>
      </c>
      <c r="AX2250" s="12" t="s">
        <v>80</v>
      </c>
      <c r="AY2250" s="250" t="s">
        <v>204</v>
      </c>
    </row>
    <row r="2251" spans="2:51" s="13" customFormat="1" ht="12">
      <c r="B2251" s="251"/>
      <c r="C2251" s="252"/>
      <c r="D2251" s="231" t="s">
        <v>213</v>
      </c>
      <c r="E2251" s="253" t="s">
        <v>33</v>
      </c>
      <c r="F2251" s="254" t="s">
        <v>218</v>
      </c>
      <c r="G2251" s="252"/>
      <c r="H2251" s="255">
        <v>84.69999999999999</v>
      </c>
      <c r="I2251" s="256"/>
      <c r="J2251" s="256"/>
      <c r="K2251" s="252"/>
      <c r="L2251" s="252"/>
      <c r="M2251" s="257"/>
      <c r="N2251" s="258"/>
      <c r="O2251" s="259"/>
      <c r="P2251" s="259"/>
      <c r="Q2251" s="259"/>
      <c r="R2251" s="259"/>
      <c r="S2251" s="259"/>
      <c r="T2251" s="259"/>
      <c r="U2251" s="259"/>
      <c r="V2251" s="259"/>
      <c r="W2251" s="259"/>
      <c r="X2251" s="260"/>
      <c r="AT2251" s="261" t="s">
        <v>213</v>
      </c>
      <c r="AU2251" s="261" t="s">
        <v>90</v>
      </c>
      <c r="AV2251" s="13" t="s">
        <v>211</v>
      </c>
      <c r="AW2251" s="13" t="s">
        <v>5</v>
      </c>
      <c r="AX2251" s="13" t="s">
        <v>88</v>
      </c>
      <c r="AY2251" s="261" t="s">
        <v>204</v>
      </c>
    </row>
    <row r="2252" spans="2:65" s="1" customFormat="1" ht="16.5" customHeight="1">
      <c r="B2252" s="39"/>
      <c r="C2252" s="216" t="s">
        <v>2618</v>
      </c>
      <c r="D2252" s="216" t="s">
        <v>206</v>
      </c>
      <c r="E2252" s="217" t="s">
        <v>2619</v>
      </c>
      <c r="F2252" s="218" t="s">
        <v>2620</v>
      </c>
      <c r="G2252" s="219" t="s">
        <v>209</v>
      </c>
      <c r="H2252" s="220">
        <v>84.7</v>
      </c>
      <c r="I2252" s="221"/>
      <c r="J2252" s="221"/>
      <c r="K2252" s="222">
        <f>ROUND(P2252*H2252,2)</f>
        <v>0</v>
      </c>
      <c r="L2252" s="218" t="s">
        <v>239</v>
      </c>
      <c r="M2252" s="44"/>
      <c r="N2252" s="223" t="s">
        <v>33</v>
      </c>
      <c r="O2252" s="224" t="s">
        <v>49</v>
      </c>
      <c r="P2252" s="225">
        <f>I2252+J2252</f>
        <v>0</v>
      </c>
      <c r="Q2252" s="225">
        <f>ROUND(I2252*H2252,2)</f>
        <v>0</v>
      </c>
      <c r="R2252" s="225">
        <f>ROUND(J2252*H2252,2)</f>
        <v>0</v>
      </c>
      <c r="S2252" s="80"/>
      <c r="T2252" s="226">
        <f>S2252*H2252</f>
        <v>0</v>
      </c>
      <c r="U2252" s="226">
        <v>0.0003</v>
      </c>
      <c r="V2252" s="226">
        <f>U2252*H2252</f>
        <v>0.02541</v>
      </c>
      <c r="W2252" s="226">
        <v>0</v>
      </c>
      <c r="X2252" s="227">
        <f>W2252*H2252</f>
        <v>0</v>
      </c>
      <c r="AR2252" s="17" t="s">
        <v>305</v>
      </c>
      <c r="AT2252" s="17" t="s">
        <v>206</v>
      </c>
      <c r="AU2252" s="17" t="s">
        <v>90</v>
      </c>
      <c r="AY2252" s="17" t="s">
        <v>204</v>
      </c>
      <c r="BE2252" s="228">
        <f>IF(O2252="základní",K2252,0)</f>
        <v>0</v>
      </c>
      <c r="BF2252" s="228">
        <f>IF(O2252="snížená",K2252,0)</f>
        <v>0</v>
      </c>
      <c r="BG2252" s="228">
        <f>IF(O2252="zákl. přenesená",K2252,0)</f>
        <v>0</v>
      </c>
      <c r="BH2252" s="228">
        <f>IF(O2252="sníž. přenesená",K2252,0)</f>
        <v>0</v>
      </c>
      <c r="BI2252" s="228">
        <f>IF(O2252="nulová",K2252,0)</f>
        <v>0</v>
      </c>
      <c r="BJ2252" s="17" t="s">
        <v>88</v>
      </c>
      <c r="BK2252" s="228">
        <f>ROUND(P2252*H2252,2)</f>
        <v>0</v>
      </c>
      <c r="BL2252" s="17" t="s">
        <v>305</v>
      </c>
      <c r="BM2252" s="17" t="s">
        <v>2621</v>
      </c>
    </row>
    <row r="2253" spans="2:51" s="11" customFormat="1" ht="12">
      <c r="B2253" s="229"/>
      <c r="C2253" s="230"/>
      <c r="D2253" s="231" t="s">
        <v>213</v>
      </c>
      <c r="E2253" s="232" t="s">
        <v>33</v>
      </c>
      <c r="F2253" s="233" t="s">
        <v>2597</v>
      </c>
      <c r="G2253" s="230"/>
      <c r="H2253" s="232" t="s">
        <v>33</v>
      </c>
      <c r="I2253" s="234"/>
      <c r="J2253" s="234"/>
      <c r="K2253" s="230"/>
      <c r="L2253" s="230"/>
      <c r="M2253" s="235"/>
      <c r="N2253" s="236"/>
      <c r="O2253" s="237"/>
      <c r="P2253" s="237"/>
      <c r="Q2253" s="237"/>
      <c r="R2253" s="237"/>
      <c r="S2253" s="237"/>
      <c r="T2253" s="237"/>
      <c r="U2253" s="237"/>
      <c r="V2253" s="237"/>
      <c r="W2253" s="237"/>
      <c r="X2253" s="238"/>
      <c r="AT2253" s="239" t="s">
        <v>213</v>
      </c>
      <c r="AU2253" s="239" t="s">
        <v>90</v>
      </c>
      <c r="AV2253" s="11" t="s">
        <v>88</v>
      </c>
      <c r="AW2253" s="11" t="s">
        <v>5</v>
      </c>
      <c r="AX2253" s="11" t="s">
        <v>80</v>
      </c>
      <c r="AY2253" s="239" t="s">
        <v>204</v>
      </c>
    </row>
    <row r="2254" spans="2:51" s="12" customFormat="1" ht="12">
      <c r="B2254" s="240"/>
      <c r="C2254" s="241"/>
      <c r="D2254" s="231" t="s">
        <v>213</v>
      </c>
      <c r="E2254" s="242" t="s">
        <v>33</v>
      </c>
      <c r="F2254" s="243" t="s">
        <v>2598</v>
      </c>
      <c r="G2254" s="241"/>
      <c r="H2254" s="244">
        <v>20.7</v>
      </c>
      <c r="I2254" s="245"/>
      <c r="J2254" s="245"/>
      <c r="K2254" s="241"/>
      <c r="L2254" s="241"/>
      <c r="M2254" s="246"/>
      <c r="N2254" s="247"/>
      <c r="O2254" s="248"/>
      <c r="P2254" s="248"/>
      <c r="Q2254" s="248"/>
      <c r="R2254" s="248"/>
      <c r="S2254" s="248"/>
      <c r="T2254" s="248"/>
      <c r="U2254" s="248"/>
      <c r="V2254" s="248"/>
      <c r="W2254" s="248"/>
      <c r="X2254" s="249"/>
      <c r="AT2254" s="250" t="s">
        <v>213</v>
      </c>
      <c r="AU2254" s="250" t="s">
        <v>90</v>
      </c>
      <c r="AV2254" s="12" t="s">
        <v>90</v>
      </c>
      <c r="AW2254" s="12" t="s">
        <v>5</v>
      </c>
      <c r="AX2254" s="12" t="s">
        <v>80</v>
      </c>
      <c r="AY2254" s="250" t="s">
        <v>204</v>
      </c>
    </row>
    <row r="2255" spans="2:51" s="11" customFormat="1" ht="12">
      <c r="B2255" s="229"/>
      <c r="C2255" s="230"/>
      <c r="D2255" s="231" t="s">
        <v>213</v>
      </c>
      <c r="E2255" s="232" t="s">
        <v>33</v>
      </c>
      <c r="F2255" s="233" t="s">
        <v>2599</v>
      </c>
      <c r="G2255" s="230"/>
      <c r="H2255" s="232" t="s">
        <v>33</v>
      </c>
      <c r="I2255" s="234"/>
      <c r="J2255" s="234"/>
      <c r="K2255" s="230"/>
      <c r="L2255" s="230"/>
      <c r="M2255" s="235"/>
      <c r="N2255" s="236"/>
      <c r="O2255" s="237"/>
      <c r="P2255" s="237"/>
      <c r="Q2255" s="237"/>
      <c r="R2255" s="237"/>
      <c r="S2255" s="237"/>
      <c r="T2255" s="237"/>
      <c r="U2255" s="237"/>
      <c r="V2255" s="237"/>
      <c r="W2255" s="237"/>
      <c r="X2255" s="238"/>
      <c r="AT2255" s="239" t="s">
        <v>213</v>
      </c>
      <c r="AU2255" s="239" t="s">
        <v>90</v>
      </c>
      <c r="AV2255" s="11" t="s">
        <v>88</v>
      </c>
      <c r="AW2255" s="11" t="s">
        <v>5</v>
      </c>
      <c r="AX2255" s="11" t="s">
        <v>80</v>
      </c>
      <c r="AY2255" s="239" t="s">
        <v>204</v>
      </c>
    </row>
    <row r="2256" spans="2:51" s="12" customFormat="1" ht="12">
      <c r="B2256" s="240"/>
      <c r="C2256" s="241"/>
      <c r="D2256" s="231" t="s">
        <v>213</v>
      </c>
      <c r="E2256" s="242" t="s">
        <v>33</v>
      </c>
      <c r="F2256" s="243" t="s">
        <v>2600</v>
      </c>
      <c r="G2256" s="241"/>
      <c r="H2256" s="244">
        <v>17.6</v>
      </c>
      <c r="I2256" s="245"/>
      <c r="J2256" s="245"/>
      <c r="K2256" s="241"/>
      <c r="L2256" s="241"/>
      <c r="M2256" s="246"/>
      <c r="N2256" s="247"/>
      <c r="O2256" s="248"/>
      <c r="P2256" s="248"/>
      <c r="Q2256" s="248"/>
      <c r="R2256" s="248"/>
      <c r="S2256" s="248"/>
      <c r="T2256" s="248"/>
      <c r="U2256" s="248"/>
      <c r="V2256" s="248"/>
      <c r="W2256" s="248"/>
      <c r="X2256" s="249"/>
      <c r="AT2256" s="250" t="s">
        <v>213</v>
      </c>
      <c r="AU2256" s="250" t="s">
        <v>90</v>
      </c>
      <c r="AV2256" s="12" t="s">
        <v>90</v>
      </c>
      <c r="AW2256" s="12" t="s">
        <v>5</v>
      </c>
      <c r="AX2256" s="12" t="s">
        <v>80</v>
      </c>
      <c r="AY2256" s="250" t="s">
        <v>204</v>
      </c>
    </row>
    <row r="2257" spans="2:51" s="11" customFormat="1" ht="12">
      <c r="B2257" s="229"/>
      <c r="C2257" s="230"/>
      <c r="D2257" s="231" t="s">
        <v>213</v>
      </c>
      <c r="E2257" s="232" t="s">
        <v>33</v>
      </c>
      <c r="F2257" s="233" t="s">
        <v>2601</v>
      </c>
      <c r="G2257" s="230"/>
      <c r="H2257" s="232" t="s">
        <v>33</v>
      </c>
      <c r="I2257" s="234"/>
      <c r="J2257" s="234"/>
      <c r="K2257" s="230"/>
      <c r="L2257" s="230"/>
      <c r="M2257" s="235"/>
      <c r="N2257" s="236"/>
      <c r="O2257" s="237"/>
      <c r="P2257" s="237"/>
      <c r="Q2257" s="237"/>
      <c r="R2257" s="237"/>
      <c r="S2257" s="237"/>
      <c r="T2257" s="237"/>
      <c r="U2257" s="237"/>
      <c r="V2257" s="237"/>
      <c r="W2257" s="237"/>
      <c r="X2257" s="238"/>
      <c r="AT2257" s="239" t="s">
        <v>213</v>
      </c>
      <c r="AU2257" s="239" t="s">
        <v>90</v>
      </c>
      <c r="AV2257" s="11" t="s">
        <v>88</v>
      </c>
      <c r="AW2257" s="11" t="s">
        <v>5</v>
      </c>
      <c r="AX2257" s="11" t="s">
        <v>80</v>
      </c>
      <c r="AY2257" s="239" t="s">
        <v>204</v>
      </c>
    </row>
    <row r="2258" spans="2:51" s="12" customFormat="1" ht="12">
      <c r="B2258" s="240"/>
      <c r="C2258" s="241"/>
      <c r="D2258" s="231" t="s">
        <v>213</v>
      </c>
      <c r="E2258" s="242" t="s">
        <v>33</v>
      </c>
      <c r="F2258" s="243" t="s">
        <v>2602</v>
      </c>
      <c r="G2258" s="241"/>
      <c r="H2258" s="244">
        <v>18</v>
      </c>
      <c r="I2258" s="245"/>
      <c r="J2258" s="245"/>
      <c r="K2258" s="241"/>
      <c r="L2258" s="241"/>
      <c r="M2258" s="246"/>
      <c r="N2258" s="247"/>
      <c r="O2258" s="248"/>
      <c r="P2258" s="248"/>
      <c r="Q2258" s="248"/>
      <c r="R2258" s="248"/>
      <c r="S2258" s="248"/>
      <c r="T2258" s="248"/>
      <c r="U2258" s="248"/>
      <c r="V2258" s="248"/>
      <c r="W2258" s="248"/>
      <c r="X2258" s="249"/>
      <c r="AT2258" s="250" t="s">
        <v>213</v>
      </c>
      <c r="AU2258" s="250" t="s">
        <v>90</v>
      </c>
      <c r="AV2258" s="12" t="s">
        <v>90</v>
      </c>
      <c r="AW2258" s="12" t="s">
        <v>5</v>
      </c>
      <c r="AX2258" s="12" t="s">
        <v>80</v>
      </c>
      <c r="AY2258" s="250" t="s">
        <v>204</v>
      </c>
    </row>
    <row r="2259" spans="2:51" s="11" customFormat="1" ht="12">
      <c r="B2259" s="229"/>
      <c r="C2259" s="230"/>
      <c r="D2259" s="231" t="s">
        <v>213</v>
      </c>
      <c r="E2259" s="232" t="s">
        <v>33</v>
      </c>
      <c r="F2259" s="233" t="s">
        <v>2603</v>
      </c>
      <c r="G2259" s="230"/>
      <c r="H2259" s="232" t="s">
        <v>33</v>
      </c>
      <c r="I2259" s="234"/>
      <c r="J2259" s="234"/>
      <c r="K2259" s="230"/>
      <c r="L2259" s="230"/>
      <c r="M2259" s="235"/>
      <c r="N2259" s="236"/>
      <c r="O2259" s="237"/>
      <c r="P2259" s="237"/>
      <c r="Q2259" s="237"/>
      <c r="R2259" s="237"/>
      <c r="S2259" s="237"/>
      <c r="T2259" s="237"/>
      <c r="U2259" s="237"/>
      <c r="V2259" s="237"/>
      <c r="W2259" s="237"/>
      <c r="X2259" s="238"/>
      <c r="AT2259" s="239" t="s">
        <v>213</v>
      </c>
      <c r="AU2259" s="239" t="s">
        <v>90</v>
      </c>
      <c r="AV2259" s="11" t="s">
        <v>88</v>
      </c>
      <c r="AW2259" s="11" t="s">
        <v>5</v>
      </c>
      <c r="AX2259" s="11" t="s">
        <v>80</v>
      </c>
      <c r="AY2259" s="239" t="s">
        <v>204</v>
      </c>
    </row>
    <row r="2260" spans="2:51" s="12" customFormat="1" ht="12">
      <c r="B2260" s="240"/>
      <c r="C2260" s="241"/>
      <c r="D2260" s="231" t="s">
        <v>213</v>
      </c>
      <c r="E2260" s="242" t="s">
        <v>33</v>
      </c>
      <c r="F2260" s="243" t="s">
        <v>2604</v>
      </c>
      <c r="G2260" s="241"/>
      <c r="H2260" s="244">
        <v>28.4</v>
      </c>
      <c r="I2260" s="245"/>
      <c r="J2260" s="245"/>
      <c r="K2260" s="241"/>
      <c r="L2260" s="241"/>
      <c r="M2260" s="246"/>
      <c r="N2260" s="247"/>
      <c r="O2260" s="248"/>
      <c r="P2260" s="248"/>
      <c r="Q2260" s="248"/>
      <c r="R2260" s="248"/>
      <c r="S2260" s="248"/>
      <c r="T2260" s="248"/>
      <c r="U2260" s="248"/>
      <c r="V2260" s="248"/>
      <c r="W2260" s="248"/>
      <c r="X2260" s="249"/>
      <c r="AT2260" s="250" t="s">
        <v>213</v>
      </c>
      <c r="AU2260" s="250" t="s">
        <v>90</v>
      </c>
      <c r="AV2260" s="12" t="s">
        <v>90</v>
      </c>
      <c r="AW2260" s="12" t="s">
        <v>5</v>
      </c>
      <c r="AX2260" s="12" t="s">
        <v>80</v>
      </c>
      <c r="AY2260" s="250" t="s">
        <v>204</v>
      </c>
    </row>
    <row r="2261" spans="2:51" s="13" customFormat="1" ht="12">
      <c r="B2261" s="251"/>
      <c r="C2261" s="252"/>
      <c r="D2261" s="231" t="s">
        <v>213</v>
      </c>
      <c r="E2261" s="253" t="s">
        <v>33</v>
      </c>
      <c r="F2261" s="254" t="s">
        <v>218</v>
      </c>
      <c r="G2261" s="252"/>
      <c r="H2261" s="255">
        <v>84.69999999999999</v>
      </c>
      <c r="I2261" s="256"/>
      <c r="J2261" s="256"/>
      <c r="K2261" s="252"/>
      <c r="L2261" s="252"/>
      <c r="M2261" s="257"/>
      <c r="N2261" s="258"/>
      <c r="O2261" s="259"/>
      <c r="P2261" s="259"/>
      <c r="Q2261" s="259"/>
      <c r="R2261" s="259"/>
      <c r="S2261" s="259"/>
      <c r="T2261" s="259"/>
      <c r="U2261" s="259"/>
      <c r="V2261" s="259"/>
      <c r="W2261" s="259"/>
      <c r="X2261" s="260"/>
      <c r="AT2261" s="261" t="s">
        <v>213</v>
      </c>
      <c r="AU2261" s="261" t="s">
        <v>90</v>
      </c>
      <c r="AV2261" s="13" t="s">
        <v>211</v>
      </c>
      <c r="AW2261" s="13" t="s">
        <v>5</v>
      </c>
      <c r="AX2261" s="13" t="s">
        <v>88</v>
      </c>
      <c r="AY2261" s="261" t="s">
        <v>204</v>
      </c>
    </row>
    <row r="2262" spans="2:65" s="1" customFormat="1" ht="22.5" customHeight="1">
      <c r="B2262" s="39"/>
      <c r="C2262" s="216" t="s">
        <v>2622</v>
      </c>
      <c r="D2262" s="216" t="s">
        <v>206</v>
      </c>
      <c r="E2262" s="217" t="s">
        <v>2623</v>
      </c>
      <c r="F2262" s="218" t="s">
        <v>2624</v>
      </c>
      <c r="G2262" s="219" t="s">
        <v>275</v>
      </c>
      <c r="H2262" s="220">
        <v>0.561</v>
      </c>
      <c r="I2262" s="221"/>
      <c r="J2262" s="221"/>
      <c r="K2262" s="222">
        <f>ROUND(P2262*H2262,2)</f>
        <v>0</v>
      </c>
      <c r="L2262" s="218" t="s">
        <v>210</v>
      </c>
      <c r="M2262" s="44"/>
      <c r="N2262" s="223" t="s">
        <v>33</v>
      </c>
      <c r="O2262" s="224" t="s">
        <v>49</v>
      </c>
      <c r="P2262" s="225">
        <f>I2262+J2262</f>
        <v>0</v>
      </c>
      <c r="Q2262" s="225">
        <f>ROUND(I2262*H2262,2)</f>
        <v>0</v>
      </c>
      <c r="R2262" s="225">
        <f>ROUND(J2262*H2262,2)</f>
        <v>0</v>
      </c>
      <c r="S2262" s="80"/>
      <c r="T2262" s="226">
        <f>S2262*H2262</f>
        <v>0</v>
      </c>
      <c r="U2262" s="226">
        <v>0</v>
      </c>
      <c r="V2262" s="226">
        <f>U2262*H2262</f>
        <v>0</v>
      </c>
      <c r="W2262" s="226">
        <v>0</v>
      </c>
      <c r="X2262" s="227">
        <f>W2262*H2262</f>
        <v>0</v>
      </c>
      <c r="AR2262" s="17" t="s">
        <v>305</v>
      </c>
      <c r="AT2262" s="17" t="s">
        <v>206</v>
      </c>
      <c r="AU2262" s="17" t="s">
        <v>90</v>
      </c>
      <c r="AY2262" s="17" t="s">
        <v>204</v>
      </c>
      <c r="BE2262" s="228">
        <f>IF(O2262="základní",K2262,0)</f>
        <v>0</v>
      </c>
      <c r="BF2262" s="228">
        <f>IF(O2262="snížená",K2262,0)</f>
        <v>0</v>
      </c>
      <c r="BG2262" s="228">
        <f>IF(O2262="zákl. přenesená",K2262,0)</f>
        <v>0</v>
      </c>
      <c r="BH2262" s="228">
        <f>IF(O2262="sníž. přenesená",K2262,0)</f>
        <v>0</v>
      </c>
      <c r="BI2262" s="228">
        <f>IF(O2262="nulová",K2262,0)</f>
        <v>0</v>
      </c>
      <c r="BJ2262" s="17" t="s">
        <v>88</v>
      </c>
      <c r="BK2262" s="228">
        <f>ROUND(P2262*H2262,2)</f>
        <v>0</v>
      </c>
      <c r="BL2262" s="17" t="s">
        <v>305</v>
      </c>
      <c r="BM2262" s="17" t="s">
        <v>2625</v>
      </c>
    </row>
    <row r="2263" spans="2:63" s="10" customFormat="1" ht="22.8" customHeight="1">
      <c r="B2263" s="199"/>
      <c r="C2263" s="200"/>
      <c r="D2263" s="201" t="s">
        <v>79</v>
      </c>
      <c r="E2263" s="214" t="s">
        <v>2626</v>
      </c>
      <c r="F2263" s="214" t="s">
        <v>2627</v>
      </c>
      <c r="G2263" s="200"/>
      <c r="H2263" s="200"/>
      <c r="I2263" s="203"/>
      <c r="J2263" s="203"/>
      <c r="K2263" s="215">
        <f>BK2263</f>
        <v>0</v>
      </c>
      <c r="L2263" s="200"/>
      <c r="M2263" s="205"/>
      <c r="N2263" s="206"/>
      <c r="O2263" s="207"/>
      <c r="P2263" s="207"/>
      <c r="Q2263" s="208">
        <f>SUM(Q2264:Q2329)</f>
        <v>0</v>
      </c>
      <c r="R2263" s="208">
        <f>SUM(R2264:R2329)</f>
        <v>0</v>
      </c>
      <c r="S2263" s="207"/>
      <c r="T2263" s="209">
        <f>SUM(T2264:T2329)</f>
        <v>0</v>
      </c>
      <c r="U2263" s="207"/>
      <c r="V2263" s="209">
        <f>SUM(V2264:V2329)</f>
        <v>27.59036391</v>
      </c>
      <c r="W2263" s="207"/>
      <c r="X2263" s="210">
        <f>SUM(X2264:X2329)</f>
        <v>0</v>
      </c>
      <c r="AR2263" s="211" t="s">
        <v>90</v>
      </c>
      <c r="AT2263" s="212" t="s">
        <v>79</v>
      </c>
      <c r="AU2263" s="212" t="s">
        <v>88</v>
      </c>
      <c r="AY2263" s="211" t="s">
        <v>204</v>
      </c>
      <c r="BK2263" s="213">
        <f>SUM(BK2264:BK2329)</f>
        <v>0</v>
      </c>
    </row>
    <row r="2264" spans="2:65" s="1" customFormat="1" ht="22.5" customHeight="1">
      <c r="B2264" s="39"/>
      <c r="C2264" s="216" t="s">
        <v>2628</v>
      </c>
      <c r="D2264" s="216" t="s">
        <v>206</v>
      </c>
      <c r="E2264" s="217" t="s">
        <v>2629</v>
      </c>
      <c r="F2264" s="218" t="s">
        <v>2630</v>
      </c>
      <c r="G2264" s="219" t="s">
        <v>209</v>
      </c>
      <c r="H2264" s="220">
        <v>864.9</v>
      </c>
      <c r="I2264" s="221"/>
      <c r="J2264" s="221"/>
      <c r="K2264" s="222">
        <f>ROUND(P2264*H2264,2)</f>
        <v>0</v>
      </c>
      <c r="L2264" s="218" t="s">
        <v>210</v>
      </c>
      <c r="M2264" s="44"/>
      <c r="N2264" s="223" t="s">
        <v>33</v>
      </c>
      <c r="O2264" s="224" t="s">
        <v>49</v>
      </c>
      <c r="P2264" s="225">
        <f>I2264+J2264</f>
        <v>0</v>
      </c>
      <c r="Q2264" s="225">
        <f>ROUND(I2264*H2264,2)</f>
        <v>0</v>
      </c>
      <c r="R2264" s="225">
        <f>ROUND(J2264*H2264,2)</f>
        <v>0</v>
      </c>
      <c r="S2264" s="80"/>
      <c r="T2264" s="226">
        <f>S2264*H2264</f>
        <v>0</v>
      </c>
      <c r="U2264" s="226">
        <v>0.015</v>
      </c>
      <c r="V2264" s="226">
        <f>U2264*H2264</f>
        <v>12.9735</v>
      </c>
      <c r="W2264" s="226">
        <v>0</v>
      </c>
      <c r="X2264" s="227">
        <f>W2264*H2264</f>
        <v>0</v>
      </c>
      <c r="AR2264" s="17" t="s">
        <v>305</v>
      </c>
      <c r="AT2264" s="17" t="s">
        <v>206</v>
      </c>
      <c r="AU2264" s="17" t="s">
        <v>90</v>
      </c>
      <c r="AY2264" s="17" t="s">
        <v>204</v>
      </c>
      <c r="BE2264" s="228">
        <f>IF(O2264="základní",K2264,0)</f>
        <v>0</v>
      </c>
      <c r="BF2264" s="228">
        <f>IF(O2264="snížená",K2264,0)</f>
        <v>0</v>
      </c>
      <c r="BG2264" s="228">
        <f>IF(O2264="zákl. přenesená",K2264,0)</f>
        <v>0</v>
      </c>
      <c r="BH2264" s="228">
        <f>IF(O2264="sníž. přenesená",K2264,0)</f>
        <v>0</v>
      </c>
      <c r="BI2264" s="228">
        <f>IF(O2264="nulová",K2264,0)</f>
        <v>0</v>
      </c>
      <c r="BJ2264" s="17" t="s">
        <v>88</v>
      </c>
      <c r="BK2264" s="228">
        <f>ROUND(P2264*H2264,2)</f>
        <v>0</v>
      </c>
      <c r="BL2264" s="17" t="s">
        <v>305</v>
      </c>
      <c r="BM2264" s="17" t="s">
        <v>2631</v>
      </c>
    </row>
    <row r="2265" spans="2:51" s="11" customFormat="1" ht="12">
      <c r="B2265" s="229"/>
      <c r="C2265" s="230"/>
      <c r="D2265" s="231" t="s">
        <v>213</v>
      </c>
      <c r="E2265" s="232" t="s">
        <v>33</v>
      </c>
      <c r="F2265" s="233" t="s">
        <v>2632</v>
      </c>
      <c r="G2265" s="230"/>
      <c r="H2265" s="232" t="s">
        <v>33</v>
      </c>
      <c r="I2265" s="234"/>
      <c r="J2265" s="234"/>
      <c r="K2265" s="230"/>
      <c r="L2265" s="230"/>
      <c r="M2265" s="235"/>
      <c r="N2265" s="236"/>
      <c r="O2265" s="237"/>
      <c r="P2265" s="237"/>
      <c r="Q2265" s="237"/>
      <c r="R2265" s="237"/>
      <c r="S2265" s="237"/>
      <c r="T2265" s="237"/>
      <c r="U2265" s="237"/>
      <c r="V2265" s="237"/>
      <c r="W2265" s="237"/>
      <c r="X2265" s="238"/>
      <c r="AT2265" s="239" t="s">
        <v>213</v>
      </c>
      <c r="AU2265" s="239" t="s">
        <v>90</v>
      </c>
      <c r="AV2265" s="11" t="s">
        <v>88</v>
      </c>
      <c r="AW2265" s="11" t="s">
        <v>5</v>
      </c>
      <c r="AX2265" s="11" t="s">
        <v>80</v>
      </c>
      <c r="AY2265" s="239" t="s">
        <v>204</v>
      </c>
    </row>
    <row r="2266" spans="2:51" s="12" customFormat="1" ht="12">
      <c r="B2266" s="240"/>
      <c r="C2266" s="241"/>
      <c r="D2266" s="231" t="s">
        <v>213</v>
      </c>
      <c r="E2266" s="242" t="s">
        <v>33</v>
      </c>
      <c r="F2266" s="243" t="s">
        <v>2633</v>
      </c>
      <c r="G2266" s="241"/>
      <c r="H2266" s="244">
        <v>864.9</v>
      </c>
      <c r="I2266" s="245"/>
      <c r="J2266" s="245"/>
      <c r="K2266" s="241"/>
      <c r="L2266" s="241"/>
      <c r="M2266" s="246"/>
      <c r="N2266" s="247"/>
      <c r="O2266" s="248"/>
      <c r="P2266" s="248"/>
      <c r="Q2266" s="248"/>
      <c r="R2266" s="248"/>
      <c r="S2266" s="248"/>
      <c r="T2266" s="248"/>
      <c r="U2266" s="248"/>
      <c r="V2266" s="248"/>
      <c r="W2266" s="248"/>
      <c r="X2266" s="249"/>
      <c r="AT2266" s="250" t="s">
        <v>213</v>
      </c>
      <c r="AU2266" s="250" t="s">
        <v>90</v>
      </c>
      <c r="AV2266" s="12" t="s">
        <v>90</v>
      </c>
      <c r="AW2266" s="12" t="s">
        <v>5</v>
      </c>
      <c r="AX2266" s="12" t="s">
        <v>80</v>
      </c>
      <c r="AY2266" s="250" t="s">
        <v>204</v>
      </c>
    </row>
    <row r="2267" spans="2:51" s="13" customFormat="1" ht="12">
      <c r="B2267" s="251"/>
      <c r="C2267" s="252"/>
      <c r="D2267" s="231" t="s">
        <v>213</v>
      </c>
      <c r="E2267" s="253" t="s">
        <v>33</v>
      </c>
      <c r="F2267" s="254" t="s">
        <v>218</v>
      </c>
      <c r="G2267" s="252"/>
      <c r="H2267" s="255">
        <v>864.9</v>
      </c>
      <c r="I2267" s="256"/>
      <c r="J2267" s="256"/>
      <c r="K2267" s="252"/>
      <c r="L2267" s="252"/>
      <c r="M2267" s="257"/>
      <c r="N2267" s="258"/>
      <c r="O2267" s="259"/>
      <c r="P2267" s="259"/>
      <c r="Q2267" s="259"/>
      <c r="R2267" s="259"/>
      <c r="S2267" s="259"/>
      <c r="T2267" s="259"/>
      <c r="U2267" s="259"/>
      <c r="V2267" s="259"/>
      <c r="W2267" s="259"/>
      <c r="X2267" s="260"/>
      <c r="AT2267" s="261" t="s">
        <v>213</v>
      </c>
      <c r="AU2267" s="261" t="s">
        <v>90</v>
      </c>
      <c r="AV2267" s="13" t="s">
        <v>211</v>
      </c>
      <c r="AW2267" s="13" t="s">
        <v>5</v>
      </c>
      <c r="AX2267" s="13" t="s">
        <v>88</v>
      </c>
      <c r="AY2267" s="261" t="s">
        <v>204</v>
      </c>
    </row>
    <row r="2268" spans="2:65" s="1" customFormat="1" ht="16.5" customHeight="1">
      <c r="B2268" s="39"/>
      <c r="C2268" s="216" t="s">
        <v>2634</v>
      </c>
      <c r="D2268" s="216" t="s">
        <v>206</v>
      </c>
      <c r="E2268" s="217" t="s">
        <v>2635</v>
      </c>
      <c r="F2268" s="218" t="s">
        <v>2636</v>
      </c>
      <c r="G2268" s="219" t="s">
        <v>296</v>
      </c>
      <c r="H2268" s="220">
        <v>687.21</v>
      </c>
      <c r="I2268" s="221"/>
      <c r="J2268" s="221"/>
      <c r="K2268" s="222">
        <f>ROUND(P2268*H2268,2)</f>
        <v>0</v>
      </c>
      <c r="L2268" s="218" t="s">
        <v>239</v>
      </c>
      <c r="M2268" s="44"/>
      <c r="N2268" s="223" t="s">
        <v>33</v>
      </c>
      <c r="O2268" s="224" t="s">
        <v>49</v>
      </c>
      <c r="P2268" s="225">
        <f>I2268+J2268</f>
        <v>0</v>
      </c>
      <c r="Q2268" s="225">
        <f>ROUND(I2268*H2268,2)</f>
        <v>0</v>
      </c>
      <c r="R2268" s="225">
        <f>ROUND(J2268*H2268,2)</f>
        <v>0</v>
      </c>
      <c r="S2268" s="80"/>
      <c r="T2268" s="226">
        <f>S2268*H2268</f>
        <v>0</v>
      </c>
      <c r="U2268" s="226">
        <v>4E-05</v>
      </c>
      <c r="V2268" s="226">
        <f>U2268*H2268</f>
        <v>0.027488400000000003</v>
      </c>
      <c r="W2268" s="226">
        <v>0</v>
      </c>
      <c r="X2268" s="227">
        <f>W2268*H2268</f>
        <v>0</v>
      </c>
      <c r="AR2268" s="17" t="s">
        <v>305</v>
      </c>
      <c r="AT2268" s="17" t="s">
        <v>206</v>
      </c>
      <c r="AU2268" s="17" t="s">
        <v>90</v>
      </c>
      <c r="AY2268" s="17" t="s">
        <v>204</v>
      </c>
      <c r="BE2268" s="228">
        <f>IF(O2268="základní",K2268,0)</f>
        <v>0</v>
      </c>
      <c r="BF2268" s="228">
        <f>IF(O2268="snížená",K2268,0)</f>
        <v>0</v>
      </c>
      <c r="BG2268" s="228">
        <f>IF(O2268="zákl. přenesená",K2268,0)</f>
        <v>0</v>
      </c>
      <c r="BH2268" s="228">
        <f>IF(O2268="sníž. přenesená",K2268,0)</f>
        <v>0</v>
      </c>
      <c r="BI2268" s="228">
        <f>IF(O2268="nulová",K2268,0)</f>
        <v>0</v>
      </c>
      <c r="BJ2268" s="17" t="s">
        <v>88</v>
      </c>
      <c r="BK2268" s="228">
        <f>ROUND(P2268*H2268,2)</f>
        <v>0</v>
      </c>
      <c r="BL2268" s="17" t="s">
        <v>305</v>
      </c>
      <c r="BM2268" s="17" t="s">
        <v>2637</v>
      </c>
    </row>
    <row r="2269" spans="2:51" s="11" customFormat="1" ht="12">
      <c r="B2269" s="229"/>
      <c r="C2269" s="230"/>
      <c r="D2269" s="231" t="s">
        <v>213</v>
      </c>
      <c r="E2269" s="232" t="s">
        <v>33</v>
      </c>
      <c r="F2269" s="233" t="s">
        <v>2638</v>
      </c>
      <c r="G2269" s="230"/>
      <c r="H2269" s="232" t="s">
        <v>33</v>
      </c>
      <c r="I2269" s="234"/>
      <c r="J2269" s="234"/>
      <c r="K2269" s="230"/>
      <c r="L2269" s="230"/>
      <c r="M2269" s="235"/>
      <c r="N2269" s="236"/>
      <c r="O2269" s="237"/>
      <c r="P2269" s="237"/>
      <c r="Q2269" s="237"/>
      <c r="R2269" s="237"/>
      <c r="S2269" s="237"/>
      <c r="T2269" s="237"/>
      <c r="U2269" s="237"/>
      <c r="V2269" s="237"/>
      <c r="W2269" s="237"/>
      <c r="X2269" s="238"/>
      <c r="AT2269" s="239" t="s">
        <v>213</v>
      </c>
      <c r="AU2269" s="239" t="s">
        <v>90</v>
      </c>
      <c r="AV2269" s="11" t="s">
        <v>88</v>
      </c>
      <c r="AW2269" s="11" t="s">
        <v>5</v>
      </c>
      <c r="AX2269" s="11" t="s">
        <v>80</v>
      </c>
      <c r="AY2269" s="239" t="s">
        <v>204</v>
      </c>
    </row>
    <row r="2270" spans="2:51" s="11" customFormat="1" ht="12">
      <c r="B2270" s="229"/>
      <c r="C2270" s="230"/>
      <c r="D2270" s="231" t="s">
        <v>213</v>
      </c>
      <c r="E2270" s="232" t="s">
        <v>33</v>
      </c>
      <c r="F2270" s="233" t="s">
        <v>2639</v>
      </c>
      <c r="G2270" s="230"/>
      <c r="H2270" s="232" t="s">
        <v>33</v>
      </c>
      <c r="I2270" s="234"/>
      <c r="J2270" s="234"/>
      <c r="K2270" s="230"/>
      <c r="L2270" s="230"/>
      <c r="M2270" s="235"/>
      <c r="N2270" s="236"/>
      <c r="O2270" s="237"/>
      <c r="P2270" s="237"/>
      <c r="Q2270" s="237"/>
      <c r="R2270" s="237"/>
      <c r="S2270" s="237"/>
      <c r="T2270" s="237"/>
      <c r="U2270" s="237"/>
      <c r="V2270" s="237"/>
      <c r="W2270" s="237"/>
      <c r="X2270" s="238"/>
      <c r="AT2270" s="239" t="s">
        <v>213</v>
      </c>
      <c r="AU2270" s="239" t="s">
        <v>90</v>
      </c>
      <c r="AV2270" s="11" t="s">
        <v>88</v>
      </c>
      <c r="AW2270" s="11" t="s">
        <v>5</v>
      </c>
      <c r="AX2270" s="11" t="s">
        <v>80</v>
      </c>
      <c r="AY2270" s="239" t="s">
        <v>204</v>
      </c>
    </row>
    <row r="2271" spans="2:51" s="12" customFormat="1" ht="12">
      <c r="B2271" s="240"/>
      <c r="C2271" s="241"/>
      <c r="D2271" s="231" t="s">
        <v>213</v>
      </c>
      <c r="E2271" s="242" t="s">
        <v>33</v>
      </c>
      <c r="F2271" s="243" t="s">
        <v>2640</v>
      </c>
      <c r="G2271" s="241"/>
      <c r="H2271" s="244">
        <v>46</v>
      </c>
      <c r="I2271" s="245"/>
      <c r="J2271" s="245"/>
      <c r="K2271" s="241"/>
      <c r="L2271" s="241"/>
      <c r="M2271" s="246"/>
      <c r="N2271" s="247"/>
      <c r="O2271" s="248"/>
      <c r="P2271" s="248"/>
      <c r="Q2271" s="248"/>
      <c r="R2271" s="248"/>
      <c r="S2271" s="248"/>
      <c r="T2271" s="248"/>
      <c r="U2271" s="248"/>
      <c r="V2271" s="248"/>
      <c r="W2271" s="248"/>
      <c r="X2271" s="249"/>
      <c r="AT2271" s="250" t="s">
        <v>213</v>
      </c>
      <c r="AU2271" s="250" t="s">
        <v>90</v>
      </c>
      <c r="AV2271" s="12" t="s">
        <v>90</v>
      </c>
      <c r="AW2271" s="12" t="s">
        <v>5</v>
      </c>
      <c r="AX2271" s="12" t="s">
        <v>80</v>
      </c>
      <c r="AY2271" s="250" t="s">
        <v>204</v>
      </c>
    </row>
    <row r="2272" spans="2:51" s="12" customFormat="1" ht="12">
      <c r="B2272" s="240"/>
      <c r="C2272" s="241"/>
      <c r="D2272" s="231" t="s">
        <v>213</v>
      </c>
      <c r="E2272" s="242" t="s">
        <v>33</v>
      </c>
      <c r="F2272" s="243" t="s">
        <v>2641</v>
      </c>
      <c r="G2272" s="241"/>
      <c r="H2272" s="244">
        <v>39.96</v>
      </c>
      <c r="I2272" s="245"/>
      <c r="J2272" s="245"/>
      <c r="K2272" s="241"/>
      <c r="L2272" s="241"/>
      <c r="M2272" s="246"/>
      <c r="N2272" s="247"/>
      <c r="O2272" s="248"/>
      <c r="P2272" s="248"/>
      <c r="Q2272" s="248"/>
      <c r="R2272" s="248"/>
      <c r="S2272" s="248"/>
      <c r="T2272" s="248"/>
      <c r="U2272" s="248"/>
      <c r="V2272" s="248"/>
      <c r="W2272" s="248"/>
      <c r="X2272" s="249"/>
      <c r="AT2272" s="250" t="s">
        <v>213</v>
      </c>
      <c r="AU2272" s="250" t="s">
        <v>90</v>
      </c>
      <c r="AV2272" s="12" t="s">
        <v>90</v>
      </c>
      <c r="AW2272" s="12" t="s">
        <v>5</v>
      </c>
      <c r="AX2272" s="12" t="s">
        <v>80</v>
      </c>
      <c r="AY2272" s="250" t="s">
        <v>204</v>
      </c>
    </row>
    <row r="2273" spans="2:51" s="14" customFormat="1" ht="12">
      <c r="B2273" s="262"/>
      <c r="C2273" s="263"/>
      <c r="D2273" s="231" t="s">
        <v>213</v>
      </c>
      <c r="E2273" s="264" t="s">
        <v>33</v>
      </c>
      <c r="F2273" s="265" t="s">
        <v>243</v>
      </c>
      <c r="G2273" s="263"/>
      <c r="H2273" s="266">
        <v>85.96000000000001</v>
      </c>
      <c r="I2273" s="267"/>
      <c r="J2273" s="267"/>
      <c r="K2273" s="263"/>
      <c r="L2273" s="263"/>
      <c r="M2273" s="268"/>
      <c r="N2273" s="269"/>
      <c r="O2273" s="270"/>
      <c r="P2273" s="270"/>
      <c r="Q2273" s="270"/>
      <c r="R2273" s="270"/>
      <c r="S2273" s="270"/>
      <c r="T2273" s="270"/>
      <c r="U2273" s="270"/>
      <c r="V2273" s="270"/>
      <c r="W2273" s="270"/>
      <c r="X2273" s="271"/>
      <c r="AT2273" s="272" t="s">
        <v>213</v>
      </c>
      <c r="AU2273" s="272" t="s">
        <v>90</v>
      </c>
      <c r="AV2273" s="14" t="s">
        <v>224</v>
      </c>
      <c r="AW2273" s="14" t="s">
        <v>5</v>
      </c>
      <c r="AX2273" s="14" t="s">
        <v>80</v>
      </c>
      <c r="AY2273" s="272" t="s">
        <v>204</v>
      </c>
    </row>
    <row r="2274" spans="2:51" s="11" customFormat="1" ht="12">
      <c r="B2274" s="229"/>
      <c r="C2274" s="230"/>
      <c r="D2274" s="231" t="s">
        <v>213</v>
      </c>
      <c r="E2274" s="232" t="s">
        <v>33</v>
      </c>
      <c r="F2274" s="233" t="s">
        <v>2642</v>
      </c>
      <c r="G2274" s="230"/>
      <c r="H2274" s="232" t="s">
        <v>33</v>
      </c>
      <c r="I2274" s="234"/>
      <c r="J2274" s="234"/>
      <c r="K2274" s="230"/>
      <c r="L2274" s="230"/>
      <c r="M2274" s="235"/>
      <c r="N2274" s="236"/>
      <c r="O2274" s="237"/>
      <c r="P2274" s="237"/>
      <c r="Q2274" s="237"/>
      <c r="R2274" s="237"/>
      <c r="S2274" s="237"/>
      <c r="T2274" s="237"/>
      <c r="U2274" s="237"/>
      <c r="V2274" s="237"/>
      <c r="W2274" s="237"/>
      <c r="X2274" s="238"/>
      <c r="AT2274" s="239" t="s">
        <v>213</v>
      </c>
      <c r="AU2274" s="239" t="s">
        <v>90</v>
      </c>
      <c r="AV2274" s="11" t="s">
        <v>88</v>
      </c>
      <c r="AW2274" s="11" t="s">
        <v>5</v>
      </c>
      <c r="AX2274" s="11" t="s">
        <v>80</v>
      </c>
      <c r="AY2274" s="239" t="s">
        <v>204</v>
      </c>
    </row>
    <row r="2275" spans="2:51" s="12" customFormat="1" ht="12">
      <c r="B2275" s="240"/>
      <c r="C2275" s="241"/>
      <c r="D2275" s="231" t="s">
        <v>213</v>
      </c>
      <c r="E2275" s="242" t="s">
        <v>33</v>
      </c>
      <c r="F2275" s="243" t="s">
        <v>2643</v>
      </c>
      <c r="G2275" s="241"/>
      <c r="H2275" s="244">
        <v>48.04</v>
      </c>
      <c r="I2275" s="245"/>
      <c r="J2275" s="245"/>
      <c r="K2275" s="241"/>
      <c r="L2275" s="241"/>
      <c r="M2275" s="246"/>
      <c r="N2275" s="247"/>
      <c r="O2275" s="248"/>
      <c r="P2275" s="248"/>
      <c r="Q2275" s="248"/>
      <c r="R2275" s="248"/>
      <c r="S2275" s="248"/>
      <c r="T2275" s="248"/>
      <c r="U2275" s="248"/>
      <c r="V2275" s="248"/>
      <c r="W2275" s="248"/>
      <c r="X2275" s="249"/>
      <c r="AT2275" s="250" t="s">
        <v>213</v>
      </c>
      <c r="AU2275" s="250" t="s">
        <v>90</v>
      </c>
      <c r="AV2275" s="12" t="s">
        <v>90</v>
      </c>
      <c r="AW2275" s="12" t="s">
        <v>5</v>
      </c>
      <c r="AX2275" s="12" t="s">
        <v>80</v>
      </c>
      <c r="AY2275" s="250" t="s">
        <v>204</v>
      </c>
    </row>
    <row r="2276" spans="2:51" s="12" customFormat="1" ht="12">
      <c r="B2276" s="240"/>
      <c r="C2276" s="241"/>
      <c r="D2276" s="231" t="s">
        <v>213</v>
      </c>
      <c r="E2276" s="242" t="s">
        <v>33</v>
      </c>
      <c r="F2276" s="243" t="s">
        <v>2644</v>
      </c>
      <c r="G2276" s="241"/>
      <c r="H2276" s="244">
        <v>14.39</v>
      </c>
      <c r="I2276" s="245"/>
      <c r="J2276" s="245"/>
      <c r="K2276" s="241"/>
      <c r="L2276" s="241"/>
      <c r="M2276" s="246"/>
      <c r="N2276" s="247"/>
      <c r="O2276" s="248"/>
      <c r="P2276" s="248"/>
      <c r="Q2276" s="248"/>
      <c r="R2276" s="248"/>
      <c r="S2276" s="248"/>
      <c r="T2276" s="248"/>
      <c r="U2276" s="248"/>
      <c r="V2276" s="248"/>
      <c r="W2276" s="248"/>
      <c r="X2276" s="249"/>
      <c r="AT2276" s="250" t="s">
        <v>213</v>
      </c>
      <c r="AU2276" s="250" t="s">
        <v>90</v>
      </c>
      <c r="AV2276" s="12" t="s">
        <v>90</v>
      </c>
      <c r="AW2276" s="12" t="s">
        <v>5</v>
      </c>
      <c r="AX2276" s="12" t="s">
        <v>80</v>
      </c>
      <c r="AY2276" s="250" t="s">
        <v>204</v>
      </c>
    </row>
    <row r="2277" spans="2:51" s="12" customFormat="1" ht="12">
      <c r="B2277" s="240"/>
      <c r="C2277" s="241"/>
      <c r="D2277" s="231" t="s">
        <v>213</v>
      </c>
      <c r="E2277" s="242" t="s">
        <v>33</v>
      </c>
      <c r="F2277" s="243" t="s">
        <v>2645</v>
      </c>
      <c r="G2277" s="241"/>
      <c r="H2277" s="244">
        <v>14.69</v>
      </c>
      <c r="I2277" s="245"/>
      <c r="J2277" s="245"/>
      <c r="K2277" s="241"/>
      <c r="L2277" s="241"/>
      <c r="M2277" s="246"/>
      <c r="N2277" s="247"/>
      <c r="O2277" s="248"/>
      <c r="P2277" s="248"/>
      <c r="Q2277" s="248"/>
      <c r="R2277" s="248"/>
      <c r="S2277" s="248"/>
      <c r="T2277" s="248"/>
      <c r="U2277" s="248"/>
      <c r="V2277" s="248"/>
      <c r="W2277" s="248"/>
      <c r="X2277" s="249"/>
      <c r="AT2277" s="250" t="s">
        <v>213</v>
      </c>
      <c r="AU2277" s="250" t="s">
        <v>90</v>
      </c>
      <c r="AV2277" s="12" t="s">
        <v>90</v>
      </c>
      <c r="AW2277" s="12" t="s">
        <v>5</v>
      </c>
      <c r="AX2277" s="12" t="s">
        <v>80</v>
      </c>
      <c r="AY2277" s="250" t="s">
        <v>204</v>
      </c>
    </row>
    <row r="2278" spans="2:51" s="12" customFormat="1" ht="12">
      <c r="B2278" s="240"/>
      <c r="C2278" s="241"/>
      <c r="D2278" s="231" t="s">
        <v>213</v>
      </c>
      <c r="E2278" s="242" t="s">
        <v>33</v>
      </c>
      <c r="F2278" s="243" t="s">
        <v>2646</v>
      </c>
      <c r="G2278" s="241"/>
      <c r="H2278" s="244">
        <v>13.89</v>
      </c>
      <c r="I2278" s="245"/>
      <c r="J2278" s="245"/>
      <c r="K2278" s="241"/>
      <c r="L2278" s="241"/>
      <c r="M2278" s="246"/>
      <c r="N2278" s="247"/>
      <c r="O2278" s="248"/>
      <c r="P2278" s="248"/>
      <c r="Q2278" s="248"/>
      <c r="R2278" s="248"/>
      <c r="S2278" s="248"/>
      <c r="T2278" s="248"/>
      <c r="U2278" s="248"/>
      <c r="V2278" s="248"/>
      <c r="W2278" s="248"/>
      <c r="X2278" s="249"/>
      <c r="AT2278" s="250" t="s">
        <v>213</v>
      </c>
      <c r="AU2278" s="250" t="s">
        <v>90</v>
      </c>
      <c r="AV2278" s="12" t="s">
        <v>90</v>
      </c>
      <c r="AW2278" s="12" t="s">
        <v>5</v>
      </c>
      <c r="AX2278" s="12" t="s">
        <v>80</v>
      </c>
      <c r="AY2278" s="250" t="s">
        <v>204</v>
      </c>
    </row>
    <row r="2279" spans="2:51" s="12" customFormat="1" ht="12">
      <c r="B2279" s="240"/>
      <c r="C2279" s="241"/>
      <c r="D2279" s="231" t="s">
        <v>213</v>
      </c>
      <c r="E2279" s="242" t="s">
        <v>33</v>
      </c>
      <c r="F2279" s="243" t="s">
        <v>2647</v>
      </c>
      <c r="G2279" s="241"/>
      <c r="H2279" s="244">
        <v>25.31</v>
      </c>
      <c r="I2279" s="245"/>
      <c r="J2279" s="245"/>
      <c r="K2279" s="241"/>
      <c r="L2279" s="241"/>
      <c r="M2279" s="246"/>
      <c r="N2279" s="247"/>
      <c r="O2279" s="248"/>
      <c r="P2279" s="248"/>
      <c r="Q2279" s="248"/>
      <c r="R2279" s="248"/>
      <c r="S2279" s="248"/>
      <c r="T2279" s="248"/>
      <c r="U2279" s="248"/>
      <c r="V2279" s="248"/>
      <c r="W2279" s="248"/>
      <c r="X2279" s="249"/>
      <c r="AT2279" s="250" t="s">
        <v>213</v>
      </c>
      <c r="AU2279" s="250" t="s">
        <v>90</v>
      </c>
      <c r="AV2279" s="12" t="s">
        <v>90</v>
      </c>
      <c r="AW2279" s="12" t="s">
        <v>5</v>
      </c>
      <c r="AX2279" s="12" t="s">
        <v>80</v>
      </c>
      <c r="AY2279" s="250" t="s">
        <v>204</v>
      </c>
    </row>
    <row r="2280" spans="2:51" s="12" customFormat="1" ht="12">
      <c r="B2280" s="240"/>
      <c r="C2280" s="241"/>
      <c r="D2280" s="231" t="s">
        <v>213</v>
      </c>
      <c r="E2280" s="242" t="s">
        <v>33</v>
      </c>
      <c r="F2280" s="243" t="s">
        <v>2648</v>
      </c>
      <c r="G2280" s="241"/>
      <c r="H2280" s="244">
        <v>65</v>
      </c>
      <c r="I2280" s="245"/>
      <c r="J2280" s="245"/>
      <c r="K2280" s="241"/>
      <c r="L2280" s="241"/>
      <c r="M2280" s="246"/>
      <c r="N2280" s="247"/>
      <c r="O2280" s="248"/>
      <c r="P2280" s="248"/>
      <c r="Q2280" s="248"/>
      <c r="R2280" s="248"/>
      <c r="S2280" s="248"/>
      <c r="T2280" s="248"/>
      <c r="U2280" s="248"/>
      <c r="V2280" s="248"/>
      <c r="W2280" s="248"/>
      <c r="X2280" s="249"/>
      <c r="AT2280" s="250" t="s">
        <v>213</v>
      </c>
      <c r="AU2280" s="250" t="s">
        <v>90</v>
      </c>
      <c r="AV2280" s="12" t="s">
        <v>90</v>
      </c>
      <c r="AW2280" s="12" t="s">
        <v>5</v>
      </c>
      <c r="AX2280" s="12" t="s">
        <v>80</v>
      </c>
      <c r="AY2280" s="250" t="s">
        <v>204</v>
      </c>
    </row>
    <row r="2281" spans="2:51" s="14" customFormat="1" ht="12">
      <c r="B2281" s="262"/>
      <c r="C2281" s="263"/>
      <c r="D2281" s="231" t="s">
        <v>213</v>
      </c>
      <c r="E2281" s="264" t="s">
        <v>33</v>
      </c>
      <c r="F2281" s="265" t="s">
        <v>243</v>
      </c>
      <c r="G2281" s="263"/>
      <c r="H2281" s="266">
        <v>181.32</v>
      </c>
      <c r="I2281" s="267"/>
      <c r="J2281" s="267"/>
      <c r="K2281" s="263"/>
      <c r="L2281" s="263"/>
      <c r="M2281" s="268"/>
      <c r="N2281" s="269"/>
      <c r="O2281" s="270"/>
      <c r="P2281" s="270"/>
      <c r="Q2281" s="270"/>
      <c r="R2281" s="270"/>
      <c r="S2281" s="270"/>
      <c r="T2281" s="270"/>
      <c r="U2281" s="270"/>
      <c r="V2281" s="270"/>
      <c r="W2281" s="270"/>
      <c r="X2281" s="271"/>
      <c r="AT2281" s="272" t="s">
        <v>213</v>
      </c>
      <c r="AU2281" s="272" t="s">
        <v>90</v>
      </c>
      <c r="AV2281" s="14" t="s">
        <v>224</v>
      </c>
      <c r="AW2281" s="14" t="s">
        <v>5</v>
      </c>
      <c r="AX2281" s="14" t="s">
        <v>80</v>
      </c>
      <c r="AY2281" s="272" t="s">
        <v>204</v>
      </c>
    </row>
    <row r="2282" spans="2:51" s="11" customFormat="1" ht="12">
      <c r="B2282" s="229"/>
      <c r="C2282" s="230"/>
      <c r="D2282" s="231" t="s">
        <v>213</v>
      </c>
      <c r="E2282" s="232" t="s">
        <v>33</v>
      </c>
      <c r="F2282" s="233" t="s">
        <v>2649</v>
      </c>
      <c r="G2282" s="230"/>
      <c r="H2282" s="232" t="s">
        <v>33</v>
      </c>
      <c r="I2282" s="234"/>
      <c r="J2282" s="234"/>
      <c r="K2282" s="230"/>
      <c r="L2282" s="230"/>
      <c r="M2282" s="235"/>
      <c r="N2282" s="236"/>
      <c r="O2282" s="237"/>
      <c r="P2282" s="237"/>
      <c r="Q2282" s="237"/>
      <c r="R2282" s="237"/>
      <c r="S2282" s="237"/>
      <c r="T2282" s="237"/>
      <c r="U2282" s="237"/>
      <c r="V2282" s="237"/>
      <c r="W2282" s="237"/>
      <c r="X2282" s="238"/>
      <c r="AT2282" s="239" t="s">
        <v>213</v>
      </c>
      <c r="AU2282" s="239" t="s">
        <v>90</v>
      </c>
      <c r="AV2282" s="11" t="s">
        <v>88</v>
      </c>
      <c r="AW2282" s="11" t="s">
        <v>5</v>
      </c>
      <c r="AX2282" s="11" t="s">
        <v>80</v>
      </c>
      <c r="AY2282" s="239" t="s">
        <v>204</v>
      </c>
    </row>
    <row r="2283" spans="2:51" s="12" customFormat="1" ht="12">
      <c r="B2283" s="240"/>
      <c r="C2283" s="241"/>
      <c r="D2283" s="231" t="s">
        <v>213</v>
      </c>
      <c r="E2283" s="242" t="s">
        <v>33</v>
      </c>
      <c r="F2283" s="243" t="s">
        <v>2650</v>
      </c>
      <c r="G2283" s="241"/>
      <c r="H2283" s="244">
        <v>22.22</v>
      </c>
      <c r="I2283" s="245"/>
      <c r="J2283" s="245"/>
      <c r="K2283" s="241"/>
      <c r="L2283" s="241"/>
      <c r="M2283" s="246"/>
      <c r="N2283" s="247"/>
      <c r="O2283" s="248"/>
      <c r="P2283" s="248"/>
      <c r="Q2283" s="248"/>
      <c r="R2283" s="248"/>
      <c r="S2283" s="248"/>
      <c r="T2283" s="248"/>
      <c r="U2283" s="248"/>
      <c r="V2283" s="248"/>
      <c r="W2283" s="248"/>
      <c r="X2283" s="249"/>
      <c r="AT2283" s="250" t="s">
        <v>213</v>
      </c>
      <c r="AU2283" s="250" t="s">
        <v>90</v>
      </c>
      <c r="AV2283" s="12" t="s">
        <v>90</v>
      </c>
      <c r="AW2283" s="12" t="s">
        <v>5</v>
      </c>
      <c r="AX2283" s="12" t="s">
        <v>80</v>
      </c>
      <c r="AY2283" s="250" t="s">
        <v>204</v>
      </c>
    </row>
    <row r="2284" spans="2:51" s="12" customFormat="1" ht="12">
      <c r="B2284" s="240"/>
      <c r="C2284" s="241"/>
      <c r="D2284" s="231" t="s">
        <v>213</v>
      </c>
      <c r="E2284" s="242" t="s">
        <v>33</v>
      </c>
      <c r="F2284" s="243" t="s">
        <v>2651</v>
      </c>
      <c r="G2284" s="241"/>
      <c r="H2284" s="244">
        <v>28.98</v>
      </c>
      <c r="I2284" s="245"/>
      <c r="J2284" s="245"/>
      <c r="K2284" s="241"/>
      <c r="L2284" s="241"/>
      <c r="M2284" s="246"/>
      <c r="N2284" s="247"/>
      <c r="O2284" s="248"/>
      <c r="P2284" s="248"/>
      <c r="Q2284" s="248"/>
      <c r="R2284" s="248"/>
      <c r="S2284" s="248"/>
      <c r="T2284" s="248"/>
      <c r="U2284" s="248"/>
      <c r="V2284" s="248"/>
      <c r="W2284" s="248"/>
      <c r="X2284" s="249"/>
      <c r="AT2284" s="250" t="s">
        <v>213</v>
      </c>
      <c r="AU2284" s="250" t="s">
        <v>90</v>
      </c>
      <c r="AV2284" s="12" t="s">
        <v>90</v>
      </c>
      <c r="AW2284" s="12" t="s">
        <v>5</v>
      </c>
      <c r="AX2284" s="12" t="s">
        <v>80</v>
      </c>
      <c r="AY2284" s="250" t="s">
        <v>204</v>
      </c>
    </row>
    <row r="2285" spans="2:51" s="12" customFormat="1" ht="12">
      <c r="B2285" s="240"/>
      <c r="C2285" s="241"/>
      <c r="D2285" s="231" t="s">
        <v>213</v>
      </c>
      <c r="E2285" s="242" t="s">
        <v>33</v>
      </c>
      <c r="F2285" s="243" t="s">
        <v>2652</v>
      </c>
      <c r="G2285" s="241"/>
      <c r="H2285" s="244">
        <v>34.08</v>
      </c>
      <c r="I2285" s="245"/>
      <c r="J2285" s="245"/>
      <c r="K2285" s="241"/>
      <c r="L2285" s="241"/>
      <c r="M2285" s="246"/>
      <c r="N2285" s="247"/>
      <c r="O2285" s="248"/>
      <c r="P2285" s="248"/>
      <c r="Q2285" s="248"/>
      <c r="R2285" s="248"/>
      <c r="S2285" s="248"/>
      <c r="T2285" s="248"/>
      <c r="U2285" s="248"/>
      <c r="V2285" s="248"/>
      <c r="W2285" s="248"/>
      <c r="X2285" s="249"/>
      <c r="AT2285" s="250" t="s">
        <v>213</v>
      </c>
      <c r="AU2285" s="250" t="s">
        <v>90</v>
      </c>
      <c r="AV2285" s="12" t="s">
        <v>90</v>
      </c>
      <c r="AW2285" s="12" t="s">
        <v>5</v>
      </c>
      <c r="AX2285" s="12" t="s">
        <v>80</v>
      </c>
      <c r="AY2285" s="250" t="s">
        <v>204</v>
      </c>
    </row>
    <row r="2286" spans="2:51" s="12" customFormat="1" ht="12">
      <c r="B2286" s="240"/>
      <c r="C2286" s="241"/>
      <c r="D2286" s="231" t="s">
        <v>213</v>
      </c>
      <c r="E2286" s="242" t="s">
        <v>33</v>
      </c>
      <c r="F2286" s="243" t="s">
        <v>2653</v>
      </c>
      <c r="G2286" s="241"/>
      <c r="H2286" s="244">
        <v>34.68</v>
      </c>
      <c r="I2286" s="245"/>
      <c r="J2286" s="245"/>
      <c r="K2286" s="241"/>
      <c r="L2286" s="241"/>
      <c r="M2286" s="246"/>
      <c r="N2286" s="247"/>
      <c r="O2286" s="248"/>
      <c r="P2286" s="248"/>
      <c r="Q2286" s="248"/>
      <c r="R2286" s="248"/>
      <c r="S2286" s="248"/>
      <c r="T2286" s="248"/>
      <c r="U2286" s="248"/>
      <c r="V2286" s="248"/>
      <c r="W2286" s="248"/>
      <c r="X2286" s="249"/>
      <c r="AT2286" s="250" t="s">
        <v>213</v>
      </c>
      <c r="AU2286" s="250" t="s">
        <v>90</v>
      </c>
      <c r="AV2286" s="12" t="s">
        <v>90</v>
      </c>
      <c r="AW2286" s="12" t="s">
        <v>5</v>
      </c>
      <c r="AX2286" s="12" t="s">
        <v>80</v>
      </c>
      <c r="AY2286" s="250" t="s">
        <v>204</v>
      </c>
    </row>
    <row r="2287" spans="2:51" s="12" customFormat="1" ht="12">
      <c r="B2287" s="240"/>
      <c r="C2287" s="241"/>
      <c r="D2287" s="231" t="s">
        <v>213</v>
      </c>
      <c r="E2287" s="242" t="s">
        <v>33</v>
      </c>
      <c r="F2287" s="243" t="s">
        <v>2654</v>
      </c>
      <c r="G2287" s="241"/>
      <c r="H2287" s="244">
        <v>17.4</v>
      </c>
      <c r="I2287" s="245"/>
      <c r="J2287" s="245"/>
      <c r="K2287" s="241"/>
      <c r="L2287" s="241"/>
      <c r="M2287" s="246"/>
      <c r="N2287" s="247"/>
      <c r="O2287" s="248"/>
      <c r="P2287" s="248"/>
      <c r="Q2287" s="248"/>
      <c r="R2287" s="248"/>
      <c r="S2287" s="248"/>
      <c r="T2287" s="248"/>
      <c r="U2287" s="248"/>
      <c r="V2287" s="248"/>
      <c r="W2287" s="248"/>
      <c r="X2287" s="249"/>
      <c r="AT2287" s="250" t="s">
        <v>213</v>
      </c>
      <c r="AU2287" s="250" t="s">
        <v>90</v>
      </c>
      <c r="AV2287" s="12" t="s">
        <v>90</v>
      </c>
      <c r="AW2287" s="12" t="s">
        <v>5</v>
      </c>
      <c r="AX2287" s="12" t="s">
        <v>80</v>
      </c>
      <c r="AY2287" s="250" t="s">
        <v>204</v>
      </c>
    </row>
    <row r="2288" spans="2:51" s="12" customFormat="1" ht="12">
      <c r="B2288" s="240"/>
      <c r="C2288" s="241"/>
      <c r="D2288" s="231" t="s">
        <v>213</v>
      </c>
      <c r="E2288" s="242" t="s">
        <v>33</v>
      </c>
      <c r="F2288" s="243" t="s">
        <v>2655</v>
      </c>
      <c r="G2288" s="241"/>
      <c r="H2288" s="244">
        <v>19.86</v>
      </c>
      <c r="I2288" s="245"/>
      <c r="J2288" s="245"/>
      <c r="K2288" s="241"/>
      <c r="L2288" s="241"/>
      <c r="M2288" s="246"/>
      <c r="N2288" s="247"/>
      <c r="O2288" s="248"/>
      <c r="P2288" s="248"/>
      <c r="Q2288" s="248"/>
      <c r="R2288" s="248"/>
      <c r="S2288" s="248"/>
      <c r="T2288" s="248"/>
      <c r="U2288" s="248"/>
      <c r="V2288" s="248"/>
      <c r="W2288" s="248"/>
      <c r="X2288" s="249"/>
      <c r="AT2288" s="250" t="s">
        <v>213</v>
      </c>
      <c r="AU2288" s="250" t="s">
        <v>90</v>
      </c>
      <c r="AV2288" s="12" t="s">
        <v>90</v>
      </c>
      <c r="AW2288" s="12" t="s">
        <v>5</v>
      </c>
      <c r="AX2288" s="12" t="s">
        <v>80</v>
      </c>
      <c r="AY2288" s="250" t="s">
        <v>204</v>
      </c>
    </row>
    <row r="2289" spans="2:51" s="14" customFormat="1" ht="12">
      <c r="B2289" s="262"/>
      <c r="C2289" s="263"/>
      <c r="D2289" s="231" t="s">
        <v>213</v>
      </c>
      <c r="E2289" s="264" t="s">
        <v>33</v>
      </c>
      <c r="F2289" s="265" t="s">
        <v>243</v>
      </c>
      <c r="G2289" s="263"/>
      <c r="H2289" s="266">
        <v>157.22000000000003</v>
      </c>
      <c r="I2289" s="267"/>
      <c r="J2289" s="267"/>
      <c r="K2289" s="263"/>
      <c r="L2289" s="263"/>
      <c r="M2289" s="268"/>
      <c r="N2289" s="269"/>
      <c r="O2289" s="270"/>
      <c r="P2289" s="270"/>
      <c r="Q2289" s="270"/>
      <c r="R2289" s="270"/>
      <c r="S2289" s="270"/>
      <c r="T2289" s="270"/>
      <c r="U2289" s="270"/>
      <c r="V2289" s="270"/>
      <c r="W2289" s="270"/>
      <c r="X2289" s="271"/>
      <c r="AT2289" s="272" t="s">
        <v>213</v>
      </c>
      <c r="AU2289" s="272" t="s">
        <v>90</v>
      </c>
      <c r="AV2289" s="14" t="s">
        <v>224</v>
      </c>
      <c r="AW2289" s="14" t="s">
        <v>5</v>
      </c>
      <c r="AX2289" s="14" t="s">
        <v>80</v>
      </c>
      <c r="AY2289" s="272" t="s">
        <v>204</v>
      </c>
    </row>
    <row r="2290" spans="2:51" s="11" customFormat="1" ht="12">
      <c r="B2290" s="229"/>
      <c r="C2290" s="230"/>
      <c r="D2290" s="231" t="s">
        <v>213</v>
      </c>
      <c r="E2290" s="232" t="s">
        <v>33</v>
      </c>
      <c r="F2290" s="233" t="s">
        <v>2460</v>
      </c>
      <c r="G2290" s="230"/>
      <c r="H2290" s="232" t="s">
        <v>33</v>
      </c>
      <c r="I2290" s="234"/>
      <c r="J2290" s="234"/>
      <c r="K2290" s="230"/>
      <c r="L2290" s="230"/>
      <c r="M2290" s="235"/>
      <c r="N2290" s="236"/>
      <c r="O2290" s="237"/>
      <c r="P2290" s="237"/>
      <c r="Q2290" s="237"/>
      <c r="R2290" s="237"/>
      <c r="S2290" s="237"/>
      <c r="T2290" s="237"/>
      <c r="U2290" s="237"/>
      <c r="V2290" s="237"/>
      <c r="W2290" s="237"/>
      <c r="X2290" s="238"/>
      <c r="AT2290" s="239" t="s">
        <v>213</v>
      </c>
      <c r="AU2290" s="239" t="s">
        <v>90</v>
      </c>
      <c r="AV2290" s="11" t="s">
        <v>88</v>
      </c>
      <c r="AW2290" s="11" t="s">
        <v>5</v>
      </c>
      <c r="AX2290" s="11" t="s">
        <v>80</v>
      </c>
      <c r="AY2290" s="239" t="s">
        <v>204</v>
      </c>
    </row>
    <row r="2291" spans="2:51" s="12" customFormat="1" ht="12">
      <c r="B2291" s="240"/>
      <c r="C2291" s="241"/>
      <c r="D2291" s="231" t="s">
        <v>213</v>
      </c>
      <c r="E2291" s="242" t="s">
        <v>33</v>
      </c>
      <c r="F2291" s="243" t="s">
        <v>2656</v>
      </c>
      <c r="G2291" s="241"/>
      <c r="H2291" s="244">
        <v>16.66</v>
      </c>
      <c r="I2291" s="245"/>
      <c r="J2291" s="245"/>
      <c r="K2291" s="241"/>
      <c r="L2291" s="241"/>
      <c r="M2291" s="246"/>
      <c r="N2291" s="247"/>
      <c r="O2291" s="248"/>
      <c r="P2291" s="248"/>
      <c r="Q2291" s="248"/>
      <c r="R2291" s="248"/>
      <c r="S2291" s="248"/>
      <c r="T2291" s="248"/>
      <c r="U2291" s="248"/>
      <c r="V2291" s="248"/>
      <c r="W2291" s="248"/>
      <c r="X2291" s="249"/>
      <c r="AT2291" s="250" t="s">
        <v>213</v>
      </c>
      <c r="AU2291" s="250" t="s">
        <v>90</v>
      </c>
      <c r="AV2291" s="12" t="s">
        <v>90</v>
      </c>
      <c r="AW2291" s="12" t="s">
        <v>5</v>
      </c>
      <c r="AX2291" s="12" t="s">
        <v>80</v>
      </c>
      <c r="AY2291" s="250" t="s">
        <v>204</v>
      </c>
    </row>
    <row r="2292" spans="2:51" s="12" customFormat="1" ht="12">
      <c r="B2292" s="240"/>
      <c r="C2292" s="241"/>
      <c r="D2292" s="231" t="s">
        <v>213</v>
      </c>
      <c r="E2292" s="242" t="s">
        <v>33</v>
      </c>
      <c r="F2292" s="243" t="s">
        <v>2657</v>
      </c>
      <c r="G2292" s="241"/>
      <c r="H2292" s="244">
        <v>16.68</v>
      </c>
      <c r="I2292" s="245"/>
      <c r="J2292" s="245"/>
      <c r="K2292" s="241"/>
      <c r="L2292" s="241"/>
      <c r="M2292" s="246"/>
      <c r="N2292" s="247"/>
      <c r="O2292" s="248"/>
      <c r="P2292" s="248"/>
      <c r="Q2292" s="248"/>
      <c r="R2292" s="248"/>
      <c r="S2292" s="248"/>
      <c r="T2292" s="248"/>
      <c r="U2292" s="248"/>
      <c r="V2292" s="248"/>
      <c r="W2292" s="248"/>
      <c r="X2292" s="249"/>
      <c r="AT2292" s="250" t="s">
        <v>213</v>
      </c>
      <c r="AU2292" s="250" t="s">
        <v>90</v>
      </c>
      <c r="AV2292" s="12" t="s">
        <v>90</v>
      </c>
      <c r="AW2292" s="12" t="s">
        <v>5</v>
      </c>
      <c r="AX2292" s="12" t="s">
        <v>80</v>
      </c>
      <c r="AY2292" s="250" t="s">
        <v>204</v>
      </c>
    </row>
    <row r="2293" spans="2:51" s="12" customFormat="1" ht="12">
      <c r="B2293" s="240"/>
      <c r="C2293" s="241"/>
      <c r="D2293" s="231" t="s">
        <v>213</v>
      </c>
      <c r="E2293" s="242" t="s">
        <v>33</v>
      </c>
      <c r="F2293" s="243" t="s">
        <v>2658</v>
      </c>
      <c r="G2293" s="241"/>
      <c r="H2293" s="244">
        <v>14.3</v>
      </c>
      <c r="I2293" s="245"/>
      <c r="J2293" s="245"/>
      <c r="K2293" s="241"/>
      <c r="L2293" s="241"/>
      <c r="M2293" s="246"/>
      <c r="N2293" s="247"/>
      <c r="O2293" s="248"/>
      <c r="P2293" s="248"/>
      <c r="Q2293" s="248"/>
      <c r="R2293" s="248"/>
      <c r="S2293" s="248"/>
      <c r="T2293" s="248"/>
      <c r="U2293" s="248"/>
      <c r="V2293" s="248"/>
      <c r="W2293" s="248"/>
      <c r="X2293" s="249"/>
      <c r="AT2293" s="250" t="s">
        <v>213</v>
      </c>
      <c r="AU2293" s="250" t="s">
        <v>90</v>
      </c>
      <c r="AV2293" s="12" t="s">
        <v>90</v>
      </c>
      <c r="AW2293" s="12" t="s">
        <v>5</v>
      </c>
      <c r="AX2293" s="12" t="s">
        <v>80</v>
      </c>
      <c r="AY2293" s="250" t="s">
        <v>204</v>
      </c>
    </row>
    <row r="2294" spans="2:51" s="12" customFormat="1" ht="12">
      <c r="B2294" s="240"/>
      <c r="C2294" s="241"/>
      <c r="D2294" s="231" t="s">
        <v>213</v>
      </c>
      <c r="E2294" s="242" t="s">
        <v>33</v>
      </c>
      <c r="F2294" s="243" t="s">
        <v>2659</v>
      </c>
      <c r="G2294" s="241"/>
      <c r="H2294" s="244">
        <v>15.2</v>
      </c>
      <c r="I2294" s="245"/>
      <c r="J2294" s="245"/>
      <c r="K2294" s="241"/>
      <c r="L2294" s="241"/>
      <c r="M2294" s="246"/>
      <c r="N2294" s="247"/>
      <c r="O2294" s="248"/>
      <c r="P2294" s="248"/>
      <c r="Q2294" s="248"/>
      <c r="R2294" s="248"/>
      <c r="S2294" s="248"/>
      <c r="T2294" s="248"/>
      <c r="U2294" s="248"/>
      <c r="V2294" s="248"/>
      <c r="W2294" s="248"/>
      <c r="X2294" s="249"/>
      <c r="AT2294" s="250" t="s">
        <v>213</v>
      </c>
      <c r="AU2294" s="250" t="s">
        <v>90</v>
      </c>
      <c r="AV2294" s="12" t="s">
        <v>90</v>
      </c>
      <c r="AW2294" s="12" t="s">
        <v>5</v>
      </c>
      <c r="AX2294" s="12" t="s">
        <v>80</v>
      </c>
      <c r="AY2294" s="250" t="s">
        <v>204</v>
      </c>
    </row>
    <row r="2295" spans="2:51" s="12" customFormat="1" ht="12">
      <c r="B2295" s="240"/>
      <c r="C2295" s="241"/>
      <c r="D2295" s="231" t="s">
        <v>213</v>
      </c>
      <c r="E2295" s="242" t="s">
        <v>33</v>
      </c>
      <c r="F2295" s="243" t="s">
        <v>2660</v>
      </c>
      <c r="G2295" s="241"/>
      <c r="H2295" s="244">
        <v>22.91</v>
      </c>
      <c r="I2295" s="245"/>
      <c r="J2295" s="245"/>
      <c r="K2295" s="241"/>
      <c r="L2295" s="241"/>
      <c r="M2295" s="246"/>
      <c r="N2295" s="247"/>
      <c r="O2295" s="248"/>
      <c r="P2295" s="248"/>
      <c r="Q2295" s="248"/>
      <c r="R2295" s="248"/>
      <c r="S2295" s="248"/>
      <c r="T2295" s="248"/>
      <c r="U2295" s="248"/>
      <c r="V2295" s="248"/>
      <c r="W2295" s="248"/>
      <c r="X2295" s="249"/>
      <c r="AT2295" s="250" t="s">
        <v>213</v>
      </c>
      <c r="AU2295" s="250" t="s">
        <v>90</v>
      </c>
      <c r="AV2295" s="12" t="s">
        <v>90</v>
      </c>
      <c r="AW2295" s="12" t="s">
        <v>5</v>
      </c>
      <c r="AX2295" s="12" t="s">
        <v>80</v>
      </c>
      <c r="AY2295" s="250" t="s">
        <v>204</v>
      </c>
    </row>
    <row r="2296" spans="2:51" s="12" customFormat="1" ht="12">
      <c r="B2296" s="240"/>
      <c r="C2296" s="241"/>
      <c r="D2296" s="231" t="s">
        <v>213</v>
      </c>
      <c r="E2296" s="242" t="s">
        <v>33</v>
      </c>
      <c r="F2296" s="243" t="s">
        <v>2661</v>
      </c>
      <c r="G2296" s="241"/>
      <c r="H2296" s="244">
        <v>17.76</v>
      </c>
      <c r="I2296" s="245"/>
      <c r="J2296" s="245"/>
      <c r="K2296" s="241"/>
      <c r="L2296" s="241"/>
      <c r="M2296" s="246"/>
      <c r="N2296" s="247"/>
      <c r="O2296" s="248"/>
      <c r="P2296" s="248"/>
      <c r="Q2296" s="248"/>
      <c r="R2296" s="248"/>
      <c r="S2296" s="248"/>
      <c r="T2296" s="248"/>
      <c r="U2296" s="248"/>
      <c r="V2296" s="248"/>
      <c r="W2296" s="248"/>
      <c r="X2296" s="249"/>
      <c r="AT2296" s="250" t="s">
        <v>213</v>
      </c>
      <c r="AU2296" s="250" t="s">
        <v>90</v>
      </c>
      <c r="AV2296" s="12" t="s">
        <v>90</v>
      </c>
      <c r="AW2296" s="12" t="s">
        <v>5</v>
      </c>
      <c r="AX2296" s="12" t="s">
        <v>80</v>
      </c>
      <c r="AY2296" s="250" t="s">
        <v>204</v>
      </c>
    </row>
    <row r="2297" spans="2:51" s="12" customFormat="1" ht="12">
      <c r="B2297" s="240"/>
      <c r="C2297" s="241"/>
      <c r="D2297" s="231" t="s">
        <v>213</v>
      </c>
      <c r="E2297" s="242" t="s">
        <v>33</v>
      </c>
      <c r="F2297" s="243" t="s">
        <v>2662</v>
      </c>
      <c r="G2297" s="241"/>
      <c r="H2297" s="244">
        <v>15.62</v>
      </c>
      <c r="I2297" s="245"/>
      <c r="J2297" s="245"/>
      <c r="K2297" s="241"/>
      <c r="L2297" s="241"/>
      <c r="M2297" s="246"/>
      <c r="N2297" s="247"/>
      <c r="O2297" s="248"/>
      <c r="P2297" s="248"/>
      <c r="Q2297" s="248"/>
      <c r="R2297" s="248"/>
      <c r="S2297" s="248"/>
      <c r="T2297" s="248"/>
      <c r="U2297" s="248"/>
      <c r="V2297" s="248"/>
      <c r="W2297" s="248"/>
      <c r="X2297" s="249"/>
      <c r="AT2297" s="250" t="s">
        <v>213</v>
      </c>
      <c r="AU2297" s="250" t="s">
        <v>90</v>
      </c>
      <c r="AV2297" s="12" t="s">
        <v>90</v>
      </c>
      <c r="AW2297" s="12" t="s">
        <v>5</v>
      </c>
      <c r="AX2297" s="12" t="s">
        <v>80</v>
      </c>
      <c r="AY2297" s="250" t="s">
        <v>204</v>
      </c>
    </row>
    <row r="2298" spans="2:51" s="12" customFormat="1" ht="12">
      <c r="B2298" s="240"/>
      <c r="C2298" s="241"/>
      <c r="D2298" s="231" t="s">
        <v>213</v>
      </c>
      <c r="E2298" s="242" t="s">
        <v>33</v>
      </c>
      <c r="F2298" s="243" t="s">
        <v>2663</v>
      </c>
      <c r="G2298" s="241"/>
      <c r="H2298" s="244">
        <v>15.08</v>
      </c>
      <c r="I2298" s="245"/>
      <c r="J2298" s="245"/>
      <c r="K2298" s="241"/>
      <c r="L2298" s="241"/>
      <c r="M2298" s="246"/>
      <c r="N2298" s="247"/>
      <c r="O2298" s="248"/>
      <c r="P2298" s="248"/>
      <c r="Q2298" s="248"/>
      <c r="R2298" s="248"/>
      <c r="S2298" s="248"/>
      <c r="T2298" s="248"/>
      <c r="U2298" s="248"/>
      <c r="V2298" s="248"/>
      <c r="W2298" s="248"/>
      <c r="X2298" s="249"/>
      <c r="AT2298" s="250" t="s">
        <v>213</v>
      </c>
      <c r="AU2298" s="250" t="s">
        <v>90</v>
      </c>
      <c r="AV2298" s="12" t="s">
        <v>90</v>
      </c>
      <c r="AW2298" s="12" t="s">
        <v>5</v>
      </c>
      <c r="AX2298" s="12" t="s">
        <v>80</v>
      </c>
      <c r="AY2298" s="250" t="s">
        <v>204</v>
      </c>
    </row>
    <row r="2299" spans="2:51" s="14" customFormat="1" ht="12">
      <c r="B2299" s="262"/>
      <c r="C2299" s="263"/>
      <c r="D2299" s="231" t="s">
        <v>213</v>
      </c>
      <c r="E2299" s="264" t="s">
        <v>33</v>
      </c>
      <c r="F2299" s="265" t="s">
        <v>243</v>
      </c>
      <c r="G2299" s="263"/>
      <c r="H2299" s="266">
        <v>134.21</v>
      </c>
      <c r="I2299" s="267"/>
      <c r="J2299" s="267"/>
      <c r="K2299" s="263"/>
      <c r="L2299" s="263"/>
      <c r="M2299" s="268"/>
      <c r="N2299" s="269"/>
      <c r="O2299" s="270"/>
      <c r="P2299" s="270"/>
      <c r="Q2299" s="270"/>
      <c r="R2299" s="270"/>
      <c r="S2299" s="270"/>
      <c r="T2299" s="270"/>
      <c r="U2299" s="270"/>
      <c r="V2299" s="270"/>
      <c r="W2299" s="270"/>
      <c r="X2299" s="271"/>
      <c r="AT2299" s="272" t="s">
        <v>213</v>
      </c>
      <c r="AU2299" s="272" t="s">
        <v>90</v>
      </c>
      <c r="AV2299" s="14" t="s">
        <v>224</v>
      </c>
      <c r="AW2299" s="14" t="s">
        <v>5</v>
      </c>
      <c r="AX2299" s="14" t="s">
        <v>80</v>
      </c>
      <c r="AY2299" s="272" t="s">
        <v>204</v>
      </c>
    </row>
    <row r="2300" spans="2:51" s="11" customFormat="1" ht="12">
      <c r="B2300" s="229"/>
      <c r="C2300" s="230"/>
      <c r="D2300" s="231" t="s">
        <v>213</v>
      </c>
      <c r="E2300" s="232" t="s">
        <v>33</v>
      </c>
      <c r="F2300" s="233" t="s">
        <v>2664</v>
      </c>
      <c r="G2300" s="230"/>
      <c r="H2300" s="232" t="s">
        <v>33</v>
      </c>
      <c r="I2300" s="234"/>
      <c r="J2300" s="234"/>
      <c r="K2300" s="230"/>
      <c r="L2300" s="230"/>
      <c r="M2300" s="235"/>
      <c r="N2300" s="236"/>
      <c r="O2300" s="237"/>
      <c r="P2300" s="237"/>
      <c r="Q2300" s="237"/>
      <c r="R2300" s="237"/>
      <c r="S2300" s="237"/>
      <c r="T2300" s="237"/>
      <c r="U2300" s="237"/>
      <c r="V2300" s="237"/>
      <c r="W2300" s="237"/>
      <c r="X2300" s="238"/>
      <c r="AT2300" s="239" t="s">
        <v>213</v>
      </c>
      <c r="AU2300" s="239" t="s">
        <v>90</v>
      </c>
      <c r="AV2300" s="11" t="s">
        <v>88</v>
      </c>
      <c r="AW2300" s="11" t="s">
        <v>5</v>
      </c>
      <c r="AX2300" s="11" t="s">
        <v>80</v>
      </c>
      <c r="AY2300" s="239" t="s">
        <v>204</v>
      </c>
    </row>
    <row r="2301" spans="2:51" s="12" customFormat="1" ht="12">
      <c r="B2301" s="240"/>
      <c r="C2301" s="241"/>
      <c r="D2301" s="231" t="s">
        <v>213</v>
      </c>
      <c r="E2301" s="242" t="s">
        <v>33</v>
      </c>
      <c r="F2301" s="243" t="s">
        <v>2665</v>
      </c>
      <c r="G2301" s="241"/>
      <c r="H2301" s="244">
        <v>128.5</v>
      </c>
      <c r="I2301" s="245"/>
      <c r="J2301" s="245"/>
      <c r="K2301" s="241"/>
      <c r="L2301" s="241"/>
      <c r="M2301" s="246"/>
      <c r="N2301" s="247"/>
      <c r="O2301" s="248"/>
      <c r="P2301" s="248"/>
      <c r="Q2301" s="248"/>
      <c r="R2301" s="248"/>
      <c r="S2301" s="248"/>
      <c r="T2301" s="248"/>
      <c r="U2301" s="248"/>
      <c r="V2301" s="248"/>
      <c r="W2301" s="248"/>
      <c r="X2301" s="249"/>
      <c r="AT2301" s="250" t="s">
        <v>213</v>
      </c>
      <c r="AU2301" s="250" t="s">
        <v>90</v>
      </c>
      <c r="AV2301" s="12" t="s">
        <v>90</v>
      </c>
      <c r="AW2301" s="12" t="s">
        <v>5</v>
      </c>
      <c r="AX2301" s="12" t="s">
        <v>80</v>
      </c>
      <c r="AY2301" s="250" t="s">
        <v>204</v>
      </c>
    </row>
    <row r="2302" spans="2:51" s="13" customFormat="1" ht="12">
      <c r="B2302" s="251"/>
      <c r="C2302" s="252"/>
      <c r="D2302" s="231" t="s">
        <v>213</v>
      </c>
      <c r="E2302" s="253" t="s">
        <v>33</v>
      </c>
      <c r="F2302" s="254" t="s">
        <v>218</v>
      </c>
      <c r="G2302" s="252"/>
      <c r="H2302" s="255">
        <v>687.2100000000002</v>
      </c>
      <c r="I2302" s="256"/>
      <c r="J2302" s="256"/>
      <c r="K2302" s="252"/>
      <c r="L2302" s="252"/>
      <c r="M2302" s="257"/>
      <c r="N2302" s="258"/>
      <c r="O2302" s="259"/>
      <c r="P2302" s="259"/>
      <c r="Q2302" s="259"/>
      <c r="R2302" s="259"/>
      <c r="S2302" s="259"/>
      <c r="T2302" s="259"/>
      <c r="U2302" s="259"/>
      <c r="V2302" s="259"/>
      <c r="W2302" s="259"/>
      <c r="X2302" s="260"/>
      <c r="AT2302" s="261" t="s">
        <v>213</v>
      </c>
      <c r="AU2302" s="261" t="s">
        <v>90</v>
      </c>
      <c r="AV2302" s="13" t="s">
        <v>211</v>
      </c>
      <c r="AW2302" s="13" t="s">
        <v>5</v>
      </c>
      <c r="AX2302" s="13" t="s">
        <v>88</v>
      </c>
      <c r="AY2302" s="261" t="s">
        <v>204</v>
      </c>
    </row>
    <row r="2303" spans="2:65" s="1" customFormat="1" ht="22.5" customHeight="1">
      <c r="B2303" s="39"/>
      <c r="C2303" s="273" t="s">
        <v>2666</v>
      </c>
      <c r="D2303" s="273" t="s">
        <v>287</v>
      </c>
      <c r="E2303" s="274" t="s">
        <v>2667</v>
      </c>
      <c r="F2303" s="275" t="s">
        <v>2668</v>
      </c>
      <c r="G2303" s="276" t="s">
        <v>296</v>
      </c>
      <c r="H2303" s="277">
        <v>755.931</v>
      </c>
      <c r="I2303" s="278"/>
      <c r="J2303" s="279"/>
      <c r="K2303" s="280">
        <f>ROUND(P2303*H2303,2)</f>
        <v>0</v>
      </c>
      <c r="L2303" s="275" t="s">
        <v>239</v>
      </c>
      <c r="M2303" s="281"/>
      <c r="N2303" s="282" t="s">
        <v>33</v>
      </c>
      <c r="O2303" s="224" t="s">
        <v>49</v>
      </c>
      <c r="P2303" s="225">
        <f>I2303+J2303</f>
        <v>0</v>
      </c>
      <c r="Q2303" s="225">
        <f>ROUND(I2303*H2303,2)</f>
        <v>0</v>
      </c>
      <c r="R2303" s="225">
        <f>ROUND(J2303*H2303,2)</f>
        <v>0</v>
      </c>
      <c r="S2303" s="80"/>
      <c r="T2303" s="226">
        <f>S2303*H2303</f>
        <v>0</v>
      </c>
      <c r="U2303" s="226">
        <v>0.00021</v>
      </c>
      <c r="V2303" s="226">
        <f>U2303*H2303</f>
        <v>0.15874551</v>
      </c>
      <c r="W2303" s="226">
        <v>0</v>
      </c>
      <c r="X2303" s="227">
        <f>W2303*H2303</f>
        <v>0</v>
      </c>
      <c r="AR2303" s="17" t="s">
        <v>411</v>
      </c>
      <c r="AT2303" s="17" t="s">
        <v>287</v>
      </c>
      <c r="AU2303" s="17" t="s">
        <v>90</v>
      </c>
      <c r="AY2303" s="17" t="s">
        <v>204</v>
      </c>
      <c r="BE2303" s="228">
        <f>IF(O2303="základní",K2303,0)</f>
        <v>0</v>
      </c>
      <c r="BF2303" s="228">
        <f>IF(O2303="snížená",K2303,0)</f>
        <v>0</v>
      </c>
      <c r="BG2303" s="228">
        <f>IF(O2303="zákl. přenesená",K2303,0)</f>
        <v>0</v>
      </c>
      <c r="BH2303" s="228">
        <f>IF(O2303="sníž. přenesená",K2303,0)</f>
        <v>0</v>
      </c>
      <c r="BI2303" s="228">
        <f>IF(O2303="nulová",K2303,0)</f>
        <v>0</v>
      </c>
      <c r="BJ2303" s="17" t="s">
        <v>88</v>
      </c>
      <c r="BK2303" s="228">
        <f>ROUND(P2303*H2303,2)</f>
        <v>0</v>
      </c>
      <c r="BL2303" s="17" t="s">
        <v>305</v>
      </c>
      <c r="BM2303" s="17" t="s">
        <v>2669</v>
      </c>
    </row>
    <row r="2304" spans="2:51" s="11" customFormat="1" ht="12">
      <c r="B2304" s="229"/>
      <c r="C2304" s="230"/>
      <c r="D2304" s="231" t="s">
        <v>213</v>
      </c>
      <c r="E2304" s="232" t="s">
        <v>33</v>
      </c>
      <c r="F2304" s="233" t="s">
        <v>1801</v>
      </c>
      <c r="G2304" s="230"/>
      <c r="H2304" s="232" t="s">
        <v>33</v>
      </c>
      <c r="I2304" s="234"/>
      <c r="J2304" s="234"/>
      <c r="K2304" s="230"/>
      <c r="L2304" s="230"/>
      <c r="M2304" s="235"/>
      <c r="N2304" s="236"/>
      <c r="O2304" s="237"/>
      <c r="P2304" s="237"/>
      <c r="Q2304" s="237"/>
      <c r="R2304" s="237"/>
      <c r="S2304" s="237"/>
      <c r="T2304" s="237"/>
      <c r="U2304" s="237"/>
      <c r="V2304" s="237"/>
      <c r="W2304" s="237"/>
      <c r="X2304" s="238"/>
      <c r="AT2304" s="239" t="s">
        <v>213</v>
      </c>
      <c r="AU2304" s="239" t="s">
        <v>90</v>
      </c>
      <c r="AV2304" s="11" t="s">
        <v>88</v>
      </c>
      <c r="AW2304" s="11" t="s">
        <v>5</v>
      </c>
      <c r="AX2304" s="11" t="s">
        <v>80</v>
      </c>
      <c r="AY2304" s="239" t="s">
        <v>204</v>
      </c>
    </row>
    <row r="2305" spans="2:51" s="12" customFormat="1" ht="12">
      <c r="B2305" s="240"/>
      <c r="C2305" s="241"/>
      <c r="D2305" s="231" t="s">
        <v>213</v>
      </c>
      <c r="E2305" s="242" t="s">
        <v>33</v>
      </c>
      <c r="F2305" s="243" t="s">
        <v>2670</v>
      </c>
      <c r="G2305" s="241"/>
      <c r="H2305" s="244">
        <v>755.931</v>
      </c>
      <c r="I2305" s="245"/>
      <c r="J2305" s="245"/>
      <c r="K2305" s="241"/>
      <c r="L2305" s="241"/>
      <c r="M2305" s="246"/>
      <c r="N2305" s="247"/>
      <c r="O2305" s="248"/>
      <c r="P2305" s="248"/>
      <c r="Q2305" s="248"/>
      <c r="R2305" s="248"/>
      <c r="S2305" s="248"/>
      <c r="T2305" s="248"/>
      <c r="U2305" s="248"/>
      <c r="V2305" s="248"/>
      <c r="W2305" s="248"/>
      <c r="X2305" s="249"/>
      <c r="AT2305" s="250" t="s">
        <v>213</v>
      </c>
      <c r="AU2305" s="250" t="s">
        <v>90</v>
      </c>
      <c r="AV2305" s="12" t="s">
        <v>90</v>
      </c>
      <c r="AW2305" s="12" t="s">
        <v>5</v>
      </c>
      <c r="AX2305" s="12" t="s">
        <v>80</v>
      </c>
      <c r="AY2305" s="250" t="s">
        <v>204</v>
      </c>
    </row>
    <row r="2306" spans="2:51" s="14" customFormat="1" ht="12">
      <c r="B2306" s="262"/>
      <c r="C2306" s="263"/>
      <c r="D2306" s="231" t="s">
        <v>213</v>
      </c>
      <c r="E2306" s="264" t="s">
        <v>33</v>
      </c>
      <c r="F2306" s="265" t="s">
        <v>243</v>
      </c>
      <c r="G2306" s="263"/>
      <c r="H2306" s="266">
        <v>755.931</v>
      </c>
      <c r="I2306" s="267"/>
      <c r="J2306" s="267"/>
      <c r="K2306" s="263"/>
      <c r="L2306" s="263"/>
      <c r="M2306" s="268"/>
      <c r="N2306" s="269"/>
      <c r="O2306" s="270"/>
      <c r="P2306" s="270"/>
      <c r="Q2306" s="270"/>
      <c r="R2306" s="270"/>
      <c r="S2306" s="270"/>
      <c r="T2306" s="270"/>
      <c r="U2306" s="270"/>
      <c r="V2306" s="270"/>
      <c r="W2306" s="270"/>
      <c r="X2306" s="271"/>
      <c r="AT2306" s="272" t="s">
        <v>213</v>
      </c>
      <c r="AU2306" s="272" t="s">
        <v>90</v>
      </c>
      <c r="AV2306" s="14" t="s">
        <v>224</v>
      </c>
      <c r="AW2306" s="14" t="s">
        <v>5</v>
      </c>
      <c r="AX2306" s="14" t="s">
        <v>80</v>
      </c>
      <c r="AY2306" s="272" t="s">
        <v>204</v>
      </c>
    </row>
    <row r="2307" spans="2:51" s="13" customFormat="1" ht="12">
      <c r="B2307" s="251"/>
      <c r="C2307" s="252"/>
      <c r="D2307" s="231" t="s">
        <v>213</v>
      </c>
      <c r="E2307" s="253" t="s">
        <v>33</v>
      </c>
      <c r="F2307" s="254" t="s">
        <v>218</v>
      </c>
      <c r="G2307" s="252"/>
      <c r="H2307" s="255">
        <v>755.931</v>
      </c>
      <c r="I2307" s="256"/>
      <c r="J2307" s="256"/>
      <c r="K2307" s="252"/>
      <c r="L2307" s="252"/>
      <c r="M2307" s="257"/>
      <c r="N2307" s="258"/>
      <c r="O2307" s="259"/>
      <c r="P2307" s="259"/>
      <c r="Q2307" s="259"/>
      <c r="R2307" s="259"/>
      <c r="S2307" s="259"/>
      <c r="T2307" s="259"/>
      <c r="U2307" s="259"/>
      <c r="V2307" s="259"/>
      <c r="W2307" s="259"/>
      <c r="X2307" s="260"/>
      <c r="AT2307" s="261" t="s">
        <v>213</v>
      </c>
      <c r="AU2307" s="261" t="s">
        <v>90</v>
      </c>
      <c r="AV2307" s="13" t="s">
        <v>211</v>
      </c>
      <c r="AW2307" s="13" t="s">
        <v>5</v>
      </c>
      <c r="AX2307" s="13" t="s">
        <v>88</v>
      </c>
      <c r="AY2307" s="261" t="s">
        <v>204</v>
      </c>
    </row>
    <row r="2308" spans="2:65" s="1" customFormat="1" ht="33.75" customHeight="1">
      <c r="B2308" s="39"/>
      <c r="C2308" s="216" t="s">
        <v>2671</v>
      </c>
      <c r="D2308" s="216" t="s">
        <v>206</v>
      </c>
      <c r="E2308" s="217" t="s">
        <v>2672</v>
      </c>
      <c r="F2308" s="218" t="s">
        <v>2673</v>
      </c>
      <c r="G2308" s="219" t="s">
        <v>209</v>
      </c>
      <c r="H2308" s="220">
        <v>864.9</v>
      </c>
      <c r="I2308" s="221"/>
      <c r="J2308" s="221"/>
      <c r="K2308" s="222">
        <f>ROUND(P2308*H2308,2)</f>
        <v>0</v>
      </c>
      <c r="L2308" s="218" t="s">
        <v>239</v>
      </c>
      <c r="M2308" s="44"/>
      <c r="N2308" s="223" t="s">
        <v>33</v>
      </c>
      <c r="O2308" s="224" t="s">
        <v>49</v>
      </c>
      <c r="P2308" s="225">
        <f>I2308+J2308</f>
        <v>0</v>
      </c>
      <c r="Q2308" s="225">
        <f>ROUND(I2308*H2308,2)</f>
        <v>0</v>
      </c>
      <c r="R2308" s="225">
        <f>ROUND(J2308*H2308,2)</f>
        <v>0</v>
      </c>
      <c r="S2308" s="80"/>
      <c r="T2308" s="226">
        <f>S2308*H2308</f>
        <v>0</v>
      </c>
      <c r="U2308" s="226">
        <v>0.0002</v>
      </c>
      <c r="V2308" s="226">
        <f>U2308*H2308</f>
        <v>0.17298</v>
      </c>
      <c r="W2308" s="226">
        <v>0</v>
      </c>
      <c r="X2308" s="227">
        <f>W2308*H2308</f>
        <v>0</v>
      </c>
      <c r="AR2308" s="17" t="s">
        <v>305</v>
      </c>
      <c r="AT2308" s="17" t="s">
        <v>206</v>
      </c>
      <c r="AU2308" s="17" t="s">
        <v>90</v>
      </c>
      <c r="AY2308" s="17" t="s">
        <v>204</v>
      </c>
      <c r="BE2308" s="228">
        <f>IF(O2308="základní",K2308,0)</f>
        <v>0</v>
      </c>
      <c r="BF2308" s="228">
        <f>IF(O2308="snížená",K2308,0)</f>
        <v>0</v>
      </c>
      <c r="BG2308" s="228">
        <f>IF(O2308="zákl. přenesená",K2308,0)</f>
        <v>0</v>
      </c>
      <c r="BH2308" s="228">
        <f>IF(O2308="sníž. přenesená",K2308,0)</f>
        <v>0</v>
      </c>
      <c r="BI2308" s="228">
        <f>IF(O2308="nulová",K2308,0)</f>
        <v>0</v>
      </c>
      <c r="BJ2308" s="17" t="s">
        <v>88</v>
      </c>
      <c r="BK2308" s="228">
        <f>ROUND(P2308*H2308,2)</f>
        <v>0</v>
      </c>
      <c r="BL2308" s="17" t="s">
        <v>305</v>
      </c>
      <c r="BM2308" s="17" t="s">
        <v>2674</v>
      </c>
    </row>
    <row r="2309" spans="2:51" s="11" customFormat="1" ht="12">
      <c r="B2309" s="229"/>
      <c r="C2309" s="230"/>
      <c r="D2309" s="231" t="s">
        <v>213</v>
      </c>
      <c r="E2309" s="232" t="s">
        <v>33</v>
      </c>
      <c r="F2309" s="233" t="s">
        <v>2675</v>
      </c>
      <c r="G2309" s="230"/>
      <c r="H2309" s="232" t="s">
        <v>33</v>
      </c>
      <c r="I2309" s="234"/>
      <c r="J2309" s="234"/>
      <c r="K2309" s="230"/>
      <c r="L2309" s="230"/>
      <c r="M2309" s="235"/>
      <c r="N2309" s="236"/>
      <c r="O2309" s="237"/>
      <c r="P2309" s="237"/>
      <c r="Q2309" s="237"/>
      <c r="R2309" s="237"/>
      <c r="S2309" s="237"/>
      <c r="T2309" s="237"/>
      <c r="U2309" s="237"/>
      <c r="V2309" s="237"/>
      <c r="W2309" s="237"/>
      <c r="X2309" s="238"/>
      <c r="AT2309" s="239" t="s">
        <v>213</v>
      </c>
      <c r="AU2309" s="239" t="s">
        <v>90</v>
      </c>
      <c r="AV2309" s="11" t="s">
        <v>88</v>
      </c>
      <c r="AW2309" s="11" t="s">
        <v>5</v>
      </c>
      <c r="AX2309" s="11" t="s">
        <v>80</v>
      </c>
      <c r="AY2309" s="239" t="s">
        <v>204</v>
      </c>
    </row>
    <row r="2310" spans="2:51" s="12" customFormat="1" ht="12">
      <c r="B2310" s="240"/>
      <c r="C2310" s="241"/>
      <c r="D2310" s="231" t="s">
        <v>213</v>
      </c>
      <c r="E2310" s="242" t="s">
        <v>33</v>
      </c>
      <c r="F2310" s="243" t="s">
        <v>2676</v>
      </c>
      <c r="G2310" s="241"/>
      <c r="H2310" s="244">
        <v>73.9</v>
      </c>
      <c r="I2310" s="245"/>
      <c r="J2310" s="245"/>
      <c r="K2310" s="241"/>
      <c r="L2310" s="241"/>
      <c r="M2310" s="246"/>
      <c r="N2310" s="247"/>
      <c r="O2310" s="248"/>
      <c r="P2310" s="248"/>
      <c r="Q2310" s="248"/>
      <c r="R2310" s="248"/>
      <c r="S2310" s="248"/>
      <c r="T2310" s="248"/>
      <c r="U2310" s="248"/>
      <c r="V2310" s="248"/>
      <c r="W2310" s="248"/>
      <c r="X2310" s="249"/>
      <c r="AT2310" s="250" t="s">
        <v>213</v>
      </c>
      <c r="AU2310" s="250" t="s">
        <v>90</v>
      </c>
      <c r="AV2310" s="12" t="s">
        <v>90</v>
      </c>
      <c r="AW2310" s="12" t="s">
        <v>5</v>
      </c>
      <c r="AX2310" s="12" t="s">
        <v>80</v>
      </c>
      <c r="AY2310" s="250" t="s">
        <v>204</v>
      </c>
    </row>
    <row r="2311" spans="2:51" s="14" customFormat="1" ht="12">
      <c r="B2311" s="262"/>
      <c r="C2311" s="263"/>
      <c r="D2311" s="231" t="s">
        <v>213</v>
      </c>
      <c r="E2311" s="264" t="s">
        <v>33</v>
      </c>
      <c r="F2311" s="265" t="s">
        <v>243</v>
      </c>
      <c r="G2311" s="263"/>
      <c r="H2311" s="266">
        <v>73.9</v>
      </c>
      <c r="I2311" s="267"/>
      <c r="J2311" s="267"/>
      <c r="K2311" s="263"/>
      <c r="L2311" s="263"/>
      <c r="M2311" s="268"/>
      <c r="N2311" s="269"/>
      <c r="O2311" s="270"/>
      <c r="P2311" s="270"/>
      <c r="Q2311" s="270"/>
      <c r="R2311" s="270"/>
      <c r="S2311" s="270"/>
      <c r="T2311" s="270"/>
      <c r="U2311" s="270"/>
      <c r="V2311" s="270"/>
      <c r="W2311" s="270"/>
      <c r="X2311" s="271"/>
      <c r="AT2311" s="272" t="s">
        <v>213</v>
      </c>
      <c r="AU2311" s="272" t="s">
        <v>90</v>
      </c>
      <c r="AV2311" s="14" t="s">
        <v>224</v>
      </c>
      <c r="AW2311" s="14" t="s">
        <v>5</v>
      </c>
      <c r="AX2311" s="14" t="s">
        <v>80</v>
      </c>
      <c r="AY2311" s="272" t="s">
        <v>204</v>
      </c>
    </row>
    <row r="2312" spans="2:51" s="11" customFormat="1" ht="12">
      <c r="B2312" s="229"/>
      <c r="C2312" s="230"/>
      <c r="D2312" s="231" t="s">
        <v>213</v>
      </c>
      <c r="E2312" s="232" t="s">
        <v>33</v>
      </c>
      <c r="F2312" s="233" t="s">
        <v>2677</v>
      </c>
      <c r="G2312" s="230"/>
      <c r="H2312" s="232" t="s">
        <v>33</v>
      </c>
      <c r="I2312" s="234"/>
      <c r="J2312" s="234"/>
      <c r="K2312" s="230"/>
      <c r="L2312" s="230"/>
      <c r="M2312" s="235"/>
      <c r="N2312" s="236"/>
      <c r="O2312" s="237"/>
      <c r="P2312" s="237"/>
      <c r="Q2312" s="237"/>
      <c r="R2312" s="237"/>
      <c r="S2312" s="237"/>
      <c r="T2312" s="237"/>
      <c r="U2312" s="237"/>
      <c r="V2312" s="237"/>
      <c r="W2312" s="237"/>
      <c r="X2312" s="238"/>
      <c r="AT2312" s="239" t="s">
        <v>213</v>
      </c>
      <c r="AU2312" s="239" t="s">
        <v>90</v>
      </c>
      <c r="AV2312" s="11" t="s">
        <v>88</v>
      </c>
      <c r="AW2312" s="11" t="s">
        <v>5</v>
      </c>
      <c r="AX2312" s="11" t="s">
        <v>80</v>
      </c>
      <c r="AY2312" s="239" t="s">
        <v>204</v>
      </c>
    </row>
    <row r="2313" spans="2:51" s="12" customFormat="1" ht="12">
      <c r="B2313" s="240"/>
      <c r="C2313" s="241"/>
      <c r="D2313" s="231" t="s">
        <v>213</v>
      </c>
      <c r="E2313" s="242" t="s">
        <v>33</v>
      </c>
      <c r="F2313" s="243" t="s">
        <v>2678</v>
      </c>
      <c r="G2313" s="241"/>
      <c r="H2313" s="244">
        <v>233.2</v>
      </c>
      <c r="I2313" s="245"/>
      <c r="J2313" s="245"/>
      <c r="K2313" s="241"/>
      <c r="L2313" s="241"/>
      <c r="M2313" s="246"/>
      <c r="N2313" s="247"/>
      <c r="O2313" s="248"/>
      <c r="P2313" s="248"/>
      <c r="Q2313" s="248"/>
      <c r="R2313" s="248"/>
      <c r="S2313" s="248"/>
      <c r="T2313" s="248"/>
      <c r="U2313" s="248"/>
      <c r="V2313" s="248"/>
      <c r="W2313" s="248"/>
      <c r="X2313" s="249"/>
      <c r="AT2313" s="250" t="s">
        <v>213</v>
      </c>
      <c r="AU2313" s="250" t="s">
        <v>90</v>
      </c>
      <c r="AV2313" s="12" t="s">
        <v>90</v>
      </c>
      <c r="AW2313" s="12" t="s">
        <v>5</v>
      </c>
      <c r="AX2313" s="12" t="s">
        <v>80</v>
      </c>
      <c r="AY2313" s="250" t="s">
        <v>204</v>
      </c>
    </row>
    <row r="2314" spans="2:51" s="14" customFormat="1" ht="12">
      <c r="B2314" s="262"/>
      <c r="C2314" s="263"/>
      <c r="D2314" s="231" t="s">
        <v>213</v>
      </c>
      <c r="E2314" s="264" t="s">
        <v>33</v>
      </c>
      <c r="F2314" s="265" t="s">
        <v>243</v>
      </c>
      <c r="G2314" s="263"/>
      <c r="H2314" s="266">
        <v>233.2</v>
      </c>
      <c r="I2314" s="267"/>
      <c r="J2314" s="267"/>
      <c r="K2314" s="263"/>
      <c r="L2314" s="263"/>
      <c r="M2314" s="268"/>
      <c r="N2314" s="269"/>
      <c r="O2314" s="270"/>
      <c r="P2314" s="270"/>
      <c r="Q2314" s="270"/>
      <c r="R2314" s="270"/>
      <c r="S2314" s="270"/>
      <c r="T2314" s="270"/>
      <c r="U2314" s="270"/>
      <c r="V2314" s="270"/>
      <c r="W2314" s="270"/>
      <c r="X2314" s="271"/>
      <c r="AT2314" s="272" t="s">
        <v>213</v>
      </c>
      <c r="AU2314" s="272" t="s">
        <v>90</v>
      </c>
      <c r="AV2314" s="14" t="s">
        <v>224</v>
      </c>
      <c r="AW2314" s="14" t="s">
        <v>5</v>
      </c>
      <c r="AX2314" s="14" t="s">
        <v>80</v>
      </c>
      <c r="AY2314" s="272" t="s">
        <v>204</v>
      </c>
    </row>
    <row r="2315" spans="2:51" s="11" customFormat="1" ht="12">
      <c r="B2315" s="229"/>
      <c r="C2315" s="230"/>
      <c r="D2315" s="231" t="s">
        <v>213</v>
      </c>
      <c r="E2315" s="232" t="s">
        <v>33</v>
      </c>
      <c r="F2315" s="233" t="s">
        <v>2649</v>
      </c>
      <c r="G2315" s="230"/>
      <c r="H2315" s="232" t="s">
        <v>33</v>
      </c>
      <c r="I2315" s="234"/>
      <c r="J2315" s="234"/>
      <c r="K2315" s="230"/>
      <c r="L2315" s="230"/>
      <c r="M2315" s="235"/>
      <c r="N2315" s="236"/>
      <c r="O2315" s="237"/>
      <c r="P2315" s="237"/>
      <c r="Q2315" s="237"/>
      <c r="R2315" s="237"/>
      <c r="S2315" s="237"/>
      <c r="T2315" s="237"/>
      <c r="U2315" s="237"/>
      <c r="V2315" s="237"/>
      <c r="W2315" s="237"/>
      <c r="X2315" s="238"/>
      <c r="AT2315" s="239" t="s">
        <v>213</v>
      </c>
      <c r="AU2315" s="239" t="s">
        <v>90</v>
      </c>
      <c r="AV2315" s="11" t="s">
        <v>88</v>
      </c>
      <c r="AW2315" s="11" t="s">
        <v>5</v>
      </c>
      <c r="AX2315" s="11" t="s">
        <v>80</v>
      </c>
      <c r="AY2315" s="239" t="s">
        <v>204</v>
      </c>
    </row>
    <row r="2316" spans="2:51" s="12" customFormat="1" ht="12">
      <c r="B2316" s="240"/>
      <c r="C2316" s="241"/>
      <c r="D2316" s="231" t="s">
        <v>213</v>
      </c>
      <c r="E2316" s="242" t="s">
        <v>33</v>
      </c>
      <c r="F2316" s="243" t="s">
        <v>2679</v>
      </c>
      <c r="G2316" s="241"/>
      <c r="H2316" s="244">
        <v>227.3</v>
      </c>
      <c r="I2316" s="245"/>
      <c r="J2316" s="245"/>
      <c r="K2316" s="241"/>
      <c r="L2316" s="241"/>
      <c r="M2316" s="246"/>
      <c r="N2316" s="247"/>
      <c r="O2316" s="248"/>
      <c r="P2316" s="248"/>
      <c r="Q2316" s="248"/>
      <c r="R2316" s="248"/>
      <c r="S2316" s="248"/>
      <c r="T2316" s="248"/>
      <c r="U2316" s="248"/>
      <c r="V2316" s="248"/>
      <c r="W2316" s="248"/>
      <c r="X2316" s="249"/>
      <c r="AT2316" s="250" t="s">
        <v>213</v>
      </c>
      <c r="AU2316" s="250" t="s">
        <v>90</v>
      </c>
      <c r="AV2316" s="12" t="s">
        <v>90</v>
      </c>
      <c r="AW2316" s="12" t="s">
        <v>5</v>
      </c>
      <c r="AX2316" s="12" t="s">
        <v>80</v>
      </c>
      <c r="AY2316" s="250" t="s">
        <v>204</v>
      </c>
    </row>
    <row r="2317" spans="2:51" s="14" customFormat="1" ht="12">
      <c r="B2317" s="262"/>
      <c r="C2317" s="263"/>
      <c r="D2317" s="231" t="s">
        <v>213</v>
      </c>
      <c r="E2317" s="264" t="s">
        <v>33</v>
      </c>
      <c r="F2317" s="265" t="s">
        <v>243</v>
      </c>
      <c r="G2317" s="263"/>
      <c r="H2317" s="266">
        <v>227.3</v>
      </c>
      <c r="I2317" s="267"/>
      <c r="J2317" s="267"/>
      <c r="K2317" s="263"/>
      <c r="L2317" s="263"/>
      <c r="M2317" s="268"/>
      <c r="N2317" s="269"/>
      <c r="O2317" s="270"/>
      <c r="P2317" s="270"/>
      <c r="Q2317" s="270"/>
      <c r="R2317" s="270"/>
      <c r="S2317" s="270"/>
      <c r="T2317" s="270"/>
      <c r="U2317" s="270"/>
      <c r="V2317" s="270"/>
      <c r="W2317" s="270"/>
      <c r="X2317" s="271"/>
      <c r="AT2317" s="272" t="s">
        <v>213</v>
      </c>
      <c r="AU2317" s="272" t="s">
        <v>90</v>
      </c>
      <c r="AV2317" s="14" t="s">
        <v>224</v>
      </c>
      <c r="AW2317" s="14" t="s">
        <v>5</v>
      </c>
      <c r="AX2317" s="14" t="s">
        <v>80</v>
      </c>
      <c r="AY2317" s="272" t="s">
        <v>204</v>
      </c>
    </row>
    <row r="2318" spans="2:51" s="11" customFormat="1" ht="12">
      <c r="B2318" s="229"/>
      <c r="C2318" s="230"/>
      <c r="D2318" s="231" t="s">
        <v>213</v>
      </c>
      <c r="E2318" s="232" t="s">
        <v>33</v>
      </c>
      <c r="F2318" s="233" t="s">
        <v>2460</v>
      </c>
      <c r="G2318" s="230"/>
      <c r="H2318" s="232" t="s">
        <v>33</v>
      </c>
      <c r="I2318" s="234"/>
      <c r="J2318" s="234"/>
      <c r="K2318" s="230"/>
      <c r="L2318" s="230"/>
      <c r="M2318" s="235"/>
      <c r="N2318" s="236"/>
      <c r="O2318" s="237"/>
      <c r="P2318" s="237"/>
      <c r="Q2318" s="237"/>
      <c r="R2318" s="237"/>
      <c r="S2318" s="237"/>
      <c r="T2318" s="237"/>
      <c r="U2318" s="237"/>
      <c r="V2318" s="237"/>
      <c r="W2318" s="237"/>
      <c r="X2318" s="238"/>
      <c r="AT2318" s="239" t="s">
        <v>213</v>
      </c>
      <c r="AU2318" s="239" t="s">
        <v>90</v>
      </c>
      <c r="AV2318" s="11" t="s">
        <v>88</v>
      </c>
      <c r="AW2318" s="11" t="s">
        <v>5</v>
      </c>
      <c r="AX2318" s="11" t="s">
        <v>80</v>
      </c>
      <c r="AY2318" s="239" t="s">
        <v>204</v>
      </c>
    </row>
    <row r="2319" spans="2:51" s="12" customFormat="1" ht="12">
      <c r="B2319" s="240"/>
      <c r="C2319" s="241"/>
      <c r="D2319" s="231" t="s">
        <v>213</v>
      </c>
      <c r="E2319" s="242" t="s">
        <v>33</v>
      </c>
      <c r="F2319" s="243" t="s">
        <v>2680</v>
      </c>
      <c r="G2319" s="241"/>
      <c r="H2319" s="244">
        <v>188.8</v>
      </c>
      <c r="I2319" s="245"/>
      <c r="J2319" s="245"/>
      <c r="K2319" s="241"/>
      <c r="L2319" s="241"/>
      <c r="M2319" s="246"/>
      <c r="N2319" s="247"/>
      <c r="O2319" s="248"/>
      <c r="P2319" s="248"/>
      <c r="Q2319" s="248"/>
      <c r="R2319" s="248"/>
      <c r="S2319" s="248"/>
      <c r="T2319" s="248"/>
      <c r="U2319" s="248"/>
      <c r="V2319" s="248"/>
      <c r="W2319" s="248"/>
      <c r="X2319" s="249"/>
      <c r="AT2319" s="250" t="s">
        <v>213</v>
      </c>
      <c r="AU2319" s="250" t="s">
        <v>90</v>
      </c>
      <c r="AV2319" s="12" t="s">
        <v>90</v>
      </c>
      <c r="AW2319" s="12" t="s">
        <v>5</v>
      </c>
      <c r="AX2319" s="12" t="s">
        <v>80</v>
      </c>
      <c r="AY2319" s="250" t="s">
        <v>204</v>
      </c>
    </row>
    <row r="2320" spans="2:51" s="14" customFormat="1" ht="12">
      <c r="B2320" s="262"/>
      <c r="C2320" s="263"/>
      <c r="D2320" s="231" t="s">
        <v>213</v>
      </c>
      <c r="E2320" s="264" t="s">
        <v>33</v>
      </c>
      <c r="F2320" s="265" t="s">
        <v>243</v>
      </c>
      <c r="G2320" s="263"/>
      <c r="H2320" s="266">
        <v>188.8</v>
      </c>
      <c r="I2320" s="267"/>
      <c r="J2320" s="267"/>
      <c r="K2320" s="263"/>
      <c r="L2320" s="263"/>
      <c r="M2320" s="268"/>
      <c r="N2320" s="269"/>
      <c r="O2320" s="270"/>
      <c r="P2320" s="270"/>
      <c r="Q2320" s="270"/>
      <c r="R2320" s="270"/>
      <c r="S2320" s="270"/>
      <c r="T2320" s="270"/>
      <c r="U2320" s="270"/>
      <c r="V2320" s="270"/>
      <c r="W2320" s="270"/>
      <c r="X2320" s="271"/>
      <c r="AT2320" s="272" t="s">
        <v>213</v>
      </c>
      <c r="AU2320" s="272" t="s">
        <v>90</v>
      </c>
      <c r="AV2320" s="14" t="s">
        <v>224</v>
      </c>
      <c r="AW2320" s="14" t="s">
        <v>5</v>
      </c>
      <c r="AX2320" s="14" t="s">
        <v>80</v>
      </c>
      <c r="AY2320" s="272" t="s">
        <v>204</v>
      </c>
    </row>
    <row r="2321" spans="2:51" s="11" customFormat="1" ht="12">
      <c r="B2321" s="229"/>
      <c r="C2321" s="230"/>
      <c r="D2321" s="231" t="s">
        <v>213</v>
      </c>
      <c r="E2321" s="232" t="s">
        <v>33</v>
      </c>
      <c r="F2321" s="233" t="s">
        <v>2664</v>
      </c>
      <c r="G2321" s="230"/>
      <c r="H2321" s="232" t="s">
        <v>33</v>
      </c>
      <c r="I2321" s="234"/>
      <c r="J2321" s="234"/>
      <c r="K2321" s="230"/>
      <c r="L2321" s="230"/>
      <c r="M2321" s="235"/>
      <c r="N2321" s="236"/>
      <c r="O2321" s="237"/>
      <c r="P2321" s="237"/>
      <c r="Q2321" s="237"/>
      <c r="R2321" s="237"/>
      <c r="S2321" s="237"/>
      <c r="T2321" s="237"/>
      <c r="U2321" s="237"/>
      <c r="V2321" s="237"/>
      <c r="W2321" s="237"/>
      <c r="X2321" s="238"/>
      <c r="AT2321" s="239" t="s">
        <v>213</v>
      </c>
      <c r="AU2321" s="239" t="s">
        <v>90</v>
      </c>
      <c r="AV2321" s="11" t="s">
        <v>88</v>
      </c>
      <c r="AW2321" s="11" t="s">
        <v>5</v>
      </c>
      <c r="AX2321" s="11" t="s">
        <v>80</v>
      </c>
      <c r="AY2321" s="239" t="s">
        <v>204</v>
      </c>
    </row>
    <row r="2322" spans="2:51" s="12" customFormat="1" ht="12">
      <c r="B2322" s="240"/>
      <c r="C2322" s="241"/>
      <c r="D2322" s="231" t="s">
        <v>213</v>
      </c>
      <c r="E2322" s="242" t="s">
        <v>33</v>
      </c>
      <c r="F2322" s="243" t="s">
        <v>2681</v>
      </c>
      <c r="G2322" s="241"/>
      <c r="H2322" s="244">
        <v>141.7</v>
      </c>
      <c r="I2322" s="245"/>
      <c r="J2322" s="245"/>
      <c r="K2322" s="241"/>
      <c r="L2322" s="241"/>
      <c r="M2322" s="246"/>
      <c r="N2322" s="247"/>
      <c r="O2322" s="248"/>
      <c r="P2322" s="248"/>
      <c r="Q2322" s="248"/>
      <c r="R2322" s="248"/>
      <c r="S2322" s="248"/>
      <c r="T2322" s="248"/>
      <c r="U2322" s="248"/>
      <c r="V2322" s="248"/>
      <c r="W2322" s="248"/>
      <c r="X2322" s="249"/>
      <c r="AT2322" s="250" t="s">
        <v>213</v>
      </c>
      <c r="AU2322" s="250" t="s">
        <v>90</v>
      </c>
      <c r="AV2322" s="12" t="s">
        <v>90</v>
      </c>
      <c r="AW2322" s="12" t="s">
        <v>5</v>
      </c>
      <c r="AX2322" s="12" t="s">
        <v>80</v>
      </c>
      <c r="AY2322" s="250" t="s">
        <v>204</v>
      </c>
    </row>
    <row r="2323" spans="2:51" s="14" customFormat="1" ht="12">
      <c r="B2323" s="262"/>
      <c r="C2323" s="263"/>
      <c r="D2323" s="231" t="s">
        <v>213</v>
      </c>
      <c r="E2323" s="264" t="s">
        <v>33</v>
      </c>
      <c r="F2323" s="265" t="s">
        <v>243</v>
      </c>
      <c r="G2323" s="263"/>
      <c r="H2323" s="266">
        <v>141.7</v>
      </c>
      <c r="I2323" s="267"/>
      <c r="J2323" s="267"/>
      <c r="K2323" s="263"/>
      <c r="L2323" s="263"/>
      <c r="M2323" s="268"/>
      <c r="N2323" s="269"/>
      <c r="O2323" s="270"/>
      <c r="P2323" s="270"/>
      <c r="Q2323" s="270"/>
      <c r="R2323" s="270"/>
      <c r="S2323" s="270"/>
      <c r="T2323" s="270"/>
      <c r="U2323" s="270"/>
      <c r="V2323" s="270"/>
      <c r="W2323" s="270"/>
      <c r="X2323" s="271"/>
      <c r="AT2323" s="272" t="s">
        <v>213</v>
      </c>
      <c r="AU2323" s="272" t="s">
        <v>90</v>
      </c>
      <c r="AV2323" s="14" t="s">
        <v>224</v>
      </c>
      <c r="AW2323" s="14" t="s">
        <v>5</v>
      </c>
      <c r="AX2323" s="14" t="s">
        <v>80</v>
      </c>
      <c r="AY2323" s="272" t="s">
        <v>204</v>
      </c>
    </row>
    <row r="2324" spans="2:51" s="13" customFormat="1" ht="12">
      <c r="B2324" s="251"/>
      <c r="C2324" s="252"/>
      <c r="D2324" s="231" t="s">
        <v>213</v>
      </c>
      <c r="E2324" s="253" t="s">
        <v>33</v>
      </c>
      <c r="F2324" s="254" t="s">
        <v>218</v>
      </c>
      <c r="G2324" s="252"/>
      <c r="H2324" s="255">
        <v>864.9000000000001</v>
      </c>
      <c r="I2324" s="256"/>
      <c r="J2324" s="256"/>
      <c r="K2324" s="252"/>
      <c r="L2324" s="252"/>
      <c r="M2324" s="257"/>
      <c r="N2324" s="258"/>
      <c r="O2324" s="259"/>
      <c r="P2324" s="259"/>
      <c r="Q2324" s="259"/>
      <c r="R2324" s="259"/>
      <c r="S2324" s="259"/>
      <c r="T2324" s="259"/>
      <c r="U2324" s="259"/>
      <c r="V2324" s="259"/>
      <c r="W2324" s="259"/>
      <c r="X2324" s="260"/>
      <c r="AT2324" s="261" t="s">
        <v>213</v>
      </c>
      <c r="AU2324" s="261" t="s">
        <v>90</v>
      </c>
      <c r="AV2324" s="13" t="s">
        <v>211</v>
      </c>
      <c r="AW2324" s="13" t="s">
        <v>5</v>
      </c>
      <c r="AX2324" s="13" t="s">
        <v>88</v>
      </c>
      <c r="AY2324" s="261" t="s">
        <v>204</v>
      </c>
    </row>
    <row r="2325" spans="2:65" s="1" customFormat="1" ht="16.5" customHeight="1">
      <c r="B2325" s="39"/>
      <c r="C2325" s="273" t="s">
        <v>2682</v>
      </c>
      <c r="D2325" s="273" t="s">
        <v>287</v>
      </c>
      <c r="E2325" s="274" t="s">
        <v>2683</v>
      </c>
      <c r="F2325" s="275" t="s">
        <v>2684</v>
      </c>
      <c r="G2325" s="276" t="s">
        <v>209</v>
      </c>
      <c r="H2325" s="277">
        <v>950.51</v>
      </c>
      <c r="I2325" s="278"/>
      <c r="J2325" s="279"/>
      <c r="K2325" s="280">
        <f>ROUND(P2325*H2325,2)</f>
        <v>0</v>
      </c>
      <c r="L2325" s="275" t="s">
        <v>210</v>
      </c>
      <c r="M2325" s="281"/>
      <c r="N2325" s="282" t="s">
        <v>33</v>
      </c>
      <c r="O2325" s="224" t="s">
        <v>49</v>
      </c>
      <c r="P2325" s="225">
        <f>I2325+J2325</f>
        <v>0</v>
      </c>
      <c r="Q2325" s="225">
        <f>ROUND(I2325*H2325,2)</f>
        <v>0</v>
      </c>
      <c r="R2325" s="225">
        <f>ROUND(J2325*H2325,2)</f>
        <v>0</v>
      </c>
      <c r="S2325" s="80"/>
      <c r="T2325" s="226">
        <f>S2325*H2325</f>
        <v>0</v>
      </c>
      <c r="U2325" s="226">
        <v>0.015</v>
      </c>
      <c r="V2325" s="226">
        <f>U2325*H2325</f>
        <v>14.25765</v>
      </c>
      <c r="W2325" s="226">
        <v>0</v>
      </c>
      <c r="X2325" s="227">
        <f>W2325*H2325</f>
        <v>0</v>
      </c>
      <c r="AR2325" s="17" t="s">
        <v>411</v>
      </c>
      <c r="AT2325" s="17" t="s">
        <v>287</v>
      </c>
      <c r="AU2325" s="17" t="s">
        <v>90</v>
      </c>
      <c r="AY2325" s="17" t="s">
        <v>204</v>
      </c>
      <c r="BE2325" s="228">
        <f>IF(O2325="základní",K2325,0)</f>
        <v>0</v>
      </c>
      <c r="BF2325" s="228">
        <f>IF(O2325="snížená",K2325,0)</f>
        <v>0</v>
      </c>
      <c r="BG2325" s="228">
        <f>IF(O2325="zákl. přenesená",K2325,0)</f>
        <v>0</v>
      </c>
      <c r="BH2325" s="228">
        <f>IF(O2325="sníž. přenesená",K2325,0)</f>
        <v>0</v>
      </c>
      <c r="BI2325" s="228">
        <f>IF(O2325="nulová",K2325,0)</f>
        <v>0</v>
      </c>
      <c r="BJ2325" s="17" t="s">
        <v>88</v>
      </c>
      <c r="BK2325" s="228">
        <f>ROUND(P2325*H2325,2)</f>
        <v>0</v>
      </c>
      <c r="BL2325" s="17" t="s">
        <v>305</v>
      </c>
      <c r="BM2325" s="17" t="s">
        <v>2685</v>
      </c>
    </row>
    <row r="2326" spans="2:51" s="11" customFormat="1" ht="12">
      <c r="B2326" s="229"/>
      <c r="C2326" s="230"/>
      <c r="D2326" s="231" t="s">
        <v>213</v>
      </c>
      <c r="E2326" s="232" t="s">
        <v>33</v>
      </c>
      <c r="F2326" s="233" t="s">
        <v>1087</v>
      </c>
      <c r="G2326" s="230"/>
      <c r="H2326" s="232" t="s">
        <v>33</v>
      </c>
      <c r="I2326" s="234"/>
      <c r="J2326" s="234"/>
      <c r="K2326" s="230"/>
      <c r="L2326" s="230"/>
      <c r="M2326" s="235"/>
      <c r="N2326" s="236"/>
      <c r="O2326" s="237"/>
      <c r="P2326" s="237"/>
      <c r="Q2326" s="237"/>
      <c r="R2326" s="237"/>
      <c r="S2326" s="237"/>
      <c r="T2326" s="237"/>
      <c r="U2326" s="237"/>
      <c r="V2326" s="237"/>
      <c r="W2326" s="237"/>
      <c r="X2326" s="238"/>
      <c r="AT2326" s="239" t="s">
        <v>213</v>
      </c>
      <c r="AU2326" s="239" t="s">
        <v>90</v>
      </c>
      <c r="AV2326" s="11" t="s">
        <v>88</v>
      </c>
      <c r="AW2326" s="11" t="s">
        <v>5</v>
      </c>
      <c r="AX2326" s="11" t="s">
        <v>80</v>
      </c>
      <c r="AY2326" s="239" t="s">
        <v>204</v>
      </c>
    </row>
    <row r="2327" spans="2:51" s="12" customFormat="1" ht="12">
      <c r="B2327" s="240"/>
      <c r="C2327" s="241"/>
      <c r="D2327" s="231" t="s">
        <v>213</v>
      </c>
      <c r="E2327" s="242" t="s">
        <v>33</v>
      </c>
      <c r="F2327" s="243" t="s">
        <v>2686</v>
      </c>
      <c r="G2327" s="241"/>
      <c r="H2327" s="244">
        <v>950.51</v>
      </c>
      <c r="I2327" s="245"/>
      <c r="J2327" s="245"/>
      <c r="K2327" s="241"/>
      <c r="L2327" s="241"/>
      <c r="M2327" s="246"/>
      <c r="N2327" s="247"/>
      <c r="O2327" s="248"/>
      <c r="P2327" s="248"/>
      <c r="Q2327" s="248"/>
      <c r="R2327" s="248"/>
      <c r="S2327" s="248"/>
      <c r="T2327" s="248"/>
      <c r="U2327" s="248"/>
      <c r="V2327" s="248"/>
      <c r="W2327" s="248"/>
      <c r="X2327" s="249"/>
      <c r="AT2327" s="250" t="s">
        <v>213</v>
      </c>
      <c r="AU2327" s="250" t="s">
        <v>90</v>
      </c>
      <c r="AV2327" s="12" t="s">
        <v>90</v>
      </c>
      <c r="AW2327" s="12" t="s">
        <v>5</v>
      </c>
      <c r="AX2327" s="12" t="s">
        <v>80</v>
      </c>
      <c r="AY2327" s="250" t="s">
        <v>204</v>
      </c>
    </row>
    <row r="2328" spans="2:51" s="13" customFormat="1" ht="12">
      <c r="B2328" s="251"/>
      <c r="C2328" s="252"/>
      <c r="D2328" s="231" t="s">
        <v>213</v>
      </c>
      <c r="E2328" s="253" t="s">
        <v>33</v>
      </c>
      <c r="F2328" s="254" t="s">
        <v>218</v>
      </c>
      <c r="G2328" s="252"/>
      <c r="H2328" s="255">
        <v>950.51</v>
      </c>
      <c r="I2328" s="256"/>
      <c r="J2328" s="256"/>
      <c r="K2328" s="252"/>
      <c r="L2328" s="252"/>
      <c r="M2328" s="257"/>
      <c r="N2328" s="258"/>
      <c r="O2328" s="259"/>
      <c r="P2328" s="259"/>
      <c r="Q2328" s="259"/>
      <c r="R2328" s="259"/>
      <c r="S2328" s="259"/>
      <c r="T2328" s="259"/>
      <c r="U2328" s="259"/>
      <c r="V2328" s="259"/>
      <c r="W2328" s="259"/>
      <c r="X2328" s="260"/>
      <c r="AT2328" s="261" t="s">
        <v>213</v>
      </c>
      <c r="AU2328" s="261" t="s">
        <v>90</v>
      </c>
      <c r="AV2328" s="13" t="s">
        <v>211</v>
      </c>
      <c r="AW2328" s="13" t="s">
        <v>5</v>
      </c>
      <c r="AX2328" s="13" t="s">
        <v>88</v>
      </c>
      <c r="AY2328" s="261" t="s">
        <v>204</v>
      </c>
    </row>
    <row r="2329" spans="2:65" s="1" customFormat="1" ht="22.5" customHeight="1">
      <c r="B2329" s="39"/>
      <c r="C2329" s="216" t="s">
        <v>2687</v>
      </c>
      <c r="D2329" s="216" t="s">
        <v>206</v>
      </c>
      <c r="E2329" s="217" t="s">
        <v>2688</v>
      </c>
      <c r="F2329" s="218" t="s">
        <v>2689</v>
      </c>
      <c r="G2329" s="219" t="s">
        <v>275</v>
      </c>
      <c r="H2329" s="220">
        <v>27.59</v>
      </c>
      <c r="I2329" s="221"/>
      <c r="J2329" s="221"/>
      <c r="K2329" s="222">
        <f>ROUND(P2329*H2329,2)</f>
        <v>0</v>
      </c>
      <c r="L2329" s="218" t="s">
        <v>210</v>
      </c>
      <c r="M2329" s="44"/>
      <c r="N2329" s="223" t="s">
        <v>33</v>
      </c>
      <c r="O2329" s="224" t="s">
        <v>49</v>
      </c>
      <c r="P2329" s="225">
        <f>I2329+J2329</f>
        <v>0</v>
      </c>
      <c r="Q2329" s="225">
        <f>ROUND(I2329*H2329,2)</f>
        <v>0</v>
      </c>
      <c r="R2329" s="225">
        <f>ROUND(J2329*H2329,2)</f>
        <v>0</v>
      </c>
      <c r="S2329" s="80"/>
      <c r="T2329" s="226">
        <f>S2329*H2329</f>
        <v>0</v>
      </c>
      <c r="U2329" s="226">
        <v>0</v>
      </c>
      <c r="V2329" s="226">
        <f>U2329*H2329</f>
        <v>0</v>
      </c>
      <c r="W2329" s="226">
        <v>0</v>
      </c>
      <c r="X2329" s="227">
        <f>W2329*H2329</f>
        <v>0</v>
      </c>
      <c r="AR2329" s="17" t="s">
        <v>305</v>
      </c>
      <c r="AT2329" s="17" t="s">
        <v>206</v>
      </c>
      <c r="AU2329" s="17" t="s">
        <v>90</v>
      </c>
      <c r="AY2329" s="17" t="s">
        <v>204</v>
      </c>
      <c r="BE2329" s="228">
        <f>IF(O2329="základní",K2329,0)</f>
        <v>0</v>
      </c>
      <c r="BF2329" s="228">
        <f>IF(O2329="snížená",K2329,0)</f>
        <v>0</v>
      </c>
      <c r="BG2329" s="228">
        <f>IF(O2329="zákl. přenesená",K2329,0)</f>
        <v>0</v>
      </c>
      <c r="BH2329" s="228">
        <f>IF(O2329="sníž. přenesená",K2329,0)</f>
        <v>0</v>
      </c>
      <c r="BI2329" s="228">
        <f>IF(O2329="nulová",K2329,0)</f>
        <v>0</v>
      </c>
      <c r="BJ2329" s="17" t="s">
        <v>88</v>
      </c>
      <c r="BK2329" s="228">
        <f>ROUND(P2329*H2329,2)</f>
        <v>0</v>
      </c>
      <c r="BL2329" s="17" t="s">
        <v>305</v>
      </c>
      <c r="BM2329" s="17" t="s">
        <v>2690</v>
      </c>
    </row>
    <row r="2330" spans="2:63" s="10" customFormat="1" ht="22.8" customHeight="1">
      <c r="B2330" s="199"/>
      <c r="C2330" s="200"/>
      <c r="D2330" s="201" t="s">
        <v>79</v>
      </c>
      <c r="E2330" s="214" t="s">
        <v>2691</v>
      </c>
      <c r="F2330" s="214" t="s">
        <v>2692</v>
      </c>
      <c r="G2330" s="200"/>
      <c r="H2330" s="200"/>
      <c r="I2330" s="203"/>
      <c r="J2330" s="203"/>
      <c r="K2330" s="215">
        <f>BK2330</f>
        <v>0</v>
      </c>
      <c r="L2330" s="200"/>
      <c r="M2330" s="205"/>
      <c r="N2330" s="206"/>
      <c r="O2330" s="207"/>
      <c r="P2330" s="207"/>
      <c r="Q2330" s="208">
        <f>SUM(Q2331:Q2334)</f>
        <v>0</v>
      </c>
      <c r="R2330" s="208">
        <f>SUM(R2331:R2334)</f>
        <v>0</v>
      </c>
      <c r="S2330" s="207"/>
      <c r="T2330" s="209">
        <f>SUM(T2331:T2334)</f>
        <v>0</v>
      </c>
      <c r="U2330" s="207"/>
      <c r="V2330" s="209">
        <f>SUM(V2331:V2334)</f>
        <v>0</v>
      </c>
      <c r="W2330" s="207"/>
      <c r="X2330" s="210">
        <f>SUM(X2331:X2334)</f>
        <v>4.482</v>
      </c>
      <c r="AR2330" s="211" t="s">
        <v>90</v>
      </c>
      <c r="AT2330" s="212" t="s">
        <v>79</v>
      </c>
      <c r="AU2330" s="212" t="s">
        <v>88</v>
      </c>
      <c r="AY2330" s="211" t="s">
        <v>204</v>
      </c>
      <c r="BK2330" s="213">
        <f>SUM(BK2331:BK2334)</f>
        <v>0</v>
      </c>
    </row>
    <row r="2331" spans="2:65" s="1" customFormat="1" ht="16.5" customHeight="1">
      <c r="B2331" s="39"/>
      <c r="C2331" s="216" t="s">
        <v>2693</v>
      </c>
      <c r="D2331" s="216" t="s">
        <v>206</v>
      </c>
      <c r="E2331" s="217" t="s">
        <v>2694</v>
      </c>
      <c r="F2331" s="218" t="s">
        <v>2695</v>
      </c>
      <c r="G2331" s="219" t="s">
        <v>209</v>
      </c>
      <c r="H2331" s="220">
        <v>1494</v>
      </c>
      <c r="I2331" s="221"/>
      <c r="J2331" s="221"/>
      <c r="K2331" s="222">
        <f>ROUND(P2331*H2331,2)</f>
        <v>0</v>
      </c>
      <c r="L2331" s="218" t="s">
        <v>210</v>
      </c>
      <c r="M2331" s="44"/>
      <c r="N2331" s="223" t="s">
        <v>33</v>
      </c>
      <c r="O2331" s="224" t="s">
        <v>49</v>
      </c>
      <c r="P2331" s="225">
        <f>I2331+J2331</f>
        <v>0</v>
      </c>
      <c r="Q2331" s="225">
        <f>ROUND(I2331*H2331,2)</f>
        <v>0</v>
      </c>
      <c r="R2331" s="225">
        <f>ROUND(J2331*H2331,2)</f>
        <v>0</v>
      </c>
      <c r="S2331" s="80"/>
      <c r="T2331" s="226">
        <f>S2331*H2331</f>
        <v>0</v>
      </c>
      <c r="U2331" s="226">
        <v>0</v>
      </c>
      <c r="V2331" s="226">
        <f>U2331*H2331</f>
        <v>0</v>
      </c>
      <c r="W2331" s="226">
        <v>0.003</v>
      </c>
      <c r="X2331" s="227">
        <f>W2331*H2331</f>
        <v>4.482</v>
      </c>
      <c r="AR2331" s="17" t="s">
        <v>305</v>
      </c>
      <c r="AT2331" s="17" t="s">
        <v>206</v>
      </c>
      <c r="AU2331" s="17" t="s">
        <v>90</v>
      </c>
      <c r="AY2331" s="17" t="s">
        <v>204</v>
      </c>
      <c r="BE2331" s="228">
        <f>IF(O2331="základní",K2331,0)</f>
        <v>0</v>
      </c>
      <c r="BF2331" s="228">
        <f>IF(O2331="snížená",K2331,0)</f>
        <v>0</v>
      </c>
      <c r="BG2331" s="228">
        <f>IF(O2331="zákl. přenesená",K2331,0)</f>
        <v>0</v>
      </c>
      <c r="BH2331" s="228">
        <f>IF(O2331="sníž. přenesená",K2331,0)</f>
        <v>0</v>
      </c>
      <c r="BI2331" s="228">
        <f>IF(O2331="nulová",K2331,0)</f>
        <v>0</v>
      </c>
      <c r="BJ2331" s="17" t="s">
        <v>88</v>
      </c>
      <c r="BK2331" s="228">
        <f>ROUND(P2331*H2331,2)</f>
        <v>0</v>
      </c>
      <c r="BL2331" s="17" t="s">
        <v>305</v>
      </c>
      <c r="BM2331" s="17" t="s">
        <v>2696</v>
      </c>
    </row>
    <row r="2332" spans="2:51" s="11" customFormat="1" ht="12">
      <c r="B2332" s="229"/>
      <c r="C2332" s="230"/>
      <c r="D2332" s="231" t="s">
        <v>213</v>
      </c>
      <c r="E2332" s="232" t="s">
        <v>33</v>
      </c>
      <c r="F2332" s="233" t="s">
        <v>2697</v>
      </c>
      <c r="G2332" s="230"/>
      <c r="H2332" s="232" t="s">
        <v>33</v>
      </c>
      <c r="I2332" s="234"/>
      <c r="J2332" s="234"/>
      <c r="K2332" s="230"/>
      <c r="L2332" s="230"/>
      <c r="M2332" s="235"/>
      <c r="N2332" s="236"/>
      <c r="O2332" s="237"/>
      <c r="P2332" s="237"/>
      <c r="Q2332" s="237"/>
      <c r="R2332" s="237"/>
      <c r="S2332" s="237"/>
      <c r="T2332" s="237"/>
      <c r="U2332" s="237"/>
      <c r="V2332" s="237"/>
      <c r="W2332" s="237"/>
      <c r="X2332" s="238"/>
      <c r="AT2332" s="239" t="s">
        <v>213</v>
      </c>
      <c r="AU2332" s="239" t="s">
        <v>90</v>
      </c>
      <c r="AV2332" s="11" t="s">
        <v>88</v>
      </c>
      <c r="AW2332" s="11" t="s">
        <v>5</v>
      </c>
      <c r="AX2332" s="11" t="s">
        <v>80</v>
      </c>
      <c r="AY2332" s="239" t="s">
        <v>204</v>
      </c>
    </row>
    <row r="2333" spans="2:51" s="12" customFormat="1" ht="12">
      <c r="B2333" s="240"/>
      <c r="C2333" s="241"/>
      <c r="D2333" s="231" t="s">
        <v>213</v>
      </c>
      <c r="E2333" s="242" t="s">
        <v>33</v>
      </c>
      <c r="F2333" s="243" t="s">
        <v>2698</v>
      </c>
      <c r="G2333" s="241"/>
      <c r="H2333" s="244">
        <v>1494</v>
      </c>
      <c r="I2333" s="245"/>
      <c r="J2333" s="245"/>
      <c r="K2333" s="241"/>
      <c r="L2333" s="241"/>
      <c r="M2333" s="246"/>
      <c r="N2333" s="247"/>
      <c r="O2333" s="248"/>
      <c r="P2333" s="248"/>
      <c r="Q2333" s="248"/>
      <c r="R2333" s="248"/>
      <c r="S2333" s="248"/>
      <c r="T2333" s="248"/>
      <c r="U2333" s="248"/>
      <c r="V2333" s="248"/>
      <c r="W2333" s="248"/>
      <c r="X2333" s="249"/>
      <c r="AT2333" s="250" t="s">
        <v>213</v>
      </c>
      <c r="AU2333" s="250" t="s">
        <v>90</v>
      </c>
      <c r="AV2333" s="12" t="s">
        <v>90</v>
      </c>
      <c r="AW2333" s="12" t="s">
        <v>5</v>
      </c>
      <c r="AX2333" s="12" t="s">
        <v>80</v>
      </c>
      <c r="AY2333" s="250" t="s">
        <v>204</v>
      </c>
    </row>
    <row r="2334" spans="2:51" s="14" customFormat="1" ht="12">
      <c r="B2334" s="262"/>
      <c r="C2334" s="263"/>
      <c r="D2334" s="231" t="s">
        <v>213</v>
      </c>
      <c r="E2334" s="264" t="s">
        <v>33</v>
      </c>
      <c r="F2334" s="265" t="s">
        <v>243</v>
      </c>
      <c r="G2334" s="263"/>
      <c r="H2334" s="266">
        <v>1494</v>
      </c>
      <c r="I2334" s="267"/>
      <c r="J2334" s="267"/>
      <c r="K2334" s="263"/>
      <c r="L2334" s="263"/>
      <c r="M2334" s="268"/>
      <c r="N2334" s="269"/>
      <c r="O2334" s="270"/>
      <c r="P2334" s="270"/>
      <c r="Q2334" s="270"/>
      <c r="R2334" s="270"/>
      <c r="S2334" s="270"/>
      <c r="T2334" s="270"/>
      <c r="U2334" s="270"/>
      <c r="V2334" s="270"/>
      <c r="W2334" s="270"/>
      <c r="X2334" s="271"/>
      <c r="AT2334" s="272" t="s">
        <v>213</v>
      </c>
      <c r="AU2334" s="272" t="s">
        <v>90</v>
      </c>
      <c r="AV2334" s="14" t="s">
        <v>224</v>
      </c>
      <c r="AW2334" s="14" t="s">
        <v>5</v>
      </c>
      <c r="AX2334" s="14" t="s">
        <v>88</v>
      </c>
      <c r="AY2334" s="272" t="s">
        <v>204</v>
      </c>
    </row>
    <row r="2335" spans="2:63" s="10" customFormat="1" ht="22.8" customHeight="1">
      <c r="B2335" s="199"/>
      <c r="C2335" s="200"/>
      <c r="D2335" s="201" t="s">
        <v>79</v>
      </c>
      <c r="E2335" s="214" t="s">
        <v>2699</v>
      </c>
      <c r="F2335" s="214" t="s">
        <v>2700</v>
      </c>
      <c r="G2335" s="200"/>
      <c r="H2335" s="200"/>
      <c r="I2335" s="203"/>
      <c r="J2335" s="203"/>
      <c r="K2335" s="215">
        <f>BK2335</f>
        <v>0</v>
      </c>
      <c r="L2335" s="200"/>
      <c r="M2335" s="205"/>
      <c r="N2335" s="206"/>
      <c r="O2335" s="207"/>
      <c r="P2335" s="207"/>
      <c r="Q2335" s="208">
        <f>SUM(Q2336:Q2355)</f>
        <v>0</v>
      </c>
      <c r="R2335" s="208">
        <f>SUM(R2336:R2355)</f>
        <v>0</v>
      </c>
      <c r="S2335" s="207"/>
      <c r="T2335" s="209">
        <f>SUM(T2336:T2355)</f>
        <v>0</v>
      </c>
      <c r="U2335" s="207"/>
      <c r="V2335" s="209">
        <f>SUM(V2336:V2355)</f>
        <v>4.139002499999999</v>
      </c>
      <c r="W2335" s="207"/>
      <c r="X2335" s="210">
        <f>SUM(X2336:X2355)</f>
        <v>0</v>
      </c>
      <c r="AR2335" s="211" t="s">
        <v>90</v>
      </c>
      <c r="AT2335" s="212" t="s">
        <v>79</v>
      </c>
      <c r="AU2335" s="212" t="s">
        <v>88</v>
      </c>
      <c r="AY2335" s="211" t="s">
        <v>204</v>
      </c>
      <c r="BK2335" s="213">
        <f>SUM(BK2336:BK2355)</f>
        <v>0</v>
      </c>
    </row>
    <row r="2336" spans="2:65" s="1" customFormat="1" ht="16.5" customHeight="1">
      <c r="B2336" s="39"/>
      <c r="C2336" s="216" t="s">
        <v>2701</v>
      </c>
      <c r="D2336" s="216" t="s">
        <v>206</v>
      </c>
      <c r="E2336" s="217" t="s">
        <v>2702</v>
      </c>
      <c r="F2336" s="218" t="s">
        <v>2703</v>
      </c>
      <c r="G2336" s="219" t="s">
        <v>209</v>
      </c>
      <c r="H2336" s="220">
        <v>551.3</v>
      </c>
      <c r="I2336" s="221"/>
      <c r="J2336" s="221"/>
      <c r="K2336" s="222">
        <f>ROUND(P2336*H2336,2)</f>
        <v>0</v>
      </c>
      <c r="L2336" s="218" t="s">
        <v>210</v>
      </c>
      <c r="M2336" s="44"/>
      <c r="N2336" s="223" t="s">
        <v>33</v>
      </c>
      <c r="O2336" s="224" t="s">
        <v>49</v>
      </c>
      <c r="P2336" s="225">
        <f>I2336+J2336</f>
        <v>0</v>
      </c>
      <c r="Q2336" s="225">
        <f>ROUND(I2336*H2336,2)</f>
        <v>0</v>
      </c>
      <c r="R2336" s="225">
        <f>ROUND(J2336*H2336,2)</f>
        <v>0</v>
      </c>
      <c r="S2336" s="80"/>
      <c r="T2336" s="226">
        <f>S2336*H2336</f>
        <v>0</v>
      </c>
      <c r="U2336" s="226">
        <v>0</v>
      </c>
      <c r="V2336" s="226">
        <f>U2336*H2336</f>
        <v>0</v>
      </c>
      <c r="W2336" s="226">
        <v>0</v>
      </c>
      <c r="X2336" s="227">
        <f>W2336*H2336</f>
        <v>0</v>
      </c>
      <c r="AR2336" s="17" t="s">
        <v>305</v>
      </c>
      <c r="AT2336" s="17" t="s">
        <v>206</v>
      </c>
      <c r="AU2336" s="17" t="s">
        <v>90</v>
      </c>
      <c r="AY2336" s="17" t="s">
        <v>204</v>
      </c>
      <c r="BE2336" s="228">
        <f>IF(O2336="základní",K2336,0)</f>
        <v>0</v>
      </c>
      <c r="BF2336" s="228">
        <f>IF(O2336="snížená",K2336,0)</f>
        <v>0</v>
      </c>
      <c r="BG2336" s="228">
        <f>IF(O2336="zákl. přenesená",K2336,0)</f>
        <v>0</v>
      </c>
      <c r="BH2336" s="228">
        <f>IF(O2336="sníž. přenesená",K2336,0)</f>
        <v>0</v>
      </c>
      <c r="BI2336" s="228">
        <f>IF(O2336="nulová",K2336,0)</f>
        <v>0</v>
      </c>
      <c r="BJ2336" s="17" t="s">
        <v>88</v>
      </c>
      <c r="BK2336" s="228">
        <f>ROUND(P2336*H2336,2)</f>
        <v>0</v>
      </c>
      <c r="BL2336" s="17" t="s">
        <v>305</v>
      </c>
      <c r="BM2336" s="17" t="s">
        <v>2704</v>
      </c>
    </row>
    <row r="2337" spans="2:65" s="1" customFormat="1" ht="16.5" customHeight="1">
      <c r="B2337" s="39"/>
      <c r="C2337" s="216" t="s">
        <v>2705</v>
      </c>
      <c r="D2337" s="216" t="s">
        <v>206</v>
      </c>
      <c r="E2337" s="217" t="s">
        <v>2706</v>
      </c>
      <c r="F2337" s="218" t="s">
        <v>2707</v>
      </c>
      <c r="G2337" s="219" t="s">
        <v>209</v>
      </c>
      <c r="H2337" s="220">
        <v>551.867</v>
      </c>
      <c r="I2337" s="221"/>
      <c r="J2337" s="221"/>
      <c r="K2337" s="222">
        <f>ROUND(P2337*H2337,2)</f>
        <v>0</v>
      </c>
      <c r="L2337" s="218" t="s">
        <v>210</v>
      </c>
      <c r="M2337" s="44"/>
      <c r="N2337" s="223" t="s">
        <v>33</v>
      </c>
      <c r="O2337" s="224" t="s">
        <v>49</v>
      </c>
      <c r="P2337" s="225">
        <f>I2337+J2337</f>
        <v>0</v>
      </c>
      <c r="Q2337" s="225">
        <f>ROUND(I2337*H2337,2)</f>
        <v>0</v>
      </c>
      <c r="R2337" s="225">
        <f>ROUND(J2337*H2337,2)</f>
        <v>0</v>
      </c>
      <c r="S2337" s="80"/>
      <c r="T2337" s="226">
        <f>S2337*H2337</f>
        <v>0</v>
      </c>
      <c r="U2337" s="226">
        <v>0.0075</v>
      </c>
      <c r="V2337" s="226">
        <f>U2337*H2337</f>
        <v>4.139002499999999</v>
      </c>
      <c r="W2337" s="226">
        <v>0</v>
      </c>
      <c r="X2337" s="227">
        <f>W2337*H2337</f>
        <v>0</v>
      </c>
      <c r="AR2337" s="17" t="s">
        <v>305</v>
      </c>
      <c r="AT2337" s="17" t="s">
        <v>206</v>
      </c>
      <c r="AU2337" s="17" t="s">
        <v>90</v>
      </c>
      <c r="AY2337" s="17" t="s">
        <v>204</v>
      </c>
      <c r="BE2337" s="228">
        <f>IF(O2337="základní",K2337,0)</f>
        <v>0</v>
      </c>
      <c r="BF2337" s="228">
        <f>IF(O2337="snížená",K2337,0)</f>
        <v>0</v>
      </c>
      <c r="BG2337" s="228">
        <f>IF(O2337="zákl. přenesená",K2337,0)</f>
        <v>0</v>
      </c>
      <c r="BH2337" s="228">
        <f>IF(O2337="sníž. přenesená",K2337,0)</f>
        <v>0</v>
      </c>
      <c r="BI2337" s="228">
        <f>IF(O2337="nulová",K2337,0)</f>
        <v>0</v>
      </c>
      <c r="BJ2337" s="17" t="s">
        <v>88</v>
      </c>
      <c r="BK2337" s="228">
        <f>ROUND(P2337*H2337,2)</f>
        <v>0</v>
      </c>
      <c r="BL2337" s="17" t="s">
        <v>305</v>
      </c>
      <c r="BM2337" s="17" t="s">
        <v>2708</v>
      </c>
    </row>
    <row r="2338" spans="2:51" s="11" customFormat="1" ht="12">
      <c r="B2338" s="229"/>
      <c r="C2338" s="230"/>
      <c r="D2338" s="231" t="s">
        <v>213</v>
      </c>
      <c r="E2338" s="232" t="s">
        <v>33</v>
      </c>
      <c r="F2338" s="233" t="s">
        <v>2709</v>
      </c>
      <c r="G2338" s="230"/>
      <c r="H2338" s="232" t="s">
        <v>33</v>
      </c>
      <c r="I2338" s="234"/>
      <c r="J2338" s="234"/>
      <c r="K2338" s="230"/>
      <c r="L2338" s="230"/>
      <c r="M2338" s="235"/>
      <c r="N2338" s="236"/>
      <c r="O2338" s="237"/>
      <c r="P2338" s="237"/>
      <c r="Q2338" s="237"/>
      <c r="R2338" s="237"/>
      <c r="S2338" s="237"/>
      <c r="T2338" s="237"/>
      <c r="U2338" s="237"/>
      <c r="V2338" s="237"/>
      <c r="W2338" s="237"/>
      <c r="X2338" s="238"/>
      <c r="AT2338" s="239" t="s">
        <v>213</v>
      </c>
      <c r="AU2338" s="239" t="s">
        <v>90</v>
      </c>
      <c r="AV2338" s="11" t="s">
        <v>88</v>
      </c>
      <c r="AW2338" s="11" t="s">
        <v>5</v>
      </c>
      <c r="AX2338" s="11" t="s">
        <v>80</v>
      </c>
      <c r="AY2338" s="239" t="s">
        <v>204</v>
      </c>
    </row>
    <row r="2339" spans="2:51" s="12" customFormat="1" ht="12">
      <c r="B2339" s="240"/>
      <c r="C2339" s="241"/>
      <c r="D2339" s="231" t="s">
        <v>213</v>
      </c>
      <c r="E2339" s="242" t="s">
        <v>33</v>
      </c>
      <c r="F2339" s="243" t="s">
        <v>2710</v>
      </c>
      <c r="G2339" s="241"/>
      <c r="H2339" s="244">
        <v>201.71</v>
      </c>
      <c r="I2339" s="245"/>
      <c r="J2339" s="245"/>
      <c r="K2339" s="241"/>
      <c r="L2339" s="241"/>
      <c r="M2339" s="246"/>
      <c r="N2339" s="247"/>
      <c r="O2339" s="248"/>
      <c r="P2339" s="248"/>
      <c r="Q2339" s="248"/>
      <c r="R2339" s="248"/>
      <c r="S2339" s="248"/>
      <c r="T2339" s="248"/>
      <c r="U2339" s="248"/>
      <c r="V2339" s="248"/>
      <c r="W2339" s="248"/>
      <c r="X2339" s="249"/>
      <c r="AT2339" s="250" t="s">
        <v>213</v>
      </c>
      <c r="AU2339" s="250" t="s">
        <v>90</v>
      </c>
      <c r="AV2339" s="12" t="s">
        <v>90</v>
      </c>
      <c r="AW2339" s="12" t="s">
        <v>5</v>
      </c>
      <c r="AX2339" s="12" t="s">
        <v>80</v>
      </c>
      <c r="AY2339" s="250" t="s">
        <v>204</v>
      </c>
    </row>
    <row r="2340" spans="2:51" s="11" customFormat="1" ht="12">
      <c r="B2340" s="229"/>
      <c r="C2340" s="230"/>
      <c r="D2340" s="231" t="s">
        <v>213</v>
      </c>
      <c r="E2340" s="232" t="s">
        <v>33</v>
      </c>
      <c r="F2340" s="233" t="s">
        <v>2711</v>
      </c>
      <c r="G2340" s="230"/>
      <c r="H2340" s="232" t="s">
        <v>33</v>
      </c>
      <c r="I2340" s="234"/>
      <c r="J2340" s="234"/>
      <c r="K2340" s="230"/>
      <c r="L2340" s="230"/>
      <c r="M2340" s="235"/>
      <c r="N2340" s="236"/>
      <c r="O2340" s="237"/>
      <c r="P2340" s="237"/>
      <c r="Q2340" s="237"/>
      <c r="R2340" s="237"/>
      <c r="S2340" s="237"/>
      <c r="T2340" s="237"/>
      <c r="U2340" s="237"/>
      <c r="V2340" s="237"/>
      <c r="W2340" s="237"/>
      <c r="X2340" s="238"/>
      <c r="AT2340" s="239" t="s">
        <v>213</v>
      </c>
      <c r="AU2340" s="239" t="s">
        <v>90</v>
      </c>
      <c r="AV2340" s="11" t="s">
        <v>88</v>
      </c>
      <c r="AW2340" s="11" t="s">
        <v>5</v>
      </c>
      <c r="AX2340" s="11" t="s">
        <v>80</v>
      </c>
      <c r="AY2340" s="239" t="s">
        <v>204</v>
      </c>
    </row>
    <row r="2341" spans="2:51" s="12" customFormat="1" ht="12">
      <c r="B2341" s="240"/>
      <c r="C2341" s="241"/>
      <c r="D2341" s="231" t="s">
        <v>213</v>
      </c>
      <c r="E2341" s="242" t="s">
        <v>33</v>
      </c>
      <c r="F2341" s="243" t="s">
        <v>2712</v>
      </c>
      <c r="G2341" s="241"/>
      <c r="H2341" s="244">
        <v>1.554</v>
      </c>
      <c r="I2341" s="245"/>
      <c r="J2341" s="245"/>
      <c r="K2341" s="241"/>
      <c r="L2341" s="241"/>
      <c r="M2341" s="246"/>
      <c r="N2341" s="247"/>
      <c r="O2341" s="248"/>
      <c r="P2341" s="248"/>
      <c r="Q2341" s="248"/>
      <c r="R2341" s="248"/>
      <c r="S2341" s="248"/>
      <c r="T2341" s="248"/>
      <c r="U2341" s="248"/>
      <c r="V2341" s="248"/>
      <c r="W2341" s="248"/>
      <c r="X2341" s="249"/>
      <c r="AT2341" s="250" t="s">
        <v>213</v>
      </c>
      <c r="AU2341" s="250" t="s">
        <v>90</v>
      </c>
      <c r="AV2341" s="12" t="s">
        <v>90</v>
      </c>
      <c r="AW2341" s="12" t="s">
        <v>5</v>
      </c>
      <c r="AX2341" s="12" t="s">
        <v>80</v>
      </c>
      <c r="AY2341" s="250" t="s">
        <v>204</v>
      </c>
    </row>
    <row r="2342" spans="2:51" s="11" customFormat="1" ht="12">
      <c r="B2342" s="229"/>
      <c r="C2342" s="230"/>
      <c r="D2342" s="231" t="s">
        <v>213</v>
      </c>
      <c r="E2342" s="232" t="s">
        <v>33</v>
      </c>
      <c r="F2342" s="233" t="s">
        <v>2713</v>
      </c>
      <c r="G2342" s="230"/>
      <c r="H2342" s="232" t="s">
        <v>33</v>
      </c>
      <c r="I2342" s="234"/>
      <c r="J2342" s="234"/>
      <c r="K2342" s="230"/>
      <c r="L2342" s="230"/>
      <c r="M2342" s="235"/>
      <c r="N2342" s="236"/>
      <c r="O2342" s="237"/>
      <c r="P2342" s="237"/>
      <c r="Q2342" s="237"/>
      <c r="R2342" s="237"/>
      <c r="S2342" s="237"/>
      <c r="T2342" s="237"/>
      <c r="U2342" s="237"/>
      <c r="V2342" s="237"/>
      <c r="W2342" s="237"/>
      <c r="X2342" s="238"/>
      <c r="AT2342" s="239" t="s">
        <v>213</v>
      </c>
      <c r="AU2342" s="239" t="s">
        <v>90</v>
      </c>
      <c r="AV2342" s="11" t="s">
        <v>88</v>
      </c>
      <c r="AW2342" s="11" t="s">
        <v>5</v>
      </c>
      <c r="AX2342" s="11" t="s">
        <v>80</v>
      </c>
      <c r="AY2342" s="239" t="s">
        <v>204</v>
      </c>
    </row>
    <row r="2343" spans="2:51" s="12" customFormat="1" ht="12">
      <c r="B2343" s="240"/>
      <c r="C2343" s="241"/>
      <c r="D2343" s="231" t="s">
        <v>213</v>
      </c>
      <c r="E2343" s="242" t="s">
        <v>33</v>
      </c>
      <c r="F2343" s="243" t="s">
        <v>2714</v>
      </c>
      <c r="G2343" s="241"/>
      <c r="H2343" s="244">
        <v>131.258</v>
      </c>
      <c r="I2343" s="245"/>
      <c r="J2343" s="245"/>
      <c r="K2343" s="241"/>
      <c r="L2343" s="241"/>
      <c r="M2343" s="246"/>
      <c r="N2343" s="247"/>
      <c r="O2343" s="248"/>
      <c r="P2343" s="248"/>
      <c r="Q2343" s="248"/>
      <c r="R2343" s="248"/>
      <c r="S2343" s="248"/>
      <c r="T2343" s="248"/>
      <c r="U2343" s="248"/>
      <c r="V2343" s="248"/>
      <c r="W2343" s="248"/>
      <c r="X2343" s="249"/>
      <c r="AT2343" s="250" t="s">
        <v>213</v>
      </c>
      <c r="AU2343" s="250" t="s">
        <v>90</v>
      </c>
      <c r="AV2343" s="12" t="s">
        <v>90</v>
      </c>
      <c r="AW2343" s="12" t="s">
        <v>5</v>
      </c>
      <c r="AX2343" s="12" t="s">
        <v>80</v>
      </c>
      <c r="AY2343" s="250" t="s">
        <v>204</v>
      </c>
    </row>
    <row r="2344" spans="2:51" s="11" customFormat="1" ht="12">
      <c r="B2344" s="229"/>
      <c r="C2344" s="230"/>
      <c r="D2344" s="231" t="s">
        <v>213</v>
      </c>
      <c r="E2344" s="232" t="s">
        <v>33</v>
      </c>
      <c r="F2344" s="233" t="s">
        <v>2715</v>
      </c>
      <c r="G2344" s="230"/>
      <c r="H2344" s="232" t="s">
        <v>33</v>
      </c>
      <c r="I2344" s="234"/>
      <c r="J2344" s="234"/>
      <c r="K2344" s="230"/>
      <c r="L2344" s="230"/>
      <c r="M2344" s="235"/>
      <c r="N2344" s="236"/>
      <c r="O2344" s="237"/>
      <c r="P2344" s="237"/>
      <c r="Q2344" s="237"/>
      <c r="R2344" s="237"/>
      <c r="S2344" s="237"/>
      <c r="T2344" s="237"/>
      <c r="U2344" s="237"/>
      <c r="V2344" s="237"/>
      <c r="W2344" s="237"/>
      <c r="X2344" s="238"/>
      <c r="AT2344" s="239" t="s">
        <v>213</v>
      </c>
      <c r="AU2344" s="239" t="s">
        <v>90</v>
      </c>
      <c r="AV2344" s="11" t="s">
        <v>88</v>
      </c>
      <c r="AW2344" s="11" t="s">
        <v>5</v>
      </c>
      <c r="AX2344" s="11" t="s">
        <v>80</v>
      </c>
      <c r="AY2344" s="239" t="s">
        <v>204</v>
      </c>
    </row>
    <row r="2345" spans="2:51" s="12" customFormat="1" ht="12">
      <c r="B2345" s="240"/>
      <c r="C2345" s="241"/>
      <c r="D2345" s="231" t="s">
        <v>213</v>
      </c>
      <c r="E2345" s="242" t="s">
        <v>33</v>
      </c>
      <c r="F2345" s="243" t="s">
        <v>2716</v>
      </c>
      <c r="G2345" s="241"/>
      <c r="H2345" s="244">
        <v>193.04</v>
      </c>
      <c r="I2345" s="245"/>
      <c r="J2345" s="245"/>
      <c r="K2345" s="241"/>
      <c r="L2345" s="241"/>
      <c r="M2345" s="246"/>
      <c r="N2345" s="247"/>
      <c r="O2345" s="248"/>
      <c r="P2345" s="248"/>
      <c r="Q2345" s="248"/>
      <c r="R2345" s="248"/>
      <c r="S2345" s="248"/>
      <c r="T2345" s="248"/>
      <c r="U2345" s="248"/>
      <c r="V2345" s="248"/>
      <c r="W2345" s="248"/>
      <c r="X2345" s="249"/>
      <c r="AT2345" s="250" t="s">
        <v>213</v>
      </c>
      <c r="AU2345" s="250" t="s">
        <v>90</v>
      </c>
      <c r="AV2345" s="12" t="s">
        <v>90</v>
      </c>
      <c r="AW2345" s="12" t="s">
        <v>5</v>
      </c>
      <c r="AX2345" s="12" t="s">
        <v>80</v>
      </c>
      <c r="AY2345" s="250" t="s">
        <v>204</v>
      </c>
    </row>
    <row r="2346" spans="2:51" s="11" customFormat="1" ht="12">
      <c r="B2346" s="229"/>
      <c r="C2346" s="230"/>
      <c r="D2346" s="231" t="s">
        <v>213</v>
      </c>
      <c r="E2346" s="232" t="s">
        <v>33</v>
      </c>
      <c r="F2346" s="233" t="s">
        <v>2717</v>
      </c>
      <c r="G2346" s="230"/>
      <c r="H2346" s="232" t="s">
        <v>33</v>
      </c>
      <c r="I2346" s="234"/>
      <c r="J2346" s="234"/>
      <c r="K2346" s="230"/>
      <c r="L2346" s="230"/>
      <c r="M2346" s="235"/>
      <c r="N2346" s="236"/>
      <c r="O2346" s="237"/>
      <c r="P2346" s="237"/>
      <c r="Q2346" s="237"/>
      <c r="R2346" s="237"/>
      <c r="S2346" s="237"/>
      <c r="T2346" s="237"/>
      <c r="U2346" s="237"/>
      <c r="V2346" s="237"/>
      <c r="W2346" s="237"/>
      <c r="X2346" s="238"/>
      <c r="AT2346" s="239" t="s">
        <v>213</v>
      </c>
      <c r="AU2346" s="239" t="s">
        <v>90</v>
      </c>
      <c r="AV2346" s="11" t="s">
        <v>88</v>
      </c>
      <c r="AW2346" s="11" t="s">
        <v>5</v>
      </c>
      <c r="AX2346" s="11" t="s">
        <v>80</v>
      </c>
      <c r="AY2346" s="239" t="s">
        <v>204</v>
      </c>
    </row>
    <row r="2347" spans="2:51" s="12" customFormat="1" ht="12">
      <c r="B2347" s="240"/>
      <c r="C2347" s="241"/>
      <c r="D2347" s="231" t="s">
        <v>213</v>
      </c>
      <c r="E2347" s="242" t="s">
        <v>33</v>
      </c>
      <c r="F2347" s="243" t="s">
        <v>2718</v>
      </c>
      <c r="G2347" s="241"/>
      <c r="H2347" s="244">
        <v>2.344</v>
      </c>
      <c r="I2347" s="245"/>
      <c r="J2347" s="245"/>
      <c r="K2347" s="241"/>
      <c r="L2347" s="241"/>
      <c r="M2347" s="246"/>
      <c r="N2347" s="247"/>
      <c r="O2347" s="248"/>
      <c r="P2347" s="248"/>
      <c r="Q2347" s="248"/>
      <c r="R2347" s="248"/>
      <c r="S2347" s="248"/>
      <c r="T2347" s="248"/>
      <c r="U2347" s="248"/>
      <c r="V2347" s="248"/>
      <c r="W2347" s="248"/>
      <c r="X2347" s="249"/>
      <c r="AT2347" s="250" t="s">
        <v>213</v>
      </c>
      <c r="AU2347" s="250" t="s">
        <v>90</v>
      </c>
      <c r="AV2347" s="12" t="s">
        <v>90</v>
      </c>
      <c r="AW2347" s="12" t="s">
        <v>5</v>
      </c>
      <c r="AX2347" s="12" t="s">
        <v>80</v>
      </c>
      <c r="AY2347" s="250" t="s">
        <v>204</v>
      </c>
    </row>
    <row r="2348" spans="2:51" s="12" customFormat="1" ht="12">
      <c r="B2348" s="240"/>
      <c r="C2348" s="241"/>
      <c r="D2348" s="231" t="s">
        <v>213</v>
      </c>
      <c r="E2348" s="242" t="s">
        <v>33</v>
      </c>
      <c r="F2348" s="243" t="s">
        <v>2719</v>
      </c>
      <c r="G2348" s="241"/>
      <c r="H2348" s="244">
        <v>0.113</v>
      </c>
      <c r="I2348" s="245"/>
      <c r="J2348" s="245"/>
      <c r="K2348" s="241"/>
      <c r="L2348" s="241"/>
      <c r="M2348" s="246"/>
      <c r="N2348" s="247"/>
      <c r="O2348" s="248"/>
      <c r="P2348" s="248"/>
      <c r="Q2348" s="248"/>
      <c r="R2348" s="248"/>
      <c r="S2348" s="248"/>
      <c r="T2348" s="248"/>
      <c r="U2348" s="248"/>
      <c r="V2348" s="248"/>
      <c r="W2348" s="248"/>
      <c r="X2348" s="249"/>
      <c r="AT2348" s="250" t="s">
        <v>213</v>
      </c>
      <c r="AU2348" s="250" t="s">
        <v>90</v>
      </c>
      <c r="AV2348" s="12" t="s">
        <v>90</v>
      </c>
      <c r="AW2348" s="12" t="s">
        <v>5</v>
      </c>
      <c r="AX2348" s="12" t="s">
        <v>80</v>
      </c>
      <c r="AY2348" s="250" t="s">
        <v>204</v>
      </c>
    </row>
    <row r="2349" spans="2:51" s="12" customFormat="1" ht="12">
      <c r="B2349" s="240"/>
      <c r="C2349" s="241"/>
      <c r="D2349" s="231" t="s">
        <v>213</v>
      </c>
      <c r="E2349" s="242" t="s">
        <v>33</v>
      </c>
      <c r="F2349" s="243" t="s">
        <v>2720</v>
      </c>
      <c r="G2349" s="241"/>
      <c r="H2349" s="244">
        <v>1.82</v>
      </c>
      <c r="I2349" s="245"/>
      <c r="J2349" s="245"/>
      <c r="K2349" s="241"/>
      <c r="L2349" s="241"/>
      <c r="M2349" s="246"/>
      <c r="N2349" s="247"/>
      <c r="O2349" s="248"/>
      <c r="P2349" s="248"/>
      <c r="Q2349" s="248"/>
      <c r="R2349" s="248"/>
      <c r="S2349" s="248"/>
      <c r="T2349" s="248"/>
      <c r="U2349" s="248"/>
      <c r="V2349" s="248"/>
      <c r="W2349" s="248"/>
      <c r="X2349" s="249"/>
      <c r="AT2349" s="250" t="s">
        <v>213</v>
      </c>
      <c r="AU2349" s="250" t="s">
        <v>90</v>
      </c>
      <c r="AV2349" s="12" t="s">
        <v>90</v>
      </c>
      <c r="AW2349" s="12" t="s">
        <v>5</v>
      </c>
      <c r="AX2349" s="12" t="s">
        <v>80</v>
      </c>
      <c r="AY2349" s="250" t="s">
        <v>204</v>
      </c>
    </row>
    <row r="2350" spans="2:51" s="12" customFormat="1" ht="12">
      <c r="B2350" s="240"/>
      <c r="C2350" s="241"/>
      <c r="D2350" s="231" t="s">
        <v>213</v>
      </c>
      <c r="E2350" s="242" t="s">
        <v>33</v>
      </c>
      <c r="F2350" s="243" t="s">
        <v>2721</v>
      </c>
      <c r="G2350" s="241"/>
      <c r="H2350" s="244">
        <v>2.428</v>
      </c>
      <c r="I2350" s="245"/>
      <c r="J2350" s="245"/>
      <c r="K2350" s="241"/>
      <c r="L2350" s="241"/>
      <c r="M2350" s="246"/>
      <c r="N2350" s="247"/>
      <c r="O2350" s="248"/>
      <c r="P2350" s="248"/>
      <c r="Q2350" s="248"/>
      <c r="R2350" s="248"/>
      <c r="S2350" s="248"/>
      <c r="T2350" s="248"/>
      <c r="U2350" s="248"/>
      <c r="V2350" s="248"/>
      <c r="W2350" s="248"/>
      <c r="X2350" s="249"/>
      <c r="AT2350" s="250" t="s">
        <v>213</v>
      </c>
      <c r="AU2350" s="250" t="s">
        <v>90</v>
      </c>
      <c r="AV2350" s="12" t="s">
        <v>90</v>
      </c>
      <c r="AW2350" s="12" t="s">
        <v>5</v>
      </c>
      <c r="AX2350" s="12" t="s">
        <v>80</v>
      </c>
      <c r="AY2350" s="250" t="s">
        <v>204</v>
      </c>
    </row>
    <row r="2351" spans="2:51" s="14" customFormat="1" ht="12">
      <c r="B2351" s="262"/>
      <c r="C2351" s="263"/>
      <c r="D2351" s="231" t="s">
        <v>213</v>
      </c>
      <c r="E2351" s="264" t="s">
        <v>33</v>
      </c>
      <c r="F2351" s="265" t="s">
        <v>243</v>
      </c>
      <c r="G2351" s="263"/>
      <c r="H2351" s="266">
        <v>534.2670000000002</v>
      </c>
      <c r="I2351" s="267"/>
      <c r="J2351" s="267"/>
      <c r="K2351" s="263"/>
      <c r="L2351" s="263"/>
      <c r="M2351" s="268"/>
      <c r="N2351" s="269"/>
      <c r="O2351" s="270"/>
      <c r="P2351" s="270"/>
      <c r="Q2351" s="270"/>
      <c r="R2351" s="270"/>
      <c r="S2351" s="270"/>
      <c r="T2351" s="270"/>
      <c r="U2351" s="270"/>
      <c r="V2351" s="270"/>
      <c r="W2351" s="270"/>
      <c r="X2351" s="271"/>
      <c r="AT2351" s="272" t="s">
        <v>213</v>
      </c>
      <c r="AU2351" s="272" t="s">
        <v>90</v>
      </c>
      <c r="AV2351" s="14" t="s">
        <v>224</v>
      </c>
      <c r="AW2351" s="14" t="s">
        <v>5</v>
      </c>
      <c r="AX2351" s="14" t="s">
        <v>80</v>
      </c>
      <c r="AY2351" s="272" t="s">
        <v>204</v>
      </c>
    </row>
    <row r="2352" spans="2:51" s="11" customFormat="1" ht="12">
      <c r="B2352" s="229"/>
      <c r="C2352" s="230"/>
      <c r="D2352" s="231" t="s">
        <v>213</v>
      </c>
      <c r="E2352" s="232" t="s">
        <v>33</v>
      </c>
      <c r="F2352" s="233" t="s">
        <v>2664</v>
      </c>
      <c r="G2352" s="230"/>
      <c r="H2352" s="232" t="s">
        <v>33</v>
      </c>
      <c r="I2352" s="234"/>
      <c r="J2352" s="234"/>
      <c r="K2352" s="230"/>
      <c r="L2352" s="230"/>
      <c r="M2352" s="235"/>
      <c r="N2352" s="236"/>
      <c r="O2352" s="237"/>
      <c r="P2352" s="237"/>
      <c r="Q2352" s="237"/>
      <c r="R2352" s="237"/>
      <c r="S2352" s="237"/>
      <c r="T2352" s="237"/>
      <c r="U2352" s="237"/>
      <c r="V2352" s="237"/>
      <c r="W2352" s="237"/>
      <c r="X2352" s="238"/>
      <c r="AT2352" s="239" t="s">
        <v>213</v>
      </c>
      <c r="AU2352" s="239" t="s">
        <v>90</v>
      </c>
      <c r="AV2352" s="11" t="s">
        <v>88</v>
      </c>
      <c r="AW2352" s="11" t="s">
        <v>5</v>
      </c>
      <c r="AX2352" s="11" t="s">
        <v>80</v>
      </c>
      <c r="AY2352" s="239" t="s">
        <v>204</v>
      </c>
    </row>
    <row r="2353" spans="2:51" s="12" customFormat="1" ht="12">
      <c r="B2353" s="240"/>
      <c r="C2353" s="241"/>
      <c r="D2353" s="231" t="s">
        <v>213</v>
      </c>
      <c r="E2353" s="242" t="s">
        <v>33</v>
      </c>
      <c r="F2353" s="243" t="s">
        <v>2722</v>
      </c>
      <c r="G2353" s="241"/>
      <c r="H2353" s="244">
        <v>17.6</v>
      </c>
      <c r="I2353" s="245"/>
      <c r="J2353" s="245"/>
      <c r="K2353" s="241"/>
      <c r="L2353" s="241"/>
      <c r="M2353" s="246"/>
      <c r="N2353" s="247"/>
      <c r="O2353" s="248"/>
      <c r="P2353" s="248"/>
      <c r="Q2353" s="248"/>
      <c r="R2353" s="248"/>
      <c r="S2353" s="248"/>
      <c r="T2353" s="248"/>
      <c r="U2353" s="248"/>
      <c r="V2353" s="248"/>
      <c r="W2353" s="248"/>
      <c r="X2353" s="249"/>
      <c r="AT2353" s="250" t="s">
        <v>213</v>
      </c>
      <c r="AU2353" s="250" t="s">
        <v>90</v>
      </c>
      <c r="AV2353" s="12" t="s">
        <v>90</v>
      </c>
      <c r="AW2353" s="12" t="s">
        <v>5</v>
      </c>
      <c r="AX2353" s="12" t="s">
        <v>80</v>
      </c>
      <c r="AY2353" s="250" t="s">
        <v>204</v>
      </c>
    </row>
    <row r="2354" spans="2:51" s="13" customFormat="1" ht="12">
      <c r="B2354" s="251"/>
      <c r="C2354" s="252"/>
      <c r="D2354" s="231" t="s">
        <v>213</v>
      </c>
      <c r="E2354" s="253" t="s">
        <v>33</v>
      </c>
      <c r="F2354" s="254" t="s">
        <v>218</v>
      </c>
      <c r="G2354" s="252"/>
      <c r="H2354" s="255">
        <v>551.8670000000002</v>
      </c>
      <c r="I2354" s="256"/>
      <c r="J2354" s="256"/>
      <c r="K2354" s="252"/>
      <c r="L2354" s="252"/>
      <c r="M2354" s="257"/>
      <c r="N2354" s="258"/>
      <c r="O2354" s="259"/>
      <c r="P2354" s="259"/>
      <c r="Q2354" s="259"/>
      <c r="R2354" s="259"/>
      <c r="S2354" s="259"/>
      <c r="T2354" s="259"/>
      <c r="U2354" s="259"/>
      <c r="V2354" s="259"/>
      <c r="W2354" s="259"/>
      <c r="X2354" s="260"/>
      <c r="AT2354" s="261" t="s">
        <v>213</v>
      </c>
      <c r="AU2354" s="261" t="s">
        <v>90</v>
      </c>
      <c r="AV2354" s="13" t="s">
        <v>211</v>
      </c>
      <c r="AW2354" s="13" t="s">
        <v>5</v>
      </c>
      <c r="AX2354" s="13" t="s">
        <v>88</v>
      </c>
      <c r="AY2354" s="261" t="s">
        <v>204</v>
      </c>
    </row>
    <row r="2355" spans="2:65" s="1" customFormat="1" ht="22.5" customHeight="1">
      <c r="B2355" s="39"/>
      <c r="C2355" s="216" t="s">
        <v>2723</v>
      </c>
      <c r="D2355" s="216" t="s">
        <v>206</v>
      </c>
      <c r="E2355" s="217" t="s">
        <v>2724</v>
      </c>
      <c r="F2355" s="218" t="s">
        <v>2725</v>
      </c>
      <c r="G2355" s="219" t="s">
        <v>275</v>
      </c>
      <c r="H2355" s="220">
        <v>4.139</v>
      </c>
      <c r="I2355" s="221"/>
      <c r="J2355" s="221"/>
      <c r="K2355" s="222">
        <f>ROUND(P2355*H2355,2)</f>
        <v>0</v>
      </c>
      <c r="L2355" s="218" t="s">
        <v>210</v>
      </c>
      <c r="M2355" s="44"/>
      <c r="N2355" s="223" t="s">
        <v>33</v>
      </c>
      <c r="O2355" s="224" t="s">
        <v>49</v>
      </c>
      <c r="P2355" s="225">
        <f>I2355+J2355</f>
        <v>0</v>
      </c>
      <c r="Q2355" s="225">
        <f>ROUND(I2355*H2355,2)</f>
        <v>0</v>
      </c>
      <c r="R2355" s="225">
        <f>ROUND(J2355*H2355,2)</f>
        <v>0</v>
      </c>
      <c r="S2355" s="80"/>
      <c r="T2355" s="226">
        <f>S2355*H2355</f>
        <v>0</v>
      </c>
      <c r="U2355" s="226">
        <v>0</v>
      </c>
      <c r="V2355" s="226">
        <f>U2355*H2355</f>
        <v>0</v>
      </c>
      <c r="W2355" s="226">
        <v>0</v>
      </c>
      <c r="X2355" s="227">
        <f>W2355*H2355</f>
        <v>0</v>
      </c>
      <c r="AR2355" s="17" t="s">
        <v>305</v>
      </c>
      <c r="AT2355" s="17" t="s">
        <v>206</v>
      </c>
      <c r="AU2355" s="17" t="s">
        <v>90</v>
      </c>
      <c r="AY2355" s="17" t="s">
        <v>204</v>
      </c>
      <c r="BE2355" s="228">
        <f>IF(O2355="základní",K2355,0)</f>
        <v>0</v>
      </c>
      <c r="BF2355" s="228">
        <f>IF(O2355="snížená",K2355,0)</f>
        <v>0</v>
      </c>
      <c r="BG2355" s="228">
        <f>IF(O2355="zákl. přenesená",K2355,0)</f>
        <v>0</v>
      </c>
      <c r="BH2355" s="228">
        <f>IF(O2355="sníž. přenesená",K2355,0)</f>
        <v>0</v>
      </c>
      <c r="BI2355" s="228">
        <f>IF(O2355="nulová",K2355,0)</f>
        <v>0</v>
      </c>
      <c r="BJ2355" s="17" t="s">
        <v>88</v>
      </c>
      <c r="BK2355" s="228">
        <f>ROUND(P2355*H2355,2)</f>
        <v>0</v>
      </c>
      <c r="BL2355" s="17" t="s">
        <v>305</v>
      </c>
      <c r="BM2355" s="17" t="s">
        <v>2726</v>
      </c>
    </row>
    <row r="2356" spans="2:63" s="10" customFormat="1" ht="22.8" customHeight="1">
      <c r="B2356" s="199"/>
      <c r="C2356" s="200"/>
      <c r="D2356" s="201" t="s">
        <v>79</v>
      </c>
      <c r="E2356" s="214" t="s">
        <v>2727</v>
      </c>
      <c r="F2356" s="214" t="s">
        <v>2728</v>
      </c>
      <c r="G2356" s="200"/>
      <c r="H2356" s="200"/>
      <c r="I2356" s="203"/>
      <c r="J2356" s="203"/>
      <c r="K2356" s="215">
        <f>BK2356</f>
        <v>0</v>
      </c>
      <c r="L2356" s="200"/>
      <c r="M2356" s="205"/>
      <c r="N2356" s="206"/>
      <c r="O2356" s="207"/>
      <c r="P2356" s="207"/>
      <c r="Q2356" s="208">
        <f>SUM(Q2357:Q2630)</f>
        <v>0</v>
      </c>
      <c r="R2356" s="208">
        <f>SUM(R2357:R2630)</f>
        <v>0</v>
      </c>
      <c r="S2356" s="207"/>
      <c r="T2356" s="209">
        <f>SUM(T2357:T2630)</f>
        <v>0</v>
      </c>
      <c r="U2356" s="207"/>
      <c r="V2356" s="209">
        <f>SUM(V2357:V2630)</f>
        <v>9.94402747</v>
      </c>
      <c r="W2356" s="207"/>
      <c r="X2356" s="210">
        <f>SUM(X2357:X2630)</f>
        <v>0</v>
      </c>
      <c r="AR2356" s="211" t="s">
        <v>90</v>
      </c>
      <c r="AT2356" s="212" t="s">
        <v>79</v>
      </c>
      <c r="AU2356" s="212" t="s">
        <v>88</v>
      </c>
      <c r="AY2356" s="211" t="s">
        <v>204</v>
      </c>
      <c r="BK2356" s="213">
        <f>SUM(BK2357:BK2630)</f>
        <v>0</v>
      </c>
    </row>
    <row r="2357" spans="2:65" s="1" customFormat="1" ht="16.5" customHeight="1">
      <c r="B2357" s="39"/>
      <c r="C2357" s="216" t="s">
        <v>2729</v>
      </c>
      <c r="D2357" s="216" t="s">
        <v>206</v>
      </c>
      <c r="E2357" s="217" t="s">
        <v>2730</v>
      </c>
      <c r="F2357" s="218" t="s">
        <v>2731</v>
      </c>
      <c r="G2357" s="219" t="s">
        <v>209</v>
      </c>
      <c r="H2357" s="220">
        <v>573.129</v>
      </c>
      <c r="I2357" s="221"/>
      <c r="J2357" s="221"/>
      <c r="K2357" s="222">
        <f>ROUND(P2357*H2357,2)</f>
        <v>0</v>
      </c>
      <c r="L2357" s="218" t="s">
        <v>239</v>
      </c>
      <c r="M2357" s="44"/>
      <c r="N2357" s="223" t="s">
        <v>33</v>
      </c>
      <c r="O2357" s="224" t="s">
        <v>49</v>
      </c>
      <c r="P2357" s="225">
        <f>I2357+J2357</f>
        <v>0</v>
      </c>
      <c r="Q2357" s="225">
        <f>ROUND(I2357*H2357,2)</f>
        <v>0</v>
      </c>
      <c r="R2357" s="225">
        <f>ROUND(J2357*H2357,2)</f>
        <v>0</v>
      </c>
      <c r="S2357" s="80"/>
      <c r="T2357" s="226">
        <f>S2357*H2357</f>
        <v>0</v>
      </c>
      <c r="U2357" s="226">
        <v>0.003</v>
      </c>
      <c r="V2357" s="226">
        <f>U2357*H2357</f>
        <v>1.719387</v>
      </c>
      <c r="W2357" s="226">
        <v>0</v>
      </c>
      <c r="X2357" s="227">
        <f>W2357*H2357</f>
        <v>0</v>
      </c>
      <c r="AR2357" s="17" t="s">
        <v>305</v>
      </c>
      <c r="AT2357" s="17" t="s">
        <v>206</v>
      </c>
      <c r="AU2357" s="17" t="s">
        <v>90</v>
      </c>
      <c r="AY2357" s="17" t="s">
        <v>204</v>
      </c>
      <c r="BE2357" s="228">
        <f>IF(O2357="základní",K2357,0)</f>
        <v>0</v>
      </c>
      <c r="BF2357" s="228">
        <f>IF(O2357="snížená",K2357,0)</f>
        <v>0</v>
      </c>
      <c r="BG2357" s="228">
        <f>IF(O2357="zákl. přenesená",K2357,0)</f>
        <v>0</v>
      </c>
      <c r="BH2357" s="228">
        <f>IF(O2357="sníž. přenesená",K2357,0)</f>
        <v>0</v>
      </c>
      <c r="BI2357" s="228">
        <f>IF(O2357="nulová",K2357,0)</f>
        <v>0</v>
      </c>
      <c r="BJ2357" s="17" t="s">
        <v>88</v>
      </c>
      <c r="BK2357" s="228">
        <f>ROUND(P2357*H2357,2)</f>
        <v>0</v>
      </c>
      <c r="BL2357" s="17" t="s">
        <v>305</v>
      </c>
      <c r="BM2357" s="17" t="s">
        <v>2732</v>
      </c>
    </row>
    <row r="2358" spans="2:51" s="11" customFormat="1" ht="12">
      <c r="B2358" s="229"/>
      <c r="C2358" s="230"/>
      <c r="D2358" s="231" t="s">
        <v>213</v>
      </c>
      <c r="E2358" s="232" t="s">
        <v>33</v>
      </c>
      <c r="F2358" s="233" t="s">
        <v>2733</v>
      </c>
      <c r="G2358" s="230"/>
      <c r="H2358" s="232" t="s">
        <v>33</v>
      </c>
      <c r="I2358" s="234"/>
      <c r="J2358" s="234"/>
      <c r="K2358" s="230"/>
      <c r="L2358" s="230"/>
      <c r="M2358" s="235"/>
      <c r="N2358" s="236"/>
      <c r="O2358" s="237"/>
      <c r="P2358" s="237"/>
      <c r="Q2358" s="237"/>
      <c r="R2358" s="237"/>
      <c r="S2358" s="237"/>
      <c r="T2358" s="237"/>
      <c r="U2358" s="237"/>
      <c r="V2358" s="237"/>
      <c r="W2358" s="237"/>
      <c r="X2358" s="238"/>
      <c r="AT2358" s="239" t="s">
        <v>213</v>
      </c>
      <c r="AU2358" s="239" t="s">
        <v>90</v>
      </c>
      <c r="AV2358" s="11" t="s">
        <v>88</v>
      </c>
      <c r="AW2358" s="11" t="s">
        <v>5</v>
      </c>
      <c r="AX2358" s="11" t="s">
        <v>80</v>
      </c>
      <c r="AY2358" s="239" t="s">
        <v>204</v>
      </c>
    </row>
    <row r="2359" spans="2:51" s="12" customFormat="1" ht="12">
      <c r="B2359" s="240"/>
      <c r="C2359" s="241"/>
      <c r="D2359" s="231" t="s">
        <v>213</v>
      </c>
      <c r="E2359" s="242" t="s">
        <v>33</v>
      </c>
      <c r="F2359" s="243" t="s">
        <v>2734</v>
      </c>
      <c r="G2359" s="241"/>
      <c r="H2359" s="244">
        <v>39.038</v>
      </c>
      <c r="I2359" s="245"/>
      <c r="J2359" s="245"/>
      <c r="K2359" s="241"/>
      <c r="L2359" s="241"/>
      <c r="M2359" s="246"/>
      <c r="N2359" s="247"/>
      <c r="O2359" s="248"/>
      <c r="P2359" s="248"/>
      <c r="Q2359" s="248"/>
      <c r="R2359" s="248"/>
      <c r="S2359" s="248"/>
      <c r="T2359" s="248"/>
      <c r="U2359" s="248"/>
      <c r="V2359" s="248"/>
      <c r="W2359" s="248"/>
      <c r="X2359" s="249"/>
      <c r="AT2359" s="250" t="s">
        <v>213</v>
      </c>
      <c r="AU2359" s="250" t="s">
        <v>90</v>
      </c>
      <c r="AV2359" s="12" t="s">
        <v>90</v>
      </c>
      <c r="AW2359" s="12" t="s">
        <v>5</v>
      </c>
      <c r="AX2359" s="12" t="s">
        <v>80</v>
      </c>
      <c r="AY2359" s="250" t="s">
        <v>204</v>
      </c>
    </row>
    <row r="2360" spans="2:51" s="12" customFormat="1" ht="12">
      <c r="B2360" s="240"/>
      <c r="C2360" s="241"/>
      <c r="D2360" s="231" t="s">
        <v>213</v>
      </c>
      <c r="E2360" s="242" t="s">
        <v>33</v>
      </c>
      <c r="F2360" s="243" t="s">
        <v>1936</v>
      </c>
      <c r="G2360" s="241"/>
      <c r="H2360" s="244">
        <v>-1.773</v>
      </c>
      <c r="I2360" s="245"/>
      <c r="J2360" s="245"/>
      <c r="K2360" s="241"/>
      <c r="L2360" s="241"/>
      <c r="M2360" s="246"/>
      <c r="N2360" s="247"/>
      <c r="O2360" s="248"/>
      <c r="P2360" s="248"/>
      <c r="Q2360" s="248"/>
      <c r="R2360" s="248"/>
      <c r="S2360" s="248"/>
      <c r="T2360" s="248"/>
      <c r="U2360" s="248"/>
      <c r="V2360" s="248"/>
      <c r="W2360" s="248"/>
      <c r="X2360" s="249"/>
      <c r="AT2360" s="250" t="s">
        <v>213</v>
      </c>
      <c r="AU2360" s="250" t="s">
        <v>90</v>
      </c>
      <c r="AV2360" s="12" t="s">
        <v>90</v>
      </c>
      <c r="AW2360" s="12" t="s">
        <v>5</v>
      </c>
      <c r="AX2360" s="12" t="s">
        <v>80</v>
      </c>
      <c r="AY2360" s="250" t="s">
        <v>204</v>
      </c>
    </row>
    <row r="2361" spans="2:51" s="12" customFormat="1" ht="12">
      <c r="B2361" s="240"/>
      <c r="C2361" s="241"/>
      <c r="D2361" s="231" t="s">
        <v>213</v>
      </c>
      <c r="E2361" s="242" t="s">
        <v>33</v>
      </c>
      <c r="F2361" s="243" t="s">
        <v>2735</v>
      </c>
      <c r="G2361" s="241"/>
      <c r="H2361" s="244">
        <v>-3.908</v>
      </c>
      <c r="I2361" s="245"/>
      <c r="J2361" s="245"/>
      <c r="K2361" s="241"/>
      <c r="L2361" s="241"/>
      <c r="M2361" s="246"/>
      <c r="N2361" s="247"/>
      <c r="O2361" s="248"/>
      <c r="P2361" s="248"/>
      <c r="Q2361" s="248"/>
      <c r="R2361" s="248"/>
      <c r="S2361" s="248"/>
      <c r="T2361" s="248"/>
      <c r="U2361" s="248"/>
      <c r="V2361" s="248"/>
      <c r="W2361" s="248"/>
      <c r="X2361" s="249"/>
      <c r="AT2361" s="250" t="s">
        <v>213</v>
      </c>
      <c r="AU2361" s="250" t="s">
        <v>90</v>
      </c>
      <c r="AV2361" s="12" t="s">
        <v>90</v>
      </c>
      <c r="AW2361" s="12" t="s">
        <v>5</v>
      </c>
      <c r="AX2361" s="12" t="s">
        <v>80</v>
      </c>
      <c r="AY2361" s="250" t="s">
        <v>204</v>
      </c>
    </row>
    <row r="2362" spans="2:51" s="12" customFormat="1" ht="12">
      <c r="B2362" s="240"/>
      <c r="C2362" s="241"/>
      <c r="D2362" s="231" t="s">
        <v>213</v>
      </c>
      <c r="E2362" s="242" t="s">
        <v>33</v>
      </c>
      <c r="F2362" s="243" t="s">
        <v>2736</v>
      </c>
      <c r="G2362" s="241"/>
      <c r="H2362" s="244">
        <v>40.065</v>
      </c>
      <c r="I2362" s="245"/>
      <c r="J2362" s="245"/>
      <c r="K2362" s="241"/>
      <c r="L2362" s="241"/>
      <c r="M2362" s="246"/>
      <c r="N2362" s="247"/>
      <c r="O2362" s="248"/>
      <c r="P2362" s="248"/>
      <c r="Q2362" s="248"/>
      <c r="R2362" s="248"/>
      <c r="S2362" s="248"/>
      <c r="T2362" s="248"/>
      <c r="U2362" s="248"/>
      <c r="V2362" s="248"/>
      <c r="W2362" s="248"/>
      <c r="X2362" s="249"/>
      <c r="AT2362" s="250" t="s">
        <v>213</v>
      </c>
      <c r="AU2362" s="250" t="s">
        <v>90</v>
      </c>
      <c r="AV2362" s="12" t="s">
        <v>90</v>
      </c>
      <c r="AW2362" s="12" t="s">
        <v>5</v>
      </c>
      <c r="AX2362" s="12" t="s">
        <v>80</v>
      </c>
      <c r="AY2362" s="250" t="s">
        <v>204</v>
      </c>
    </row>
    <row r="2363" spans="2:51" s="12" customFormat="1" ht="12">
      <c r="B2363" s="240"/>
      <c r="C2363" s="241"/>
      <c r="D2363" s="231" t="s">
        <v>213</v>
      </c>
      <c r="E2363" s="242" t="s">
        <v>33</v>
      </c>
      <c r="F2363" s="243" t="s">
        <v>613</v>
      </c>
      <c r="G2363" s="241"/>
      <c r="H2363" s="244">
        <v>-1.576</v>
      </c>
      <c r="I2363" s="245"/>
      <c r="J2363" s="245"/>
      <c r="K2363" s="241"/>
      <c r="L2363" s="241"/>
      <c r="M2363" s="246"/>
      <c r="N2363" s="247"/>
      <c r="O2363" s="248"/>
      <c r="P2363" s="248"/>
      <c r="Q2363" s="248"/>
      <c r="R2363" s="248"/>
      <c r="S2363" s="248"/>
      <c r="T2363" s="248"/>
      <c r="U2363" s="248"/>
      <c r="V2363" s="248"/>
      <c r="W2363" s="248"/>
      <c r="X2363" s="249"/>
      <c r="AT2363" s="250" t="s">
        <v>213</v>
      </c>
      <c r="AU2363" s="250" t="s">
        <v>90</v>
      </c>
      <c r="AV2363" s="12" t="s">
        <v>90</v>
      </c>
      <c r="AW2363" s="12" t="s">
        <v>5</v>
      </c>
      <c r="AX2363" s="12" t="s">
        <v>80</v>
      </c>
      <c r="AY2363" s="250" t="s">
        <v>204</v>
      </c>
    </row>
    <row r="2364" spans="2:51" s="11" customFormat="1" ht="12">
      <c r="B2364" s="229"/>
      <c r="C2364" s="230"/>
      <c r="D2364" s="231" t="s">
        <v>213</v>
      </c>
      <c r="E2364" s="232" t="s">
        <v>33</v>
      </c>
      <c r="F2364" s="233" t="s">
        <v>2737</v>
      </c>
      <c r="G2364" s="230"/>
      <c r="H2364" s="232" t="s">
        <v>33</v>
      </c>
      <c r="I2364" s="234"/>
      <c r="J2364" s="234"/>
      <c r="K2364" s="230"/>
      <c r="L2364" s="230"/>
      <c r="M2364" s="235"/>
      <c r="N2364" s="236"/>
      <c r="O2364" s="237"/>
      <c r="P2364" s="237"/>
      <c r="Q2364" s="237"/>
      <c r="R2364" s="237"/>
      <c r="S2364" s="237"/>
      <c r="T2364" s="237"/>
      <c r="U2364" s="237"/>
      <c r="V2364" s="237"/>
      <c r="W2364" s="237"/>
      <c r="X2364" s="238"/>
      <c r="AT2364" s="239" t="s">
        <v>213</v>
      </c>
      <c r="AU2364" s="239" t="s">
        <v>90</v>
      </c>
      <c r="AV2364" s="11" t="s">
        <v>88</v>
      </c>
      <c r="AW2364" s="11" t="s">
        <v>5</v>
      </c>
      <c r="AX2364" s="11" t="s">
        <v>80</v>
      </c>
      <c r="AY2364" s="239" t="s">
        <v>204</v>
      </c>
    </row>
    <row r="2365" spans="2:51" s="12" customFormat="1" ht="12">
      <c r="B2365" s="240"/>
      <c r="C2365" s="241"/>
      <c r="D2365" s="231" t="s">
        <v>213</v>
      </c>
      <c r="E2365" s="242" t="s">
        <v>33</v>
      </c>
      <c r="F2365" s="243" t="s">
        <v>2738</v>
      </c>
      <c r="G2365" s="241"/>
      <c r="H2365" s="244">
        <v>21.303</v>
      </c>
      <c r="I2365" s="245"/>
      <c r="J2365" s="245"/>
      <c r="K2365" s="241"/>
      <c r="L2365" s="241"/>
      <c r="M2365" s="246"/>
      <c r="N2365" s="247"/>
      <c r="O2365" s="248"/>
      <c r="P2365" s="248"/>
      <c r="Q2365" s="248"/>
      <c r="R2365" s="248"/>
      <c r="S2365" s="248"/>
      <c r="T2365" s="248"/>
      <c r="U2365" s="248"/>
      <c r="V2365" s="248"/>
      <c r="W2365" s="248"/>
      <c r="X2365" s="249"/>
      <c r="AT2365" s="250" t="s">
        <v>213</v>
      </c>
      <c r="AU2365" s="250" t="s">
        <v>90</v>
      </c>
      <c r="AV2365" s="12" t="s">
        <v>90</v>
      </c>
      <c r="AW2365" s="12" t="s">
        <v>5</v>
      </c>
      <c r="AX2365" s="12" t="s">
        <v>80</v>
      </c>
      <c r="AY2365" s="250" t="s">
        <v>204</v>
      </c>
    </row>
    <row r="2366" spans="2:51" s="12" customFormat="1" ht="12">
      <c r="B2366" s="240"/>
      <c r="C2366" s="241"/>
      <c r="D2366" s="231" t="s">
        <v>213</v>
      </c>
      <c r="E2366" s="242" t="s">
        <v>33</v>
      </c>
      <c r="F2366" s="243" t="s">
        <v>2739</v>
      </c>
      <c r="G2366" s="241"/>
      <c r="H2366" s="244">
        <v>14.952</v>
      </c>
      <c r="I2366" s="245"/>
      <c r="J2366" s="245"/>
      <c r="K2366" s="241"/>
      <c r="L2366" s="241"/>
      <c r="M2366" s="246"/>
      <c r="N2366" s="247"/>
      <c r="O2366" s="248"/>
      <c r="P2366" s="248"/>
      <c r="Q2366" s="248"/>
      <c r="R2366" s="248"/>
      <c r="S2366" s="248"/>
      <c r="T2366" s="248"/>
      <c r="U2366" s="248"/>
      <c r="V2366" s="248"/>
      <c r="W2366" s="248"/>
      <c r="X2366" s="249"/>
      <c r="AT2366" s="250" t="s">
        <v>213</v>
      </c>
      <c r="AU2366" s="250" t="s">
        <v>90</v>
      </c>
      <c r="AV2366" s="12" t="s">
        <v>90</v>
      </c>
      <c r="AW2366" s="12" t="s">
        <v>5</v>
      </c>
      <c r="AX2366" s="12" t="s">
        <v>80</v>
      </c>
      <c r="AY2366" s="250" t="s">
        <v>204</v>
      </c>
    </row>
    <row r="2367" spans="2:51" s="12" customFormat="1" ht="12">
      <c r="B2367" s="240"/>
      <c r="C2367" s="241"/>
      <c r="D2367" s="231" t="s">
        <v>213</v>
      </c>
      <c r="E2367" s="242" t="s">
        <v>33</v>
      </c>
      <c r="F2367" s="243" t="s">
        <v>2740</v>
      </c>
      <c r="G2367" s="241"/>
      <c r="H2367" s="244">
        <v>21.138</v>
      </c>
      <c r="I2367" s="245"/>
      <c r="J2367" s="245"/>
      <c r="K2367" s="241"/>
      <c r="L2367" s="241"/>
      <c r="M2367" s="246"/>
      <c r="N2367" s="247"/>
      <c r="O2367" s="248"/>
      <c r="P2367" s="248"/>
      <c r="Q2367" s="248"/>
      <c r="R2367" s="248"/>
      <c r="S2367" s="248"/>
      <c r="T2367" s="248"/>
      <c r="U2367" s="248"/>
      <c r="V2367" s="248"/>
      <c r="W2367" s="248"/>
      <c r="X2367" s="249"/>
      <c r="AT2367" s="250" t="s">
        <v>213</v>
      </c>
      <c r="AU2367" s="250" t="s">
        <v>90</v>
      </c>
      <c r="AV2367" s="12" t="s">
        <v>90</v>
      </c>
      <c r="AW2367" s="12" t="s">
        <v>5</v>
      </c>
      <c r="AX2367" s="12" t="s">
        <v>80</v>
      </c>
      <c r="AY2367" s="250" t="s">
        <v>204</v>
      </c>
    </row>
    <row r="2368" spans="2:51" s="12" customFormat="1" ht="12">
      <c r="B2368" s="240"/>
      <c r="C2368" s="241"/>
      <c r="D2368" s="231" t="s">
        <v>213</v>
      </c>
      <c r="E2368" s="242" t="s">
        <v>33</v>
      </c>
      <c r="F2368" s="243" t="s">
        <v>2741</v>
      </c>
      <c r="G2368" s="241"/>
      <c r="H2368" s="244">
        <v>14.509</v>
      </c>
      <c r="I2368" s="245"/>
      <c r="J2368" s="245"/>
      <c r="K2368" s="241"/>
      <c r="L2368" s="241"/>
      <c r="M2368" s="246"/>
      <c r="N2368" s="247"/>
      <c r="O2368" s="248"/>
      <c r="P2368" s="248"/>
      <c r="Q2368" s="248"/>
      <c r="R2368" s="248"/>
      <c r="S2368" s="248"/>
      <c r="T2368" s="248"/>
      <c r="U2368" s="248"/>
      <c r="V2368" s="248"/>
      <c r="W2368" s="248"/>
      <c r="X2368" s="249"/>
      <c r="AT2368" s="250" t="s">
        <v>213</v>
      </c>
      <c r="AU2368" s="250" t="s">
        <v>90</v>
      </c>
      <c r="AV2368" s="12" t="s">
        <v>90</v>
      </c>
      <c r="AW2368" s="12" t="s">
        <v>5</v>
      </c>
      <c r="AX2368" s="12" t="s">
        <v>80</v>
      </c>
      <c r="AY2368" s="250" t="s">
        <v>204</v>
      </c>
    </row>
    <row r="2369" spans="2:51" s="12" customFormat="1" ht="12">
      <c r="B2369" s="240"/>
      <c r="C2369" s="241"/>
      <c r="D2369" s="231" t="s">
        <v>213</v>
      </c>
      <c r="E2369" s="242" t="s">
        <v>33</v>
      </c>
      <c r="F2369" s="243" t="s">
        <v>2742</v>
      </c>
      <c r="G2369" s="241"/>
      <c r="H2369" s="244">
        <v>24.111</v>
      </c>
      <c r="I2369" s="245"/>
      <c r="J2369" s="245"/>
      <c r="K2369" s="241"/>
      <c r="L2369" s="241"/>
      <c r="M2369" s="246"/>
      <c r="N2369" s="247"/>
      <c r="O2369" s="248"/>
      <c r="P2369" s="248"/>
      <c r="Q2369" s="248"/>
      <c r="R2369" s="248"/>
      <c r="S2369" s="248"/>
      <c r="T2369" s="248"/>
      <c r="U2369" s="248"/>
      <c r="V2369" s="248"/>
      <c r="W2369" s="248"/>
      <c r="X2369" s="249"/>
      <c r="AT2369" s="250" t="s">
        <v>213</v>
      </c>
      <c r="AU2369" s="250" t="s">
        <v>90</v>
      </c>
      <c r="AV2369" s="12" t="s">
        <v>90</v>
      </c>
      <c r="AW2369" s="12" t="s">
        <v>5</v>
      </c>
      <c r="AX2369" s="12" t="s">
        <v>80</v>
      </c>
      <c r="AY2369" s="250" t="s">
        <v>204</v>
      </c>
    </row>
    <row r="2370" spans="2:51" s="12" customFormat="1" ht="12">
      <c r="B2370" s="240"/>
      <c r="C2370" s="241"/>
      <c r="D2370" s="231" t="s">
        <v>213</v>
      </c>
      <c r="E2370" s="242" t="s">
        <v>33</v>
      </c>
      <c r="F2370" s="243" t="s">
        <v>613</v>
      </c>
      <c r="G2370" s="241"/>
      <c r="H2370" s="244">
        <v>-1.576</v>
      </c>
      <c r="I2370" s="245"/>
      <c r="J2370" s="245"/>
      <c r="K2370" s="241"/>
      <c r="L2370" s="241"/>
      <c r="M2370" s="246"/>
      <c r="N2370" s="247"/>
      <c r="O2370" s="248"/>
      <c r="P2370" s="248"/>
      <c r="Q2370" s="248"/>
      <c r="R2370" s="248"/>
      <c r="S2370" s="248"/>
      <c r="T2370" s="248"/>
      <c r="U2370" s="248"/>
      <c r="V2370" s="248"/>
      <c r="W2370" s="248"/>
      <c r="X2370" s="249"/>
      <c r="AT2370" s="250" t="s">
        <v>213</v>
      </c>
      <c r="AU2370" s="250" t="s">
        <v>90</v>
      </c>
      <c r="AV2370" s="12" t="s">
        <v>90</v>
      </c>
      <c r="AW2370" s="12" t="s">
        <v>5</v>
      </c>
      <c r="AX2370" s="12" t="s">
        <v>80</v>
      </c>
      <c r="AY2370" s="250" t="s">
        <v>204</v>
      </c>
    </row>
    <row r="2371" spans="2:51" s="12" customFormat="1" ht="12">
      <c r="B2371" s="240"/>
      <c r="C2371" s="241"/>
      <c r="D2371" s="231" t="s">
        <v>213</v>
      </c>
      <c r="E2371" s="242" t="s">
        <v>33</v>
      </c>
      <c r="F2371" s="243" t="s">
        <v>2743</v>
      </c>
      <c r="G2371" s="241"/>
      <c r="H2371" s="244">
        <v>26.666</v>
      </c>
      <c r="I2371" s="245"/>
      <c r="J2371" s="245"/>
      <c r="K2371" s="241"/>
      <c r="L2371" s="241"/>
      <c r="M2371" s="246"/>
      <c r="N2371" s="247"/>
      <c r="O2371" s="248"/>
      <c r="P2371" s="248"/>
      <c r="Q2371" s="248"/>
      <c r="R2371" s="248"/>
      <c r="S2371" s="248"/>
      <c r="T2371" s="248"/>
      <c r="U2371" s="248"/>
      <c r="V2371" s="248"/>
      <c r="W2371" s="248"/>
      <c r="X2371" s="249"/>
      <c r="AT2371" s="250" t="s">
        <v>213</v>
      </c>
      <c r="AU2371" s="250" t="s">
        <v>90</v>
      </c>
      <c r="AV2371" s="12" t="s">
        <v>90</v>
      </c>
      <c r="AW2371" s="12" t="s">
        <v>5</v>
      </c>
      <c r="AX2371" s="12" t="s">
        <v>80</v>
      </c>
      <c r="AY2371" s="250" t="s">
        <v>204</v>
      </c>
    </row>
    <row r="2372" spans="2:51" s="12" customFormat="1" ht="12">
      <c r="B2372" s="240"/>
      <c r="C2372" s="241"/>
      <c r="D2372" s="231" t="s">
        <v>213</v>
      </c>
      <c r="E2372" s="242" t="s">
        <v>33</v>
      </c>
      <c r="F2372" s="243" t="s">
        <v>2744</v>
      </c>
      <c r="G2372" s="241"/>
      <c r="H2372" s="244">
        <v>-4.137</v>
      </c>
      <c r="I2372" s="245"/>
      <c r="J2372" s="245"/>
      <c r="K2372" s="241"/>
      <c r="L2372" s="241"/>
      <c r="M2372" s="246"/>
      <c r="N2372" s="247"/>
      <c r="O2372" s="248"/>
      <c r="P2372" s="248"/>
      <c r="Q2372" s="248"/>
      <c r="R2372" s="248"/>
      <c r="S2372" s="248"/>
      <c r="T2372" s="248"/>
      <c r="U2372" s="248"/>
      <c r="V2372" s="248"/>
      <c r="W2372" s="248"/>
      <c r="X2372" s="249"/>
      <c r="AT2372" s="250" t="s">
        <v>213</v>
      </c>
      <c r="AU2372" s="250" t="s">
        <v>90</v>
      </c>
      <c r="AV2372" s="12" t="s">
        <v>90</v>
      </c>
      <c r="AW2372" s="12" t="s">
        <v>5</v>
      </c>
      <c r="AX2372" s="12" t="s">
        <v>80</v>
      </c>
      <c r="AY2372" s="250" t="s">
        <v>204</v>
      </c>
    </row>
    <row r="2373" spans="2:51" s="12" customFormat="1" ht="12">
      <c r="B2373" s="240"/>
      <c r="C2373" s="241"/>
      <c r="D2373" s="231" t="s">
        <v>213</v>
      </c>
      <c r="E2373" s="242" t="s">
        <v>33</v>
      </c>
      <c r="F2373" s="243" t="s">
        <v>2745</v>
      </c>
      <c r="G2373" s="241"/>
      <c r="H2373" s="244">
        <v>12.751</v>
      </c>
      <c r="I2373" s="245"/>
      <c r="J2373" s="245"/>
      <c r="K2373" s="241"/>
      <c r="L2373" s="241"/>
      <c r="M2373" s="246"/>
      <c r="N2373" s="247"/>
      <c r="O2373" s="248"/>
      <c r="P2373" s="248"/>
      <c r="Q2373" s="248"/>
      <c r="R2373" s="248"/>
      <c r="S2373" s="248"/>
      <c r="T2373" s="248"/>
      <c r="U2373" s="248"/>
      <c r="V2373" s="248"/>
      <c r="W2373" s="248"/>
      <c r="X2373" s="249"/>
      <c r="AT2373" s="250" t="s">
        <v>213</v>
      </c>
      <c r="AU2373" s="250" t="s">
        <v>90</v>
      </c>
      <c r="AV2373" s="12" t="s">
        <v>90</v>
      </c>
      <c r="AW2373" s="12" t="s">
        <v>5</v>
      </c>
      <c r="AX2373" s="12" t="s">
        <v>80</v>
      </c>
      <c r="AY2373" s="250" t="s">
        <v>204</v>
      </c>
    </row>
    <row r="2374" spans="2:51" s="12" customFormat="1" ht="12">
      <c r="B2374" s="240"/>
      <c r="C2374" s="241"/>
      <c r="D2374" s="231" t="s">
        <v>213</v>
      </c>
      <c r="E2374" s="242" t="s">
        <v>33</v>
      </c>
      <c r="F2374" s="243" t="s">
        <v>599</v>
      </c>
      <c r="G2374" s="241"/>
      <c r="H2374" s="244">
        <v>-2.758</v>
      </c>
      <c r="I2374" s="245"/>
      <c r="J2374" s="245"/>
      <c r="K2374" s="241"/>
      <c r="L2374" s="241"/>
      <c r="M2374" s="246"/>
      <c r="N2374" s="247"/>
      <c r="O2374" s="248"/>
      <c r="P2374" s="248"/>
      <c r="Q2374" s="248"/>
      <c r="R2374" s="248"/>
      <c r="S2374" s="248"/>
      <c r="T2374" s="248"/>
      <c r="U2374" s="248"/>
      <c r="V2374" s="248"/>
      <c r="W2374" s="248"/>
      <c r="X2374" s="249"/>
      <c r="AT2374" s="250" t="s">
        <v>213</v>
      </c>
      <c r="AU2374" s="250" t="s">
        <v>90</v>
      </c>
      <c r="AV2374" s="12" t="s">
        <v>90</v>
      </c>
      <c r="AW2374" s="12" t="s">
        <v>5</v>
      </c>
      <c r="AX2374" s="12" t="s">
        <v>80</v>
      </c>
      <c r="AY2374" s="250" t="s">
        <v>204</v>
      </c>
    </row>
    <row r="2375" spans="2:51" s="12" customFormat="1" ht="12">
      <c r="B2375" s="240"/>
      <c r="C2375" s="241"/>
      <c r="D2375" s="231" t="s">
        <v>213</v>
      </c>
      <c r="E2375" s="242" t="s">
        <v>33</v>
      </c>
      <c r="F2375" s="243" t="s">
        <v>2746</v>
      </c>
      <c r="G2375" s="241"/>
      <c r="H2375" s="244">
        <v>13.927</v>
      </c>
      <c r="I2375" s="245"/>
      <c r="J2375" s="245"/>
      <c r="K2375" s="241"/>
      <c r="L2375" s="241"/>
      <c r="M2375" s="246"/>
      <c r="N2375" s="247"/>
      <c r="O2375" s="248"/>
      <c r="P2375" s="248"/>
      <c r="Q2375" s="248"/>
      <c r="R2375" s="248"/>
      <c r="S2375" s="248"/>
      <c r="T2375" s="248"/>
      <c r="U2375" s="248"/>
      <c r="V2375" s="248"/>
      <c r="W2375" s="248"/>
      <c r="X2375" s="249"/>
      <c r="AT2375" s="250" t="s">
        <v>213</v>
      </c>
      <c r="AU2375" s="250" t="s">
        <v>90</v>
      </c>
      <c r="AV2375" s="12" t="s">
        <v>90</v>
      </c>
      <c r="AW2375" s="12" t="s">
        <v>5</v>
      </c>
      <c r="AX2375" s="12" t="s">
        <v>80</v>
      </c>
      <c r="AY2375" s="250" t="s">
        <v>204</v>
      </c>
    </row>
    <row r="2376" spans="2:51" s="12" customFormat="1" ht="12">
      <c r="B2376" s="240"/>
      <c r="C2376" s="241"/>
      <c r="D2376" s="231" t="s">
        <v>213</v>
      </c>
      <c r="E2376" s="242" t="s">
        <v>33</v>
      </c>
      <c r="F2376" s="243" t="s">
        <v>2740</v>
      </c>
      <c r="G2376" s="241"/>
      <c r="H2376" s="244">
        <v>21.138</v>
      </c>
      <c r="I2376" s="245"/>
      <c r="J2376" s="245"/>
      <c r="K2376" s="241"/>
      <c r="L2376" s="241"/>
      <c r="M2376" s="246"/>
      <c r="N2376" s="247"/>
      <c r="O2376" s="248"/>
      <c r="P2376" s="248"/>
      <c r="Q2376" s="248"/>
      <c r="R2376" s="248"/>
      <c r="S2376" s="248"/>
      <c r="T2376" s="248"/>
      <c r="U2376" s="248"/>
      <c r="V2376" s="248"/>
      <c r="W2376" s="248"/>
      <c r="X2376" s="249"/>
      <c r="AT2376" s="250" t="s">
        <v>213</v>
      </c>
      <c r="AU2376" s="250" t="s">
        <v>90</v>
      </c>
      <c r="AV2376" s="12" t="s">
        <v>90</v>
      </c>
      <c r="AW2376" s="12" t="s">
        <v>5</v>
      </c>
      <c r="AX2376" s="12" t="s">
        <v>80</v>
      </c>
      <c r="AY2376" s="250" t="s">
        <v>204</v>
      </c>
    </row>
    <row r="2377" spans="2:51" s="14" customFormat="1" ht="12">
      <c r="B2377" s="262"/>
      <c r="C2377" s="263"/>
      <c r="D2377" s="231" t="s">
        <v>213</v>
      </c>
      <c r="E2377" s="264" t="s">
        <v>33</v>
      </c>
      <c r="F2377" s="265" t="s">
        <v>243</v>
      </c>
      <c r="G2377" s="263"/>
      <c r="H2377" s="266">
        <v>233.86999999999998</v>
      </c>
      <c r="I2377" s="267"/>
      <c r="J2377" s="267"/>
      <c r="K2377" s="263"/>
      <c r="L2377" s="263"/>
      <c r="M2377" s="268"/>
      <c r="N2377" s="269"/>
      <c r="O2377" s="270"/>
      <c r="P2377" s="270"/>
      <c r="Q2377" s="270"/>
      <c r="R2377" s="270"/>
      <c r="S2377" s="270"/>
      <c r="T2377" s="270"/>
      <c r="U2377" s="270"/>
      <c r="V2377" s="270"/>
      <c r="W2377" s="270"/>
      <c r="X2377" s="271"/>
      <c r="AT2377" s="272" t="s">
        <v>213</v>
      </c>
      <c r="AU2377" s="272" t="s">
        <v>90</v>
      </c>
      <c r="AV2377" s="14" t="s">
        <v>224</v>
      </c>
      <c r="AW2377" s="14" t="s">
        <v>5</v>
      </c>
      <c r="AX2377" s="14" t="s">
        <v>80</v>
      </c>
      <c r="AY2377" s="272" t="s">
        <v>204</v>
      </c>
    </row>
    <row r="2378" spans="2:51" s="11" customFormat="1" ht="12">
      <c r="B2378" s="229"/>
      <c r="C2378" s="230"/>
      <c r="D2378" s="231" t="s">
        <v>213</v>
      </c>
      <c r="E2378" s="232" t="s">
        <v>33</v>
      </c>
      <c r="F2378" s="233" t="s">
        <v>2747</v>
      </c>
      <c r="G2378" s="230"/>
      <c r="H2378" s="232" t="s">
        <v>33</v>
      </c>
      <c r="I2378" s="234"/>
      <c r="J2378" s="234"/>
      <c r="K2378" s="230"/>
      <c r="L2378" s="230"/>
      <c r="M2378" s="235"/>
      <c r="N2378" s="236"/>
      <c r="O2378" s="237"/>
      <c r="P2378" s="237"/>
      <c r="Q2378" s="237"/>
      <c r="R2378" s="237"/>
      <c r="S2378" s="237"/>
      <c r="T2378" s="237"/>
      <c r="U2378" s="237"/>
      <c r="V2378" s="237"/>
      <c r="W2378" s="237"/>
      <c r="X2378" s="238"/>
      <c r="AT2378" s="239" t="s">
        <v>213</v>
      </c>
      <c r="AU2378" s="239" t="s">
        <v>90</v>
      </c>
      <c r="AV2378" s="11" t="s">
        <v>88</v>
      </c>
      <c r="AW2378" s="11" t="s">
        <v>5</v>
      </c>
      <c r="AX2378" s="11" t="s">
        <v>80</v>
      </c>
      <c r="AY2378" s="239" t="s">
        <v>204</v>
      </c>
    </row>
    <row r="2379" spans="2:51" s="12" customFormat="1" ht="12">
      <c r="B2379" s="240"/>
      <c r="C2379" s="241"/>
      <c r="D2379" s="231" t="s">
        <v>213</v>
      </c>
      <c r="E2379" s="242" t="s">
        <v>33</v>
      </c>
      <c r="F2379" s="243" t="s">
        <v>2748</v>
      </c>
      <c r="G2379" s="241"/>
      <c r="H2379" s="244">
        <v>11.809</v>
      </c>
      <c r="I2379" s="245"/>
      <c r="J2379" s="245"/>
      <c r="K2379" s="241"/>
      <c r="L2379" s="241"/>
      <c r="M2379" s="246"/>
      <c r="N2379" s="247"/>
      <c r="O2379" s="248"/>
      <c r="P2379" s="248"/>
      <c r="Q2379" s="248"/>
      <c r="R2379" s="248"/>
      <c r="S2379" s="248"/>
      <c r="T2379" s="248"/>
      <c r="U2379" s="248"/>
      <c r="V2379" s="248"/>
      <c r="W2379" s="248"/>
      <c r="X2379" s="249"/>
      <c r="AT2379" s="250" t="s">
        <v>213</v>
      </c>
      <c r="AU2379" s="250" t="s">
        <v>90</v>
      </c>
      <c r="AV2379" s="12" t="s">
        <v>90</v>
      </c>
      <c r="AW2379" s="12" t="s">
        <v>5</v>
      </c>
      <c r="AX2379" s="12" t="s">
        <v>80</v>
      </c>
      <c r="AY2379" s="250" t="s">
        <v>204</v>
      </c>
    </row>
    <row r="2380" spans="2:51" s="12" customFormat="1" ht="12">
      <c r="B2380" s="240"/>
      <c r="C2380" s="241"/>
      <c r="D2380" s="231" t="s">
        <v>213</v>
      </c>
      <c r="E2380" s="242" t="s">
        <v>33</v>
      </c>
      <c r="F2380" s="243" t="s">
        <v>2749</v>
      </c>
      <c r="G2380" s="241"/>
      <c r="H2380" s="244">
        <v>-17.843</v>
      </c>
      <c r="I2380" s="245"/>
      <c r="J2380" s="245"/>
      <c r="K2380" s="241"/>
      <c r="L2380" s="241"/>
      <c r="M2380" s="246"/>
      <c r="N2380" s="247"/>
      <c r="O2380" s="248"/>
      <c r="P2380" s="248"/>
      <c r="Q2380" s="248"/>
      <c r="R2380" s="248"/>
      <c r="S2380" s="248"/>
      <c r="T2380" s="248"/>
      <c r="U2380" s="248"/>
      <c r="V2380" s="248"/>
      <c r="W2380" s="248"/>
      <c r="X2380" s="249"/>
      <c r="AT2380" s="250" t="s">
        <v>213</v>
      </c>
      <c r="AU2380" s="250" t="s">
        <v>90</v>
      </c>
      <c r="AV2380" s="12" t="s">
        <v>90</v>
      </c>
      <c r="AW2380" s="12" t="s">
        <v>5</v>
      </c>
      <c r="AX2380" s="12" t="s">
        <v>80</v>
      </c>
      <c r="AY2380" s="250" t="s">
        <v>204</v>
      </c>
    </row>
    <row r="2381" spans="2:51" s="12" customFormat="1" ht="12">
      <c r="B2381" s="240"/>
      <c r="C2381" s="241"/>
      <c r="D2381" s="231" t="s">
        <v>213</v>
      </c>
      <c r="E2381" s="242" t="s">
        <v>33</v>
      </c>
      <c r="F2381" s="243" t="s">
        <v>2750</v>
      </c>
      <c r="G2381" s="241"/>
      <c r="H2381" s="244">
        <v>10.346</v>
      </c>
      <c r="I2381" s="245"/>
      <c r="J2381" s="245"/>
      <c r="K2381" s="241"/>
      <c r="L2381" s="241"/>
      <c r="M2381" s="246"/>
      <c r="N2381" s="247"/>
      <c r="O2381" s="248"/>
      <c r="P2381" s="248"/>
      <c r="Q2381" s="248"/>
      <c r="R2381" s="248"/>
      <c r="S2381" s="248"/>
      <c r="T2381" s="248"/>
      <c r="U2381" s="248"/>
      <c r="V2381" s="248"/>
      <c r="W2381" s="248"/>
      <c r="X2381" s="249"/>
      <c r="AT2381" s="250" t="s">
        <v>213</v>
      </c>
      <c r="AU2381" s="250" t="s">
        <v>90</v>
      </c>
      <c r="AV2381" s="12" t="s">
        <v>90</v>
      </c>
      <c r="AW2381" s="12" t="s">
        <v>5</v>
      </c>
      <c r="AX2381" s="12" t="s">
        <v>80</v>
      </c>
      <c r="AY2381" s="250" t="s">
        <v>204</v>
      </c>
    </row>
    <row r="2382" spans="2:51" s="12" customFormat="1" ht="12">
      <c r="B2382" s="240"/>
      <c r="C2382" s="241"/>
      <c r="D2382" s="231" t="s">
        <v>213</v>
      </c>
      <c r="E2382" s="242" t="s">
        <v>33</v>
      </c>
      <c r="F2382" s="243" t="s">
        <v>2751</v>
      </c>
      <c r="G2382" s="241"/>
      <c r="H2382" s="244">
        <v>12.481</v>
      </c>
      <c r="I2382" s="245"/>
      <c r="J2382" s="245"/>
      <c r="K2382" s="241"/>
      <c r="L2382" s="241"/>
      <c r="M2382" s="246"/>
      <c r="N2382" s="247"/>
      <c r="O2382" s="248"/>
      <c r="P2382" s="248"/>
      <c r="Q2382" s="248"/>
      <c r="R2382" s="248"/>
      <c r="S2382" s="248"/>
      <c r="T2382" s="248"/>
      <c r="U2382" s="248"/>
      <c r="V2382" s="248"/>
      <c r="W2382" s="248"/>
      <c r="X2382" s="249"/>
      <c r="AT2382" s="250" t="s">
        <v>213</v>
      </c>
      <c r="AU2382" s="250" t="s">
        <v>90</v>
      </c>
      <c r="AV2382" s="12" t="s">
        <v>90</v>
      </c>
      <c r="AW2382" s="12" t="s">
        <v>5</v>
      </c>
      <c r="AX2382" s="12" t="s">
        <v>80</v>
      </c>
      <c r="AY2382" s="250" t="s">
        <v>204</v>
      </c>
    </row>
    <row r="2383" spans="2:51" s="12" customFormat="1" ht="12">
      <c r="B2383" s="240"/>
      <c r="C2383" s="241"/>
      <c r="D2383" s="231" t="s">
        <v>213</v>
      </c>
      <c r="E2383" s="242" t="s">
        <v>33</v>
      </c>
      <c r="F2383" s="243" t="s">
        <v>2752</v>
      </c>
      <c r="G2383" s="241"/>
      <c r="H2383" s="244">
        <v>8.344</v>
      </c>
      <c r="I2383" s="245"/>
      <c r="J2383" s="245"/>
      <c r="K2383" s="241"/>
      <c r="L2383" s="241"/>
      <c r="M2383" s="246"/>
      <c r="N2383" s="247"/>
      <c r="O2383" s="248"/>
      <c r="P2383" s="248"/>
      <c r="Q2383" s="248"/>
      <c r="R2383" s="248"/>
      <c r="S2383" s="248"/>
      <c r="T2383" s="248"/>
      <c r="U2383" s="248"/>
      <c r="V2383" s="248"/>
      <c r="W2383" s="248"/>
      <c r="X2383" s="249"/>
      <c r="AT2383" s="250" t="s">
        <v>213</v>
      </c>
      <c r="AU2383" s="250" t="s">
        <v>90</v>
      </c>
      <c r="AV2383" s="12" t="s">
        <v>90</v>
      </c>
      <c r="AW2383" s="12" t="s">
        <v>5</v>
      </c>
      <c r="AX2383" s="12" t="s">
        <v>80</v>
      </c>
      <c r="AY2383" s="250" t="s">
        <v>204</v>
      </c>
    </row>
    <row r="2384" spans="2:51" s="12" customFormat="1" ht="12">
      <c r="B2384" s="240"/>
      <c r="C2384" s="241"/>
      <c r="D2384" s="231" t="s">
        <v>213</v>
      </c>
      <c r="E2384" s="242" t="s">
        <v>33</v>
      </c>
      <c r="F2384" s="243" t="s">
        <v>2753</v>
      </c>
      <c r="G2384" s="241"/>
      <c r="H2384" s="244">
        <v>9.065</v>
      </c>
      <c r="I2384" s="245"/>
      <c r="J2384" s="245"/>
      <c r="K2384" s="241"/>
      <c r="L2384" s="241"/>
      <c r="M2384" s="246"/>
      <c r="N2384" s="247"/>
      <c r="O2384" s="248"/>
      <c r="P2384" s="248"/>
      <c r="Q2384" s="248"/>
      <c r="R2384" s="248"/>
      <c r="S2384" s="248"/>
      <c r="T2384" s="248"/>
      <c r="U2384" s="248"/>
      <c r="V2384" s="248"/>
      <c r="W2384" s="248"/>
      <c r="X2384" s="249"/>
      <c r="AT2384" s="250" t="s">
        <v>213</v>
      </c>
      <c r="AU2384" s="250" t="s">
        <v>90</v>
      </c>
      <c r="AV2384" s="12" t="s">
        <v>90</v>
      </c>
      <c r="AW2384" s="12" t="s">
        <v>5</v>
      </c>
      <c r="AX2384" s="12" t="s">
        <v>80</v>
      </c>
      <c r="AY2384" s="250" t="s">
        <v>204</v>
      </c>
    </row>
    <row r="2385" spans="2:51" s="12" customFormat="1" ht="12">
      <c r="B2385" s="240"/>
      <c r="C2385" s="241"/>
      <c r="D2385" s="231" t="s">
        <v>213</v>
      </c>
      <c r="E2385" s="242" t="s">
        <v>33</v>
      </c>
      <c r="F2385" s="243" t="s">
        <v>2754</v>
      </c>
      <c r="G2385" s="241"/>
      <c r="H2385" s="244">
        <v>13.321</v>
      </c>
      <c r="I2385" s="245"/>
      <c r="J2385" s="245"/>
      <c r="K2385" s="241"/>
      <c r="L2385" s="241"/>
      <c r="M2385" s="246"/>
      <c r="N2385" s="247"/>
      <c r="O2385" s="248"/>
      <c r="P2385" s="248"/>
      <c r="Q2385" s="248"/>
      <c r="R2385" s="248"/>
      <c r="S2385" s="248"/>
      <c r="T2385" s="248"/>
      <c r="U2385" s="248"/>
      <c r="V2385" s="248"/>
      <c r="W2385" s="248"/>
      <c r="X2385" s="249"/>
      <c r="AT2385" s="250" t="s">
        <v>213</v>
      </c>
      <c r="AU2385" s="250" t="s">
        <v>90</v>
      </c>
      <c r="AV2385" s="12" t="s">
        <v>90</v>
      </c>
      <c r="AW2385" s="12" t="s">
        <v>5</v>
      </c>
      <c r="AX2385" s="12" t="s">
        <v>80</v>
      </c>
      <c r="AY2385" s="250" t="s">
        <v>204</v>
      </c>
    </row>
    <row r="2386" spans="2:51" s="12" customFormat="1" ht="12">
      <c r="B2386" s="240"/>
      <c r="C2386" s="241"/>
      <c r="D2386" s="231" t="s">
        <v>213</v>
      </c>
      <c r="E2386" s="242" t="s">
        <v>33</v>
      </c>
      <c r="F2386" s="243" t="s">
        <v>2755</v>
      </c>
      <c r="G2386" s="241"/>
      <c r="H2386" s="244">
        <v>15.309</v>
      </c>
      <c r="I2386" s="245"/>
      <c r="J2386" s="245"/>
      <c r="K2386" s="241"/>
      <c r="L2386" s="241"/>
      <c r="M2386" s="246"/>
      <c r="N2386" s="247"/>
      <c r="O2386" s="248"/>
      <c r="P2386" s="248"/>
      <c r="Q2386" s="248"/>
      <c r="R2386" s="248"/>
      <c r="S2386" s="248"/>
      <c r="T2386" s="248"/>
      <c r="U2386" s="248"/>
      <c r="V2386" s="248"/>
      <c r="W2386" s="248"/>
      <c r="X2386" s="249"/>
      <c r="AT2386" s="250" t="s">
        <v>213</v>
      </c>
      <c r="AU2386" s="250" t="s">
        <v>90</v>
      </c>
      <c r="AV2386" s="12" t="s">
        <v>90</v>
      </c>
      <c r="AW2386" s="12" t="s">
        <v>5</v>
      </c>
      <c r="AX2386" s="12" t="s">
        <v>80</v>
      </c>
      <c r="AY2386" s="250" t="s">
        <v>204</v>
      </c>
    </row>
    <row r="2387" spans="2:51" s="12" customFormat="1" ht="12">
      <c r="B2387" s="240"/>
      <c r="C2387" s="241"/>
      <c r="D2387" s="231" t="s">
        <v>213</v>
      </c>
      <c r="E2387" s="242" t="s">
        <v>33</v>
      </c>
      <c r="F2387" s="243" t="s">
        <v>613</v>
      </c>
      <c r="G2387" s="241"/>
      <c r="H2387" s="244">
        <v>-1.576</v>
      </c>
      <c r="I2387" s="245"/>
      <c r="J2387" s="245"/>
      <c r="K2387" s="241"/>
      <c r="L2387" s="241"/>
      <c r="M2387" s="246"/>
      <c r="N2387" s="247"/>
      <c r="O2387" s="248"/>
      <c r="P2387" s="248"/>
      <c r="Q2387" s="248"/>
      <c r="R2387" s="248"/>
      <c r="S2387" s="248"/>
      <c r="T2387" s="248"/>
      <c r="U2387" s="248"/>
      <c r="V2387" s="248"/>
      <c r="W2387" s="248"/>
      <c r="X2387" s="249"/>
      <c r="AT2387" s="250" t="s">
        <v>213</v>
      </c>
      <c r="AU2387" s="250" t="s">
        <v>90</v>
      </c>
      <c r="AV2387" s="12" t="s">
        <v>90</v>
      </c>
      <c r="AW2387" s="12" t="s">
        <v>5</v>
      </c>
      <c r="AX2387" s="12" t="s">
        <v>80</v>
      </c>
      <c r="AY2387" s="250" t="s">
        <v>204</v>
      </c>
    </row>
    <row r="2388" spans="2:51" s="14" customFormat="1" ht="12">
      <c r="B2388" s="262"/>
      <c r="C2388" s="263"/>
      <c r="D2388" s="231" t="s">
        <v>213</v>
      </c>
      <c r="E2388" s="264" t="s">
        <v>33</v>
      </c>
      <c r="F2388" s="265" t="s">
        <v>243</v>
      </c>
      <c r="G2388" s="263"/>
      <c r="H2388" s="266">
        <v>61.25599999999999</v>
      </c>
      <c r="I2388" s="267"/>
      <c r="J2388" s="267"/>
      <c r="K2388" s="263"/>
      <c r="L2388" s="263"/>
      <c r="M2388" s="268"/>
      <c r="N2388" s="269"/>
      <c r="O2388" s="270"/>
      <c r="P2388" s="270"/>
      <c r="Q2388" s="270"/>
      <c r="R2388" s="270"/>
      <c r="S2388" s="270"/>
      <c r="T2388" s="270"/>
      <c r="U2388" s="270"/>
      <c r="V2388" s="270"/>
      <c r="W2388" s="270"/>
      <c r="X2388" s="271"/>
      <c r="AT2388" s="272" t="s">
        <v>213</v>
      </c>
      <c r="AU2388" s="272" t="s">
        <v>90</v>
      </c>
      <c r="AV2388" s="14" t="s">
        <v>224</v>
      </c>
      <c r="AW2388" s="14" t="s">
        <v>5</v>
      </c>
      <c r="AX2388" s="14" t="s">
        <v>80</v>
      </c>
      <c r="AY2388" s="272" t="s">
        <v>204</v>
      </c>
    </row>
    <row r="2389" spans="2:51" s="11" customFormat="1" ht="12">
      <c r="B2389" s="229"/>
      <c r="C2389" s="230"/>
      <c r="D2389" s="231" t="s">
        <v>213</v>
      </c>
      <c r="E2389" s="232" t="s">
        <v>33</v>
      </c>
      <c r="F2389" s="233" t="s">
        <v>2756</v>
      </c>
      <c r="G2389" s="230"/>
      <c r="H2389" s="232" t="s">
        <v>33</v>
      </c>
      <c r="I2389" s="234"/>
      <c r="J2389" s="234"/>
      <c r="K2389" s="230"/>
      <c r="L2389" s="230"/>
      <c r="M2389" s="235"/>
      <c r="N2389" s="236"/>
      <c r="O2389" s="237"/>
      <c r="P2389" s="237"/>
      <c r="Q2389" s="237"/>
      <c r="R2389" s="237"/>
      <c r="S2389" s="237"/>
      <c r="T2389" s="237"/>
      <c r="U2389" s="237"/>
      <c r="V2389" s="237"/>
      <c r="W2389" s="237"/>
      <c r="X2389" s="238"/>
      <c r="AT2389" s="239" t="s">
        <v>213</v>
      </c>
      <c r="AU2389" s="239" t="s">
        <v>90</v>
      </c>
      <c r="AV2389" s="11" t="s">
        <v>88</v>
      </c>
      <c r="AW2389" s="11" t="s">
        <v>5</v>
      </c>
      <c r="AX2389" s="11" t="s">
        <v>80</v>
      </c>
      <c r="AY2389" s="239" t="s">
        <v>204</v>
      </c>
    </row>
    <row r="2390" spans="2:51" s="12" customFormat="1" ht="12">
      <c r="B2390" s="240"/>
      <c r="C2390" s="241"/>
      <c r="D2390" s="231" t="s">
        <v>213</v>
      </c>
      <c r="E2390" s="242" t="s">
        <v>33</v>
      </c>
      <c r="F2390" s="243" t="s">
        <v>2757</v>
      </c>
      <c r="G2390" s="241"/>
      <c r="H2390" s="244">
        <v>10.941</v>
      </c>
      <c r="I2390" s="245"/>
      <c r="J2390" s="245"/>
      <c r="K2390" s="241"/>
      <c r="L2390" s="241"/>
      <c r="M2390" s="246"/>
      <c r="N2390" s="247"/>
      <c r="O2390" s="248"/>
      <c r="P2390" s="248"/>
      <c r="Q2390" s="248"/>
      <c r="R2390" s="248"/>
      <c r="S2390" s="248"/>
      <c r="T2390" s="248"/>
      <c r="U2390" s="248"/>
      <c r="V2390" s="248"/>
      <c r="W2390" s="248"/>
      <c r="X2390" s="249"/>
      <c r="AT2390" s="250" t="s">
        <v>213</v>
      </c>
      <c r="AU2390" s="250" t="s">
        <v>90</v>
      </c>
      <c r="AV2390" s="12" t="s">
        <v>90</v>
      </c>
      <c r="AW2390" s="12" t="s">
        <v>5</v>
      </c>
      <c r="AX2390" s="12" t="s">
        <v>80</v>
      </c>
      <c r="AY2390" s="250" t="s">
        <v>204</v>
      </c>
    </row>
    <row r="2391" spans="2:51" s="12" customFormat="1" ht="12">
      <c r="B2391" s="240"/>
      <c r="C2391" s="241"/>
      <c r="D2391" s="231" t="s">
        <v>213</v>
      </c>
      <c r="E2391" s="242" t="s">
        <v>33</v>
      </c>
      <c r="F2391" s="243" t="s">
        <v>617</v>
      </c>
      <c r="G2391" s="241"/>
      <c r="H2391" s="244">
        <v>-1.379</v>
      </c>
      <c r="I2391" s="245"/>
      <c r="J2391" s="245"/>
      <c r="K2391" s="241"/>
      <c r="L2391" s="241"/>
      <c r="M2391" s="246"/>
      <c r="N2391" s="247"/>
      <c r="O2391" s="248"/>
      <c r="P2391" s="248"/>
      <c r="Q2391" s="248"/>
      <c r="R2391" s="248"/>
      <c r="S2391" s="248"/>
      <c r="T2391" s="248"/>
      <c r="U2391" s="248"/>
      <c r="V2391" s="248"/>
      <c r="W2391" s="248"/>
      <c r="X2391" s="249"/>
      <c r="AT2391" s="250" t="s">
        <v>213</v>
      </c>
      <c r="AU2391" s="250" t="s">
        <v>90</v>
      </c>
      <c r="AV2391" s="12" t="s">
        <v>90</v>
      </c>
      <c r="AW2391" s="12" t="s">
        <v>5</v>
      </c>
      <c r="AX2391" s="12" t="s">
        <v>80</v>
      </c>
      <c r="AY2391" s="250" t="s">
        <v>204</v>
      </c>
    </row>
    <row r="2392" spans="2:51" s="12" customFormat="1" ht="12">
      <c r="B2392" s="240"/>
      <c r="C2392" s="241"/>
      <c r="D2392" s="231" t="s">
        <v>213</v>
      </c>
      <c r="E2392" s="242" t="s">
        <v>33</v>
      </c>
      <c r="F2392" s="243" t="s">
        <v>2758</v>
      </c>
      <c r="G2392" s="241"/>
      <c r="H2392" s="244">
        <v>10.22</v>
      </c>
      <c r="I2392" s="245"/>
      <c r="J2392" s="245"/>
      <c r="K2392" s="241"/>
      <c r="L2392" s="241"/>
      <c r="M2392" s="246"/>
      <c r="N2392" s="247"/>
      <c r="O2392" s="248"/>
      <c r="P2392" s="248"/>
      <c r="Q2392" s="248"/>
      <c r="R2392" s="248"/>
      <c r="S2392" s="248"/>
      <c r="T2392" s="248"/>
      <c r="U2392" s="248"/>
      <c r="V2392" s="248"/>
      <c r="W2392" s="248"/>
      <c r="X2392" s="249"/>
      <c r="AT2392" s="250" t="s">
        <v>213</v>
      </c>
      <c r="AU2392" s="250" t="s">
        <v>90</v>
      </c>
      <c r="AV2392" s="12" t="s">
        <v>90</v>
      </c>
      <c r="AW2392" s="12" t="s">
        <v>5</v>
      </c>
      <c r="AX2392" s="12" t="s">
        <v>80</v>
      </c>
      <c r="AY2392" s="250" t="s">
        <v>204</v>
      </c>
    </row>
    <row r="2393" spans="2:51" s="12" customFormat="1" ht="12">
      <c r="B2393" s="240"/>
      <c r="C2393" s="241"/>
      <c r="D2393" s="231" t="s">
        <v>213</v>
      </c>
      <c r="E2393" s="242" t="s">
        <v>33</v>
      </c>
      <c r="F2393" s="243" t="s">
        <v>2759</v>
      </c>
      <c r="G2393" s="241"/>
      <c r="H2393" s="244">
        <v>6.902</v>
      </c>
      <c r="I2393" s="245"/>
      <c r="J2393" s="245"/>
      <c r="K2393" s="241"/>
      <c r="L2393" s="241"/>
      <c r="M2393" s="246"/>
      <c r="N2393" s="247"/>
      <c r="O2393" s="248"/>
      <c r="P2393" s="248"/>
      <c r="Q2393" s="248"/>
      <c r="R2393" s="248"/>
      <c r="S2393" s="248"/>
      <c r="T2393" s="248"/>
      <c r="U2393" s="248"/>
      <c r="V2393" s="248"/>
      <c r="W2393" s="248"/>
      <c r="X2393" s="249"/>
      <c r="AT2393" s="250" t="s">
        <v>213</v>
      </c>
      <c r="AU2393" s="250" t="s">
        <v>90</v>
      </c>
      <c r="AV2393" s="12" t="s">
        <v>90</v>
      </c>
      <c r="AW2393" s="12" t="s">
        <v>5</v>
      </c>
      <c r="AX2393" s="12" t="s">
        <v>80</v>
      </c>
      <c r="AY2393" s="250" t="s">
        <v>204</v>
      </c>
    </row>
    <row r="2394" spans="2:51" s="12" customFormat="1" ht="12">
      <c r="B2394" s="240"/>
      <c r="C2394" s="241"/>
      <c r="D2394" s="231" t="s">
        <v>213</v>
      </c>
      <c r="E2394" s="242" t="s">
        <v>33</v>
      </c>
      <c r="F2394" s="243" t="s">
        <v>599</v>
      </c>
      <c r="G2394" s="241"/>
      <c r="H2394" s="244">
        <v>-2.758</v>
      </c>
      <c r="I2394" s="245"/>
      <c r="J2394" s="245"/>
      <c r="K2394" s="241"/>
      <c r="L2394" s="241"/>
      <c r="M2394" s="246"/>
      <c r="N2394" s="247"/>
      <c r="O2394" s="248"/>
      <c r="P2394" s="248"/>
      <c r="Q2394" s="248"/>
      <c r="R2394" s="248"/>
      <c r="S2394" s="248"/>
      <c r="T2394" s="248"/>
      <c r="U2394" s="248"/>
      <c r="V2394" s="248"/>
      <c r="W2394" s="248"/>
      <c r="X2394" s="249"/>
      <c r="AT2394" s="250" t="s">
        <v>213</v>
      </c>
      <c r="AU2394" s="250" t="s">
        <v>90</v>
      </c>
      <c r="AV2394" s="12" t="s">
        <v>90</v>
      </c>
      <c r="AW2394" s="12" t="s">
        <v>5</v>
      </c>
      <c r="AX2394" s="12" t="s">
        <v>80</v>
      </c>
      <c r="AY2394" s="250" t="s">
        <v>204</v>
      </c>
    </row>
    <row r="2395" spans="2:51" s="12" customFormat="1" ht="12">
      <c r="B2395" s="240"/>
      <c r="C2395" s="241"/>
      <c r="D2395" s="231" t="s">
        <v>213</v>
      </c>
      <c r="E2395" s="242" t="s">
        <v>33</v>
      </c>
      <c r="F2395" s="243" t="s">
        <v>2760</v>
      </c>
      <c r="G2395" s="241"/>
      <c r="H2395" s="244">
        <v>11.088</v>
      </c>
      <c r="I2395" s="245"/>
      <c r="J2395" s="245"/>
      <c r="K2395" s="241"/>
      <c r="L2395" s="241"/>
      <c r="M2395" s="246"/>
      <c r="N2395" s="247"/>
      <c r="O2395" s="248"/>
      <c r="P2395" s="248"/>
      <c r="Q2395" s="248"/>
      <c r="R2395" s="248"/>
      <c r="S2395" s="248"/>
      <c r="T2395" s="248"/>
      <c r="U2395" s="248"/>
      <c r="V2395" s="248"/>
      <c r="W2395" s="248"/>
      <c r="X2395" s="249"/>
      <c r="AT2395" s="250" t="s">
        <v>213</v>
      </c>
      <c r="AU2395" s="250" t="s">
        <v>90</v>
      </c>
      <c r="AV2395" s="12" t="s">
        <v>90</v>
      </c>
      <c r="AW2395" s="12" t="s">
        <v>5</v>
      </c>
      <c r="AX2395" s="12" t="s">
        <v>80</v>
      </c>
      <c r="AY2395" s="250" t="s">
        <v>204</v>
      </c>
    </row>
    <row r="2396" spans="2:51" s="12" customFormat="1" ht="12">
      <c r="B2396" s="240"/>
      <c r="C2396" s="241"/>
      <c r="D2396" s="231" t="s">
        <v>213</v>
      </c>
      <c r="E2396" s="242" t="s">
        <v>33</v>
      </c>
      <c r="F2396" s="243" t="s">
        <v>2761</v>
      </c>
      <c r="G2396" s="241"/>
      <c r="H2396" s="244">
        <v>-2.758</v>
      </c>
      <c r="I2396" s="245"/>
      <c r="J2396" s="245"/>
      <c r="K2396" s="241"/>
      <c r="L2396" s="241"/>
      <c r="M2396" s="246"/>
      <c r="N2396" s="247"/>
      <c r="O2396" s="248"/>
      <c r="P2396" s="248"/>
      <c r="Q2396" s="248"/>
      <c r="R2396" s="248"/>
      <c r="S2396" s="248"/>
      <c r="T2396" s="248"/>
      <c r="U2396" s="248"/>
      <c r="V2396" s="248"/>
      <c r="W2396" s="248"/>
      <c r="X2396" s="249"/>
      <c r="AT2396" s="250" t="s">
        <v>213</v>
      </c>
      <c r="AU2396" s="250" t="s">
        <v>90</v>
      </c>
      <c r="AV2396" s="12" t="s">
        <v>90</v>
      </c>
      <c r="AW2396" s="12" t="s">
        <v>5</v>
      </c>
      <c r="AX2396" s="12" t="s">
        <v>80</v>
      </c>
      <c r="AY2396" s="250" t="s">
        <v>204</v>
      </c>
    </row>
    <row r="2397" spans="2:51" s="14" customFormat="1" ht="12">
      <c r="B2397" s="262"/>
      <c r="C2397" s="263"/>
      <c r="D2397" s="231" t="s">
        <v>213</v>
      </c>
      <c r="E2397" s="264" t="s">
        <v>33</v>
      </c>
      <c r="F2397" s="265" t="s">
        <v>243</v>
      </c>
      <c r="G2397" s="263"/>
      <c r="H2397" s="266">
        <v>32.256</v>
      </c>
      <c r="I2397" s="267"/>
      <c r="J2397" s="267"/>
      <c r="K2397" s="263"/>
      <c r="L2397" s="263"/>
      <c r="M2397" s="268"/>
      <c r="N2397" s="269"/>
      <c r="O2397" s="270"/>
      <c r="P2397" s="270"/>
      <c r="Q2397" s="270"/>
      <c r="R2397" s="270"/>
      <c r="S2397" s="270"/>
      <c r="T2397" s="270"/>
      <c r="U2397" s="270"/>
      <c r="V2397" s="270"/>
      <c r="W2397" s="270"/>
      <c r="X2397" s="271"/>
      <c r="AT2397" s="272" t="s">
        <v>213</v>
      </c>
      <c r="AU2397" s="272" t="s">
        <v>90</v>
      </c>
      <c r="AV2397" s="14" t="s">
        <v>224</v>
      </c>
      <c r="AW2397" s="14" t="s">
        <v>5</v>
      </c>
      <c r="AX2397" s="14" t="s">
        <v>80</v>
      </c>
      <c r="AY2397" s="272" t="s">
        <v>204</v>
      </c>
    </row>
    <row r="2398" spans="2:51" s="11" customFormat="1" ht="12">
      <c r="B2398" s="229"/>
      <c r="C2398" s="230"/>
      <c r="D2398" s="231" t="s">
        <v>213</v>
      </c>
      <c r="E2398" s="232" t="s">
        <v>33</v>
      </c>
      <c r="F2398" s="233" t="s">
        <v>2762</v>
      </c>
      <c r="G2398" s="230"/>
      <c r="H2398" s="232" t="s">
        <v>33</v>
      </c>
      <c r="I2398" s="234"/>
      <c r="J2398" s="234"/>
      <c r="K2398" s="230"/>
      <c r="L2398" s="230"/>
      <c r="M2398" s="235"/>
      <c r="N2398" s="236"/>
      <c r="O2398" s="237"/>
      <c r="P2398" s="237"/>
      <c r="Q2398" s="237"/>
      <c r="R2398" s="237"/>
      <c r="S2398" s="237"/>
      <c r="T2398" s="237"/>
      <c r="U2398" s="237"/>
      <c r="V2398" s="237"/>
      <c r="W2398" s="237"/>
      <c r="X2398" s="238"/>
      <c r="AT2398" s="239" t="s">
        <v>213</v>
      </c>
      <c r="AU2398" s="239" t="s">
        <v>90</v>
      </c>
      <c r="AV2398" s="11" t="s">
        <v>88</v>
      </c>
      <c r="AW2398" s="11" t="s">
        <v>5</v>
      </c>
      <c r="AX2398" s="11" t="s">
        <v>80</v>
      </c>
      <c r="AY2398" s="239" t="s">
        <v>204</v>
      </c>
    </row>
    <row r="2399" spans="2:51" s="12" customFormat="1" ht="12">
      <c r="B2399" s="240"/>
      <c r="C2399" s="241"/>
      <c r="D2399" s="231" t="s">
        <v>213</v>
      </c>
      <c r="E2399" s="242" t="s">
        <v>33</v>
      </c>
      <c r="F2399" s="243" t="s">
        <v>2763</v>
      </c>
      <c r="G2399" s="241"/>
      <c r="H2399" s="244">
        <v>11.641</v>
      </c>
      <c r="I2399" s="245"/>
      <c r="J2399" s="245"/>
      <c r="K2399" s="241"/>
      <c r="L2399" s="241"/>
      <c r="M2399" s="246"/>
      <c r="N2399" s="247"/>
      <c r="O2399" s="248"/>
      <c r="P2399" s="248"/>
      <c r="Q2399" s="248"/>
      <c r="R2399" s="248"/>
      <c r="S2399" s="248"/>
      <c r="T2399" s="248"/>
      <c r="U2399" s="248"/>
      <c r="V2399" s="248"/>
      <c r="W2399" s="248"/>
      <c r="X2399" s="249"/>
      <c r="AT2399" s="250" t="s">
        <v>213</v>
      </c>
      <c r="AU2399" s="250" t="s">
        <v>90</v>
      </c>
      <c r="AV2399" s="12" t="s">
        <v>90</v>
      </c>
      <c r="AW2399" s="12" t="s">
        <v>5</v>
      </c>
      <c r="AX2399" s="12" t="s">
        <v>80</v>
      </c>
      <c r="AY2399" s="250" t="s">
        <v>204</v>
      </c>
    </row>
    <row r="2400" spans="2:51" s="12" customFormat="1" ht="12">
      <c r="B2400" s="240"/>
      <c r="C2400" s="241"/>
      <c r="D2400" s="231" t="s">
        <v>213</v>
      </c>
      <c r="E2400" s="242" t="s">
        <v>33</v>
      </c>
      <c r="F2400" s="243" t="s">
        <v>2764</v>
      </c>
      <c r="G2400" s="241"/>
      <c r="H2400" s="244">
        <v>9.583</v>
      </c>
      <c r="I2400" s="245"/>
      <c r="J2400" s="245"/>
      <c r="K2400" s="241"/>
      <c r="L2400" s="241"/>
      <c r="M2400" s="246"/>
      <c r="N2400" s="247"/>
      <c r="O2400" s="248"/>
      <c r="P2400" s="248"/>
      <c r="Q2400" s="248"/>
      <c r="R2400" s="248"/>
      <c r="S2400" s="248"/>
      <c r="T2400" s="248"/>
      <c r="U2400" s="248"/>
      <c r="V2400" s="248"/>
      <c r="W2400" s="248"/>
      <c r="X2400" s="249"/>
      <c r="AT2400" s="250" t="s">
        <v>213</v>
      </c>
      <c r="AU2400" s="250" t="s">
        <v>90</v>
      </c>
      <c r="AV2400" s="12" t="s">
        <v>90</v>
      </c>
      <c r="AW2400" s="12" t="s">
        <v>5</v>
      </c>
      <c r="AX2400" s="12" t="s">
        <v>80</v>
      </c>
      <c r="AY2400" s="250" t="s">
        <v>204</v>
      </c>
    </row>
    <row r="2401" spans="2:51" s="12" customFormat="1" ht="12">
      <c r="B2401" s="240"/>
      <c r="C2401" s="241"/>
      <c r="D2401" s="231" t="s">
        <v>213</v>
      </c>
      <c r="E2401" s="242" t="s">
        <v>33</v>
      </c>
      <c r="F2401" s="243" t="s">
        <v>2765</v>
      </c>
      <c r="G2401" s="241"/>
      <c r="H2401" s="244">
        <v>11.97</v>
      </c>
      <c r="I2401" s="245"/>
      <c r="J2401" s="245"/>
      <c r="K2401" s="241"/>
      <c r="L2401" s="241"/>
      <c r="M2401" s="246"/>
      <c r="N2401" s="247"/>
      <c r="O2401" s="248"/>
      <c r="P2401" s="248"/>
      <c r="Q2401" s="248"/>
      <c r="R2401" s="248"/>
      <c r="S2401" s="248"/>
      <c r="T2401" s="248"/>
      <c r="U2401" s="248"/>
      <c r="V2401" s="248"/>
      <c r="W2401" s="248"/>
      <c r="X2401" s="249"/>
      <c r="AT2401" s="250" t="s">
        <v>213</v>
      </c>
      <c r="AU2401" s="250" t="s">
        <v>90</v>
      </c>
      <c r="AV2401" s="12" t="s">
        <v>90</v>
      </c>
      <c r="AW2401" s="12" t="s">
        <v>5</v>
      </c>
      <c r="AX2401" s="12" t="s">
        <v>80</v>
      </c>
      <c r="AY2401" s="250" t="s">
        <v>204</v>
      </c>
    </row>
    <row r="2402" spans="2:51" s="12" customFormat="1" ht="12">
      <c r="B2402" s="240"/>
      <c r="C2402" s="241"/>
      <c r="D2402" s="231" t="s">
        <v>213</v>
      </c>
      <c r="E2402" s="242" t="s">
        <v>33</v>
      </c>
      <c r="F2402" s="243" t="s">
        <v>599</v>
      </c>
      <c r="G2402" s="241"/>
      <c r="H2402" s="244">
        <v>-2.758</v>
      </c>
      <c r="I2402" s="245"/>
      <c r="J2402" s="245"/>
      <c r="K2402" s="241"/>
      <c r="L2402" s="241"/>
      <c r="M2402" s="246"/>
      <c r="N2402" s="247"/>
      <c r="O2402" s="248"/>
      <c r="P2402" s="248"/>
      <c r="Q2402" s="248"/>
      <c r="R2402" s="248"/>
      <c r="S2402" s="248"/>
      <c r="T2402" s="248"/>
      <c r="U2402" s="248"/>
      <c r="V2402" s="248"/>
      <c r="W2402" s="248"/>
      <c r="X2402" s="249"/>
      <c r="AT2402" s="250" t="s">
        <v>213</v>
      </c>
      <c r="AU2402" s="250" t="s">
        <v>90</v>
      </c>
      <c r="AV2402" s="12" t="s">
        <v>90</v>
      </c>
      <c r="AW2402" s="12" t="s">
        <v>5</v>
      </c>
      <c r="AX2402" s="12" t="s">
        <v>80</v>
      </c>
      <c r="AY2402" s="250" t="s">
        <v>204</v>
      </c>
    </row>
    <row r="2403" spans="2:51" s="12" customFormat="1" ht="12">
      <c r="B2403" s="240"/>
      <c r="C2403" s="241"/>
      <c r="D2403" s="231" t="s">
        <v>213</v>
      </c>
      <c r="E2403" s="242" t="s">
        <v>33</v>
      </c>
      <c r="F2403" s="243" t="s">
        <v>2766</v>
      </c>
      <c r="G2403" s="241"/>
      <c r="H2403" s="244">
        <v>11.942</v>
      </c>
      <c r="I2403" s="245"/>
      <c r="J2403" s="245"/>
      <c r="K2403" s="241"/>
      <c r="L2403" s="241"/>
      <c r="M2403" s="246"/>
      <c r="N2403" s="247"/>
      <c r="O2403" s="248"/>
      <c r="P2403" s="248"/>
      <c r="Q2403" s="248"/>
      <c r="R2403" s="248"/>
      <c r="S2403" s="248"/>
      <c r="T2403" s="248"/>
      <c r="U2403" s="248"/>
      <c r="V2403" s="248"/>
      <c r="W2403" s="248"/>
      <c r="X2403" s="249"/>
      <c r="AT2403" s="250" t="s">
        <v>213</v>
      </c>
      <c r="AU2403" s="250" t="s">
        <v>90</v>
      </c>
      <c r="AV2403" s="12" t="s">
        <v>90</v>
      </c>
      <c r="AW2403" s="12" t="s">
        <v>5</v>
      </c>
      <c r="AX2403" s="12" t="s">
        <v>80</v>
      </c>
      <c r="AY2403" s="250" t="s">
        <v>204</v>
      </c>
    </row>
    <row r="2404" spans="2:51" s="12" customFormat="1" ht="12">
      <c r="B2404" s="240"/>
      <c r="C2404" s="241"/>
      <c r="D2404" s="231" t="s">
        <v>213</v>
      </c>
      <c r="E2404" s="242" t="s">
        <v>33</v>
      </c>
      <c r="F2404" s="243" t="s">
        <v>2767</v>
      </c>
      <c r="G2404" s="241"/>
      <c r="H2404" s="244">
        <v>13.741</v>
      </c>
      <c r="I2404" s="245"/>
      <c r="J2404" s="245"/>
      <c r="K2404" s="241"/>
      <c r="L2404" s="241"/>
      <c r="M2404" s="246"/>
      <c r="N2404" s="247"/>
      <c r="O2404" s="248"/>
      <c r="P2404" s="248"/>
      <c r="Q2404" s="248"/>
      <c r="R2404" s="248"/>
      <c r="S2404" s="248"/>
      <c r="T2404" s="248"/>
      <c r="U2404" s="248"/>
      <c r="V2404" s="248"/>
      <c r="W2404" s="248"/>
      <c r="X2404" s="249"/>
      <c r="AT2404" s="250" t="s">
        <v>213</v>
      </c>
      <c r="AU2404" s="250" t="s">
        <v>90</v>
      </c>
      <c r="AV2404" s="12" t="s">
        <v>90</v>
      </c>
      <c r="AW2404" s="12" t="s">
        <v>5</v>
      </c>
      <c r="AX2404" s="12" t="s">
        <v>80</v>
      </c>
      <c r="AY2404" s="250" t="s">
        <v>204</v>
      </c>
    </row>
    <row r="2405" spans="2:51" s="12" customFormat="1" ht="12">
      <c r="B2405" s="240"/>
      <c r="C2405" s="241"/>
      <c r="D2405" s="231" t="s">
        <v>213</v>
      </c>
      <c r="E2405" s="242" t="s">
        <v>33</v>
      </c>
      <c r="F2405" s="243" t="s">
        <v>2768</v>
      </c>
      <c r="G2405" s="241"/>
      <c r="H2405" s="244">
        <v>10.885</v>
      </c>
      <c r="I2405" s="245"/>
      <c r="J2405" s="245"/>
      <c r="K2405" s="241"/>
      <c r="L2405" s="241"/>
      <c r="M2405" s="246"/>
      <c r="N2405" s="247"/>
      <c r="O2405" s="248"/>
      <c r="P2405" s="248"/>
      <c r="Q2405" s="248"/>
      <c r="R2405" s="248"/>
      <c r="S2405" s="248"/>
      <c r="T2405" s="248"/>
      <c r="U2405" s="248"/>
      <c r="V2405" s="248"/>
      <c r="W2405" s="248"/>
      <c r="X2405" s="249"/>
      <c r="AT2405" s="250" t="s">
        <v>213</v>
      </c>
      <c r="AU2405" s="250" t="s">
        <v>90</v>
      </c>
      <c r="AV2405" s="12" t="s">
        <v>90</v>
      </c>
      <c r="AW2405" s="12" t="s">
        <v>5</v>
      </c>
      <c r="AX2405" s="12" t="s">
        <v>80</v>
      </c>
      <c r="AY2405" s="250" t="s">
        <v>204</v>
      </c>
    </row>
    <row r="2406" spans="2:51" s="12" customFormat="1" ht="12">
      <c r="B2406" s="240"/>
      <c r="C2406" s="241"/>
      <c r="D2406" s="231" t="s">
        <v>213</v>
      </c>
      <c r="E2406" s="242" t="s">
        <v>33</v>
      </c>
      <c r="F2406" s="243" t="s">
        <v>2769</v>
      </c>
      <c r="G2406" s="241"/>
      <c r="H2406" s="244">
        <v>9.638</v>
      </c>
      <c r="I2406" s="245"/>
      <c r="J2406" s="245"/>
      <c r="K2406" s="241"/>
      <c r="L2406" s="241"/>
      <c r="M2406" s="246"/>
      <c r="N2406" s="247"/>
      <c r="O2406" s="248"/>
      <c r="P2406" s="248"/>
      <c r="Q2406" s="248"/>
      <c r="R2406" s="248"/>
      <c r="S2406" s="248"/>
      <c r="T2406" s="248"/>
      <c r="U2406" s="248"/>
      <c r="V2406" s="248"/>
      <c r="W2406" s="248"/>
      <c r="X2406" s="249"/>
      <c r="AT2406" s="250" t="s">
        <v>213</v>
      </c>
      <c r="AU2406" s="250" t="s">
        <v>90</v>
      </c>
      <c r="AV2406" s="12" t="s">
        <v>90</v>
      </c>
      <c r="AW2406" s="12" t="s">
        <v>5</v>
      </c>
      <c r="AX2406" s="12" t="s">
        <v>80</v>
      </c>
      <c r="AY2406" s="250" t="s">
        <v>204</v>
      </c>
    </row>
    <row r="2407" spans="2:51" s="14" customFormat="1" ht="12">
      <c r="B2407" s="262"/>
      <c r="C2407" s="263"/>
      <c r="D2407" s="231" t="s">
        <v>213</v>
      </c>
      <c r="E2407" s="264" t="s">
        <v>33</v>
      </c>
      <c r="F2407" s="265" t="s">
        <v>243</v>
      </c>
      <c r="G2407" s="263"/>
      <c r="H2407" s="266">
        <v>76.64200000000001</v>
      </c>
      <c r="I2407" s="267"/>
      <c r="J2407" s="267"/>
      <c r="K2407" s="263"/>
      <c r="L2407" s="263"/>
      <c r="M2407" s="268"/>
      <c r="N2407" s="269"/>
      <c r="O2407" s="270"/>
      <c r="P2407" s="270"/>
      <c r="Q2407" s="270"/>
      <c r="R2407" s="270"/>
      <c r="S2407" s="270"/>
      <c r="T2407" s="270"/>
      <c r="U2407" s="270"/>
      <c r="V2407" s="270"/>
      <c r="W2407" s="270"/>
      <c r="X2407" s="271"/>
      <c r="AT2407" s="272" t="s">
        <v>213</v>
      </c>
      <c r="AU2407" s="272" t="s">
        <v>90</v>
      </c>
      <c r="AV2407" s="14" t="s">
        <v>224</v>
      </c>
      <c r="AW2407" s="14" t="s">
        <v>5</v>
      </c>
      <c r="AX2407" s="14" t="s">
        <v>80</v>
      </c>
      <c r="AY2407" s="272" t="s">
        <v>204</v>
      </c>
    </row>
    <row r="2408" spans="2:51" s="11" customFormat="1" ht="12">
      <c r="B2408" s="229"/>
      <c r="C2408" s="230"/>
      <c r="D2408" s="231" t="s">
        <v>213</v>
      </c>
      <c r="E2408" s="232" t="s">
        <v>33</v>
      </c>
      <c r="F2408" s="233" t="s">
        <v>2770</v>
      </c>
      <c r="G2408" s="230"/>
      <c r="H2408" s="232" t="s">
        <v>33</v>
      </c>
      <c r="I2408" s="234"/>
      <c r="J2408" s="234"/>
      <c r="K2408" s="230"/>
      <c r="L2408" s="230"/>
      <c r="M2408" s="235"/>
      <c r="N2408" s="236"/>
      <c r="O2408" s="237"/>
      <c r="P2408" s="237"/>
      <c r="Q2408" s="237"/>
      <c r="R2408" s="237"/>
      <c r="S2408" s="237"/>
      <c r="T2408" s="237"/>
      <c r="U2408" s="237"/>
      <c r="V2408" s="237"/>
      <c r="W2408" s="237"/>
      <c r="X2408" s="238"/>
      <c r="AT2408" s="239" t="s">
        <v>213</v>
      </c>
      <c r="AU2408" s="239" t="s">
        <v>90</v>
      </c>
      <c r="AV2408" s="11" t="s">
        <v>88</v>
      </c>
      <c r="AW2408" s="11" t="s">
        <v>5</v>
      </c>
      <c r="AX2408" s="11" t="s">
        <v>80</v>
      </c>
      <c r="AY2408" s="239" t="s">
        <v>204</v>
      </c>
    </row>
    <row r="2409" spans="2:51" s="12" customFormat="1" ht="12">
      <c r="B2409" s="240"/>
      <c r="C2409" s="241"/>
      <c r="D2409" s="231" t="s">
        <v>213</v>
      </c>
      <c r="E2409" s="242" t="s">
        <v>33</v>
      </c>
      <c r="F2409" s="243" t="s">
        <v>2771</v>
      </c>
      <c r="G2409" s="241"/>
      <c r="H2409" s="244">
        <v>76.642</v>
      </c>
      <c r="I2409" s="245"/>
      <c r="J2409" s="245"/>
      <c r="K2409" s="241"/>
      <c r="L2409" s="241"/>
      <c r="M2409" s="246"/>
      <c r="N2409" s="247"/>
      <c r="O2409" s="248"/>
      <c r="P2409" s="248"/>
      <c r="Q2409" s="248"/>
      <c r="R2409" s="248"/>
      <c r="S2409" s="248"/>
      <c r="T2409" s="248"/>
      <c r="U2409" s="248"/>
      <c r="V2409" s="248"/>
      <c r="W2409" s="248"/>
      <c r="X2409" s="249"/>
      <c r="AT2409" s="250" t="s">
        <v>213</v>
      </c>
      <c r="AU2409" s="250" t="s">
        <v>90</v>
      </c>
      <c r="AV2409" s="12" t="s">
        <v>90</v>
      </c>
      <c r="AW2409" s="12" t="s">
        <v>5</v>
      </c>
      <c r="AX2409" s="12" t="s">
        <v>80</v>
      </c>
      <c r="AY2409" s="250" t="s">
        <v>204</v>
      </c>
    </row>
    <row r="2410" spans="2:51" s="11" customFormat="1" ht="12">
      <c r="B2410" s="229"/>
      <c r="C2410" s="230"/>
      <c r="D2410" s="231" t="s">
        <v>213</v>
      </c>
      <c r="E2410" s="232" t="s">
        <v>33</v>
      </c>
      <c r="F2410" s="233" t="s">
        <v>2772</v>
      </c>
      <c r="G2410" s="230"/>
      <c r="H2410" s="232" t="s">
        <v>33</v>
      </c>
      <c r="I2410" s="234"/>
      <c r="J2410" s="234"/>
      <c r="K2410" s="230"/>
      <c r="L2410" s="230"/>
      <c r="M2410" s="235"/>
      <c r="N2410" s="236"/>
      <c r="O2410" s="237"/>
      <c r="P2410" s="237"/>
      <c r="Q2410" s="237"/>
      <c r="R2410" s="237"/>
      <c r="S2410" s="237"/>
      <c r="T2410" s="237"/>
      <c r="U2410" s="237"/>
      <c r="V2410" s="237"/>
      <c r="W2410" s="237"/>
      <c r="X2410" s="238"/>
      <c r="AT2410" s="239" t="s">
        <v>213</v>
      </c>
      <c r="AU2410" s="239" t="s">
        <v>90</v>
      </c>
      <c r="AV2410" s="11" t="s">
        <v>88</v>
      </c>
      <c r="AW2410" s="11" t="s">
        <v>5</v>
      </c>
      <c r="AX2410" s="11" t="s">
        <v>80</v>
      </c>
      <c r="AY2410" s="239" t="s">
        <v>204</v>
      </c>
    </row>
    <row r="2411" spans="2:51" s="12" customFormat="1" ht="12">
      <c r="B2411" s="240"/>
      <c r="C2411" s="241"/>
      <c r="D2411" s="231" t="s">
        <v>213</v>
      </c>
      <c r="E2411" s="242" t="s">
        <v>33</v>
      </c>
      <c r="F2411" s="243" t="s">
        <v>2773</v>
      </c>
      <c r="G2411" s="241"/>
      <c r="H2411" s="244">
        <v>17.731</v>
      </c>
      <c r="I2411" s="245"/>
      <c r="J2411" s="245"/>
      <c r="K2411" s="241"/>
      <c r="L2411" s="241"/>
      <c r="M2411" s="246"/>
      <c r="N2411" s="247"/>
      <c r="O2411" s="248"/>
      <c r="P2411" s="248"/>
      <c r="Q2411" s="248"/>
      <c r="R2411" s="248"/>
      <c r="S2411" s="248"/>
      <c r="T2411" s="248"/>
      <c r="U2411" s="248"/>
      <c r="V2411" s="248"/>
      <c r="W2411" s="248"/>
      <c r="X2411" s="249"/>
      <c r="AT2411" s="250" t="s">
        <v>213</v>
      </c>
      <c r="AU2411" s="250" t="s">
        <v>90</v>
      </c>
      <c r="AV2411" s="12" t="s">
        <v>90</v>
      </c>
      <c r="AW2411" s="12" t="s">
        <v>5</v>
      </c>
      <c r="AX2411" s="12" t="s">
        <v>80</v>
      </c>
      <c r="AY2411" s="250" t="s">
        <v>204</v>
      </c>
    </row>
    <row r="2412" spans="2:51" s="12" customFormat="1" ht="12">
      <c r="B2412" s="240"/>
      <c r="C2412" s="241"/>
      <c r="D2412" s="231" t="s">
        <v>213</v>
      </c>
      <c r="E2412" s="242" t="s">
        <v>33</v>
      </c>
      <c r="F2412" s="243" t="s">
        <v>2774</v>
      </c>
      <c r="G2412" s="241"/>
      <c r="H2412" s="244">
        <v>14.371</v>
      </c>
      <c r="I2412" s="245"/>
      <c r="J2412" s="245"/>
      <c r="K2412" s="241"/>
      <c r="L2412" s="241"/>
      <c r="M2412" s="246"/>
      <c r="N2412" s="247"/>
      <c r="O2412" s="248"/>
      <c r="P2412" s="248"/>
      <c r="Q2412" s="248"/>
      <c r="R2412" s="248"/>
      <c r="S2412" s="248"/>
      <c r="T2412" s="248"/>
      <c r="U2412" s="248"/>
      <c r="V2412" s="248"/>
      <c r="W2412" s="248"/>
      <c r="X2412" s="249"/>
      <c r="AT2412" s="250" t="s">
        <v>213</v>
      </c>
      <c r="AU2412" s="250" t="s">
        <v>90</v>
      </c>
      <c r="AV2412" s="12" t="s">
        <v>90</v>
      </c>
      <c r="AW2412" s="12" t="s">
        <v>5</v>
      </c>
      <c r="AX2412" s="12" t="s">
        <v>80</v>
      </c>
      <c r="AY2412" s="250" t="s">
        <v>204</v>
      </c>
    </row>
    <row r="2413" spans="2:51" s="12" customFormat="1" ht="12">
      <c r="B2413" s="240"/>
      <c r="C2413" s="241"/>
      <c r="D2413" s="231" t="s">
        <v>213</v>
      </c>
      <c r="E2413" s="242" t="s">
        <v>33</v>
      </c>
      <c r="F2413" s="243" t="s">
        <v>2775</v>
      </c>
      <c r="G2413" s="241"/>
      <c r="H2413" s="244">
        <v>10.843</v>
      </c>
      <c r="I2413" s="245"/>
      <c r="J2413" s="245"/>
      <c r="K2413" s="241"/>
      <c r="L2413" s="241"/>
      <c r="M2413" s="246"/>
      <c r="N2413" s="247"/>
      <c r="O2413" s="248"/>
      <c r="P2413" s="248"/>
      <c r="Q2413" s="248"/>
      <c r="R2413" s="248"/>
      <c r="S2413" s="248"/>
      <c r="T2413" s="248"/>
      <c r="U2413" s="248"/>
      <c r="V2413" s="248"/>
      <c r="W2413" s="248"/>
      <c r="X2413" s="249"/>
      <c r="AT2413" s="250" t="s">
        <v>213</v>
      </c>
      <c r="AU2413" s="250" t="s">
        <v>90</v>
      </c>
      <c r="AV2413" s="12" t="s">
        <v>90</v>
      </c>
      <c r="AW2413" s="12" t="s">
        <v>5</v>
      </c>
      <c r="AX2413" s="12" t="s">
        <v>80</v>
      </c>
      <c r="AY2413" s="250" t="s">
        <v>204</v>
      </c>
    </row>
    <row r="2414" spans="2:51" s="12" customFormat="1" ht="12">
      <c r="B2414" s="240"/>
      <c r="C2414" s="241"/>
      <c r="D2414" s="231" t="s">
        <v>213</v>
      </c>
      <c r="E2414" s="242" t="s">
        <v>33</v>
      </c>
      <c r="F2414" s="243" t="s">
        <v>2776</v>
      </c>
      <c r="G2414" s="241"/>
      <c r="H2414" s="244">
        <v>9.17</v>
      </c>
      <c r="I2414" s="245"/>
      <c r="J2414" s="245"/>
      <c r="K2414" s="241"/>
      <c r="L2414" s="241"/>
      <c r="M2414" s="246"/>
      <c r="N2414" s="247"/>
      <c r="O2414" s="248"/>
      <c r="P2414" s="248"/>
      <c r="Q2414" s="248"/>
      <c r="R2414" s="248"/>
      <c r="S2414" s="248"/>
      <c r="T2414" s="248"/>
      <c r="U2414" s="248"/>
      <c r="V2414" s="248"/>
      <c r="W2414" s="248"/>
      <c r="X2414" s="249"/>
      <c r="AT2414" s="250" t="s">
        <v>213</v>
      </c>
      <c r="AU2414" s="250" t="s">
        <v>90</v>
      </c>
      <c r="AV2414" s="12" t="s">
        <v>90</v>
      </c>
      <c r="AW2414" s="12" t="s">
        <v>5</v>
      </c>
      <c r="AX2414" s="12" t="s">
        <v>80</v>
      </c>
      <c r="AY2414" s="250" t="s">
        <v>204</v>
      </c>
    </row>
    <row r="2415" spans="2:51" s="12" customFormat="1" ht="12">
      <c r="B2415" s="240"/>
      <c r="C2415" s="241"/>
      <c r="D2415" s="231" t="s">
        <v>213</v>
      </c>
      <c r="E2415" s="242" t="s">
        <v>33</v>
      </c>
      <c r="F2415" s="243" t="s">
        <v>2777</v>
      </c>
      <c r="G2415" s="241"/>
      <c r="H2415" s="244">
        <v>14.812</v>
      </c>
      <c r="I2415" s="245"/>
      <c r="J2415" s="245"/>
      <c r="K2415" s="241"/>
      <c r="L2415" s="241"/>
      <c r="M2415" s="246"/>
      <c r="N2415" s="247"/>
      <c r="O2415" s="248"/>
      <c r="P2415" s="248"/>
      <c r="Q2415" s="248"/>
      <c r="R2415" s="248"/>
      <c r="S2415" s="248"/>
      <c r="T2415" s="248"/>
      <c r="U2415" s="248"/>
      <c r="V2415" s="248"/>
      <c r="W2415" s="248"/>
      <c r="X2415" s="249"/>
      <c r="AT2415" s="250" t="s">
        <v>213</v>
      </c>
      <c r="AU2415" s="250" t="s">
        <v>90</v>
      </c>
      <c r="AV2415" s="12" t="s">
        <v>90</v>
      </c>
      <c r="AW2415" s="12" t="s">
        <v>5</v>
      </c>
      <c r="AX2415" s="12" t="s">
        <v>80</v>
      </c>
      <c r="AY2415" s="250" t="s">
        <v>204</v>
      </c>
    </row>
    <row r="2416" spans="2:51" s="12" customFormat="1" ht="12">
      <c r="B2416" s="240"/>
      <c r="C2416" s="241"/>
      <c r="D2416" s="231" t="s">
        <v>213</v>
      </c>
      <c r="E2416" s="242" t="s">
        <v>33</v>
      </c>
      <c r="F2416" s="243" t="s">
        <v>2778</v>
      </c>
      <c r="G2416" s="241"/>
      <c r="H2416" s="244">
        <v>11.557</v>
      </c>
      <c r="I2416" s="245"/>
      <c r="J2416" s="245"/>
      <c r="K2416" s="241"/>
      <c r="L2416" s="241"/>
      <c r="M2416" s="246"/>
      <c r="N2416" s="247"/>
      <c r="O2416" s="248"/>
      <c r="P2416" s="248"/>
      <c r="Q2416" s="248"/>
      <c r="R2416" s="248"/>
      <c r="S2416" s="248"/>
      <c r="T2416" s="248"/>
      <c r="U2416" s="248"/>
      <c r="V2416" s="248"/>
      <c r="W2416" s="248"/>
      <c r="X2416" s="249"/>
      <c r="AT2416" s="250" t="s">
        <v>213</v>
      </c>
      <c r="AU2416" s="250" t="s">
        <v>90</v>
      </c>
      <c r="AV2416" s="12" t="s">
        <v>90</v>
      </c>
      <c r="AW2416" s="12" t="s">
        <v>5</v>
      </c>
      <c r="AX2416" s="12" t="s">
        <v>80</v>
      </c>
      <c r="AY2416" s="250" t="s">
        <v>204</v>
      </c>
    </row>
    <row r="2417" spans="2:51" s="12" customFormat="1" ht="12">
      <c r="B2417" s="240"/>
      <c r="C2417" s="241"/>
      <c r="D2417" s="231" t="s">
        <v>213</v>
      </c>
      <c r="E2417" s="242" t="s">
        <v>33</v>
      </c>
      <c r="F2417" s="243" t="s">
        <v>2779</v>
      </c>
      <c r="G2417" s="241"/>
      <c r="H2417" s="244">
        <v>13.979</v>
      </c>
      <c r="I2417" s="245"/>
      <c r="J2417" s="245"/>
      <c r="K2417" s="241"/>
      <c r="L2417" s="241"/>
      <c r="M2417" s="246"/>
      <c r="N2417" s="247"/>
      <c r="O2417" s="248"/>
      <c r="P2417" s="248"/>
      <c r="Q2417" s="248"/>
      <c r="R2417" s="248"/>
      <c r="S2417" s="248"/>
      <c r="T2417" s="248"/>
      <c r="U2417" s="248"/>
      <c r="V2417" s="248"/>
      <c r="W2417" s="248"/>
      <c r="X2417" s="249"/>
      <c r="AT2417" s="250" t="s">
        <v>213</v>
      </c>
      <c r="AU2417" s="250" t="s">
        <v>90</v>
      </c>
      <c r="AV2417" s="12" t="s">
        <v>90</v>
      </c>
      <c r="AW2417" s="12" t="s">
        <v>5</v>
      </c>
      <c r="AX2417" s="12" t="s">
        <v>80</v>
      </c>
      <c r="AY2417" s="250" t="s">
        <v>204</v>
      </c>
    </row>
    <row r="2418" spans="2:51" s="14" customFormat="1" ht="12">
      <c r="B2418" s="262"/>
      <c r="C2418" s="263"/>
      <c r="D2418" s="231" t="s">
        <v>213</v>
      </c>
      <c r="E2418" s="264" t="s">
        <v>33</v>
      </c>
      <c r="F2418" s="265" t="s">
        <v>243</v>
      </c>
      <c r="G2418" s="263"/>
      <c r="H2418" s="266">
        <v>169.10499999999996</v>
      </c>
      <c r="I2418" s="267"/>
      <c r="J2418" s="267"/>
      <c r="K2418" s="263"/>
      <c r="L2418" s="263"/>
      <c r="M2418" s="268"/>
      <c r="N2418" s="269"/>
      <c r="O2418" s="270"/>
      <c r="P2418" s="270"/>
      <c r="Q2418" s="270"/>
      <c r="R2418" s="270"/>
      <c r="S2418" s="270"/>
      <c r="T2418" s="270"/>
      <c r="U2418" s="270"/>
      <c r="V2418" s="270"/>
      <c r="W2418" s="270"/>
      <c r="X2418" s="271"/>
      <c r="AT2418" s="272" t="s">
        <v>213</v>
      </c>
      <c r="AU2418" s="272" t="s">
        <v>90</v>
      </c>
      <c r="AV2418" s="14" t="s">
        <v>224</v>
      </c>
      <c r="AW2418" s="14" t="s">
        <v>5</v>
      </c>
      <c r="AX2418" s="14" t="s">
        <v>80</v>
      </c>
      <c r="AY2418" s="272" t="s">
        <v>204</v>
      </c>
    </row>
    <row r="2419" spans="2:51" s="13" customFormat="1" ht="12">
      <c r="B2419" s="251"/>
      <c r="C2419" s="252"/>
      <c r="D2419" s="231" t="s">
        <v>213</v>
      </c>
      <c r="E2419" s="253" t="s">
        <v>33</v>
      </c>
      <c r="F2419" s="254" t="s">
        <v>218</v>
      </c>
      <c r="G2419" s="252"/>
      <c r="H2419" s="255">
        <v>573.1290000000001</v>
      </c>
      <c r="I2419" s="256"/>
      <c r="J2419" s="256"/>
      <c r="K2419" s="252"/>
      <c r="L2419" s="252"/>
      <c r="M2419" s="257"/>
      <c r="N2419" s="258"/>
      <c r="O2419" s="259"/>
      <c r="P2419" s="259"/>
      <c r="Q2419" s="259"/>
      <c r="R2419" s="259"/>
      <c r="S2419" s="259"/>
      <c r="T2419" s="259"/>
      <c r="U2419" s="259"/>
      <c r="V2419" s="259"/>
      <c r="W2419" s="259"/>
      <c r="X2419" s="260"/>
      <c r="AT2419" s="261" t="s">
        <v>213</v>
      </c>
      <c r="AU2419" s="261" t="s">
        <v>90</v>
      </c>
      <c r="AV2419" s="13" t="s">
        <v>211</v>
      </c>
      <c r="AW2419" s="13" t="s">
        <v>5</v>
      </c>
      <c r="AX2419" s="13" t="s">
        <v>88</v>
      </c>
      <c r="AY2419" s="261" t="s">
        <v>204</v>
      </c>
    </row>
    <row r="2420" spans="2:65" s="1" customFormat="1" ht="16.5" customHeight="1">
      <c r="B2420" s="39"/>
      <c r="C2420" s="273" t="s">
        <v>2780</v>
      </c>
      <c r="D2420" s="273" t="s">
        <v>287</v>
      </c>
      <c r="E2420" s="274" t="s">
        <v>2781</v>
      </c>
      <c r="F2420" s="275" t="s">
        <v>2782</v>
      </c>
      <c r="G2420" s="276" t="s">
        <v>209</v>
      </c>
      <c r="H2420" s="277">
        <v>635.821</v>
      </c>
      <c r="I2420" s="278"/>
      <c r="J2420" s="279"/>
      <c r="K2420" s="280">
        <f>ROUND(P2420*H2420,2)</f>
        <v>0</v>
      </c>
      <c r="L2420" s="275" t="s">
        <v>1071</v>
      </c>
      <c r="M2420" s="281"/>
      <c r="N2420" s="282" t="s">
        <v>33</v>
      </c>
      <c r="O2420" s="224" t="s">
        <v>49</v>
      </c>
      <c r="P2420" s="225">
        <f>I2420+J2420</f>
        <v>0</v>
      </c>
      <c r="Q2420" s="225">
        <f>ROUND(I2420*H2420,2)</f>
        <v>0</v>
      </c>
      <c r="R2420" s="225">
        <f>ROUND(J2420*H2420,2)</f>
        <v>0</v>
      </c>
      <c r="S2420" s="80"/>
      <c r="T2420" s="226">
        <f>S2420*H2420</f>
        <v>0</v>
      </c>
      <c r="U2420" s="226">
        <v>0.0118</v>
      </c>
      <c r="V2420" s="226">
        <f>U2420*H2420</f>
        <v>7.5026878</v>
      </c>
      <c r="W2420" s="226">
        <v>0</v>
      </c>
      <c r="X2420" s="227">
        <f>W2420*H2420</f>
        <v>0</v>
      </c>
      <c r="AR2420" s="17" t="s">
        <v>411</v>
      </c>
      <c r="AT2420" s="17" t="s">
        <v>287</v>
      </c>
      <c r="AU2420" s="17" t="s">
        <v>90</v>
      </c>
      <c r="AY2420" s="17" t="s">
        <v>204</v>
      </c>
      <c r="BE2420" s="228">
        <f>IF(O2420="základní",K2420,0)</f>
        <v>0</v>
      </c>
      <c r="BF2420" s="228">
        <f>IF(O2420="snížená",K2420,0)</f>
        <v>0</v>
      </c>
      <c r="BG2420" s="228">
        <f>IF(O2420="zákl. přenesená",K2420,0)</f>
        <v>0</v>
      </c>
      <c r="BH2420" s="228">
        <f>IF(O2420="sníž. přenesená",K2420,0)</f>
        <v>0</v>
      </c>
      <c r="BI2420" s="228">
        <f>IF(O2420="nulová",K2420,0)</f>
        <v>0</v>
      </c>
      <c r="BJ2420" s="17" t="s">
        <v>88</v>
      </c>
      <c r="BK2420" s="228">
        <f>ROUND(P2420*H2420,2)</f>
        <v>0</v>
      </c>
      <c r="BL2420" s="17" t="s">
        <v>305</v>
      </c>
      <c r="BM2420" s="17" t="s">
        <v>2783</v>
      </c>
    </row>
    <row r="2421" spans="2:51" s="11" customFormat="1" ht="12">
      <c r="B2421" s="229"/>
      <c r="C2421" s="230"/>
      <c r="D2421" s="231" t="s">
        <v>213</v>
      </c>
      <c r="E2421" s="232" t="s">
        <v>33</v>
      </c>
      <c r="F2421" s="233" t="s">
        <v>1801</v>
      </c>
      <c r="G2421" s="230"/>
      <c r="H2421" s="232" t="s">
        <v>33</v>
      </c>
      <c r="I2421" s="234"/>
      <c r="J2421" s="234"/>
      <c r="K2421" s="230"/>
      <c r="L2421" s="230"/>
      <c r="M2421" s="235"/>
      <c r="N2421" s="236"/>
      <c r="O2421" s="237"/>
      <c r="P2421" s="237"/>
      <c r="Q2421" s="237"/>
      <c r="R2421" s="237"/>
      <c r="S2421" s="237"/>
      <c r="T2421" s="237"/>
      <c r="U2421" s="237"/>
      <c r="V2421" s="237"/>
      <c r="W2421" s="237"/>
      <c r="X2421" s="238"/>
      <c r="AT2421" s="239" t="s">
        <v>213</v>
      </c>
      <c r="AU2421" s="239" t="s">
        <v>90</v>
      </c>
      <c r="AV2421" s="11" t="s">
        <v>88</v>
      </c>
      <c r="AW2421" s="11" t="s">
        <v>5</v>
      </c>
      <c r="AX2421" s="11" t="s">
        <v>80</v>
      </c>
      <c r="AY2421" s="239" t="s">
        <v>204</v>
      </c>
    </row>
    <row r="2422" spans="2:51" s="12" customFormat="1" ht="12">
      <c r="B2422" s="240"/>
      <c r="C2422" s="241"/>
      <c r="D2422" s="231" t="s">
        <v>213</v>
      </c>
      <c r="E2422" s="242" t="s">
        <v>33</v>
      </c>
      <c r="F2422" s="243" t="s">
        <v>2784</v>
      </c>
      <c r="G2422" s="241"/>
      <c r="H2422" s="244">
        <v>630.442</v>
      </c>
      <c r="I2422" s="245"/>
      <c r="J2422" s="245"/>
      <c r="K2422" s="241"/>
      <c r="L2422" s="241"/>
      <c r="M2422" s="246"/>
      <c r="N2422" s="247"/>
      <c r="O2422" s="248"/>
      <c r="P2422" s="248"/>
      <c r="Q2422" s="248"/>
      <c r="R2422" s="248"/>
      <c r="S2422" s="248"/>
      <c r="T2422" s="248"/>
      <c r="U2422" s="248"/>
      <c r="V2422" s="248"/>
      <c r="W2422" s="248"/>
      <c r="X2422" s="249"/>
      <c r="AT2422" s="250" t="s">
        <v>213</v>
      </c>
      <c r="AU2422" s="250" t="s">
        <v>90</v>
      </c>
      <c r="AV2422" s="12" t="s">
        <v>90</v>
      </c>
      <c r="AW2422" s="12" t="s">
        <v>5</v>
      </c>
      <c r="AX2422" s="12" t="s">
        <v>80</v>
      </c>
      <c r="AY2422" s="250" t="s">
        <v>204</v>
      </c>
    </row>
    <row r="2423" spans="2:51" s="14" customFormat="1" ht="12">
      <c r="B2423" s="262"/>
      <c r="C2423" s="263"/>
      <c r="D2423" s="231" t="s">
        <v>213</v>
      </c>
      <c r="E2423" s="264" t="s">
        <v>33</v>
      </c>
      <c r="F2423" s="265" t="s">
        <v>243</v>
      </c>
      <c r="G2423" s="263"/>
      <c r="H2423" s="266">
        <v>630.442</v>
      </c>
      <c r="I2423" s="267"/>
      <c r="J2423" s="267"/>
      <c r="K2423" s="263"/>
      <c r="L2423" s="263"/>
      <c r="M2423" s="268"/>
      <c r="N2423" s="269"/>
      <c r="O2423" s="270"/>
      <c r="P2423" s="270"/>
      <c r="Q2423" s="270"/>
      <c r="R2423" s="270"/>
      <c r="S2423" s="270"/>
      <c r="T2423" s="270"/>
      <c r="U2423" s="270"/>
      <c r="V2423" s="270"/>
      <c r="W2423" s="270"/>
      <c r="X2423" s="271"/>
      <c r="AT2423" s="272" t="s">
        <v>213</v>
      </c>
      <c r="AU2423" s="272" t="s">
        <v>90</v>
      </c>
      <c r="AV2423" s="14" t="s">
        <v>224</v>
      </c>
      <c r="AW2423" s="14" t="s">
        <v>5</v>
      </c>
      <c r="AX2423" s="14" t="s">
        <v>80</v>
      </c>
      <c r="AY2423" s="272" t="s">
        <v>204</v>
      </c>
    </row>
    <row r="2424" spans="2:51" s="11" customFormat="1" ht="12">
      <c r="B2424" s="229"/>
      <c r="C2424" s="230"/>
      <c r="D2424" s="231" t="s">
        <v>213</v>
      </c>
      <c r="E2424" s="232" t="s">
        <v>33</v>
      </c>
      <c r="F2424" s="233" t="s">
        <v>2785</v>
      </c>
      <c r="G2424" s="230"/>
      <c r="H2424" s="232" t="s">
        <v>33</v>
      </c>
      <c r="I2424" s="234"/>
      <c r="J2424" s="234"/>
      <c r="K2424" s="230"/>
      <c r="L2424" s="230"/>
      <c r="M2424" s="235"/>
      <c r="N2424" s="236"/>
      <c r="O2424" s="237"/>
      <c r="P2424" s="237"/>
      <c r="Q2424" s="237"/>
      <c r="R2424" s="237"/>
      <c r="S2424" s="237"/>
      <c r="T2424" s="237"/>
      <c r="U2424" s="237"/>
      <c r="V2424" s="237"/>
      <c r="W2424" s="237"/>
      <c r="X2424" s="238"/>
      <c r="AT2424" s="239" t="s">
        <v>213</v>
      </c>
      <c r="AU2424" s="239" t="s">
        <v>90</v>
      </c>
      <c r="AV2424" s="11" t="s">
        <v>88</v>
      </c>
      <c r="AW2424" s="11" t="s">
        <v>5</v>
      </c>
      <c r="AX2424" s="11" t="s">
        <v>80</v>
      </c>
      <c r="AY2424" s="239" t="s">
        <v>204</v>
      </c>
    </row>
    <row r="2425" spans="2:51" s="12" customFormat="1" ht="12">
      <c r="B2425" s="240"/>
      <c r="C2425" s="241"/>
      <c r="D2425" s="231" t="s">
        <v>213</v>
      </c>
      <c r="E2425" s="242" t="s">
        <v>33</v>
      </c>
      <c r="F2425" s="243" t="s">
        <v>2786</v>
      </c>
      <c r="G2425" s="241"/>
      <c r="H2425" s="244">
        <v>5.379</v>
      </c>
      <c r="I2425" s="245"/>
      <c r="J2425" s="245"/>
      <c r="K2425" s="241"/>
      <c r="L2425" s="241"/>
      <c r="M2425" s="246"/>
      <c r="N2425" s="247"/>
      <c r="O2425" s="248"/>
      <c r="P2425" s="248"/>
      <c r="Q2425" s="248"/>
      <c r="R2425" s="248"/>
      <c r="S2425" s="248"/>
      <c r="T2425" s="248"/>
      <c r="U2425" s="248"/>
      <c r="V2425" s="248"/>
      <c r="W2425" s="248"/>
      <c r="X2425" s="249"/>
      <c r="AT2425" s="250" t="s">
        <v>213</v>
      </c>
      <c r="AU2425" s="250" t="s">
        <v>90</v>
      </c>
      <c r="AV2425" s="12" t="s">
        <v>90</v>
      </c>
      <c r="AW2425" s="12" t="s">
        <v>5</v>
      </c>
      <c r="AX2425" s="12" t="s">
        <v>80</v>
      </c>
      <c r="AY2425" s="250" t="s">
        <v>204</v>
      </c>
    </row>
    <row r="2426" spans="2:51" s="13" customFormat="1" ht="12">
      <c r="B2426" s="251"/>
      <c r="C2426" s="252"/>
      <c r="D2426" s="231" t="s">
        <v>213</v>
      </c>
      <c r="E2426" s="253" t="s">
        <v>33</v>
      </c>
      <c r="F2426" s="254" t="s">
        <v>218</v>
      </c>
      <c r="G2426" s="252"/>
      <c r="H2426" s="255">
        <v>635.821</v>
      </c>
      <c r="I2426" s="256"/>
      <c r="J2426" s="256"/>
      <c r="K2426" s="252"/>
      <c r="L2426" s="252"/>
      <c r="M2426" s="257"/>
      <c r="N2426" s="258"/>
      <c r="O2426" s="259"/>
      <c r="P2426" s="259"/>
      <c r="Q2426" s="259"/>
      <c r="R2426" s="259"/>
      <c r="S2426" s="259"/>
      <c r="T2426" s="259"/>
      <c r="U2426" s="259"/>
      <c r="V2426" s="259"/>
      <c r="W2426" s="259"/>
      <c r="X2426" s="260"/>
      <c r="AT2426" s="261" t="s">
        <v>213</v>
      </c>
      <c r="AU2426" s="261" t="s">
        <v>90</v>
      </c>
      <c r="AV2426" s="13" t="s">
        <v>211</v>
      </c>
      <c r="AW2426" s="13" t="s">
        <v>5</v>
      </c>
      <c r="AX2426" s="13" t="s">
        <v>88</v>
      </c>
      <c r="AY2426" s="261" t="s">
        <v>204</v>
      </c>
    </row>
    <row r="2427" spans="2:65" s="1" customFormat="1" ht="16.5" customHeight="1">
      <c r="B2427" s="39"/>
      <c r="C2427" s="216" t="s">
        <v>2787</v>
      </c>
      <c r="D2427" s="216" t="s">
        <v>206</v>
      </c>
      <c r="E2427" s="217" t="s">
        <v>2788</v>
      </c>
      <c r="F2427" s="218" t="s">
        <v>2789</v>
      </c>
      <c r="G2427" s="219" t="s">
        <v>209</v>
      </c>
      <c r="H2427" s="220">
        <v>573.129</v>
      </c>
      <c r="I2427" s="221"/>
      <c r="J2427" s="221"/>
      <c r="K2427" s="222">
        <f>ROUND(P2427*H2427,2)</f>
        <v>0</v>
      </c>
      <c r="L2427" s="218" t="s">
        <v>239</v>
      </c>
      <c r="M2427" s="44"/>
      <c r="N2427" s="223" t="s">
        <v>33</v>
      </c>
      <c r="O2427" s="224" t="s">
        <v>49</v>
      </c>
      <c r="P2427" s="225">
        <f>I2427+J2427</f>
        <v>0</v>
      </c>
      <c r="Q2427" s="225">
        <f>ROUND(I2427*H2427,2)</f>
        <v>0</v>
      </c>
      <c r="R2427" s="225">
        <f>ROUND(J2427*H2427,2)</f>
        <v>0</v>
      </c>
      <c r="S2427" s="80"/>
      <c r="T2427" s="226">
        <f>S2427*H2427</f>
        <v>0</v>
      </c>
      <c r="U2427" s="226">
        <v>0.00093</v>
      </c>
      <c r="V2427" s="226">
        <f>U2427*H2427</f>
        <v>0.53300997</v>
      </c>
      <c r="W2427" s="226">
        <v>0</v>
      </c>
      <c r="X2427" s="227">
        <f>W2427*H2427</f>
        <v>0</v>
      </c>
      <c r="AR2427" s="17" t="s">
        <v>305</v>
      </c>
      <c r="AT2427" s="17" t="s">
        <v>206</v>
      </c>
      <c r="AU2427" s="17" t="s">
        <v>90</v>
      </c>
      <c r="AY2427" s="17" t="s">
        <v>204</v>
      </c>
      <c r="BE2427" s="228">
        <f>IF(O2427="základní",K2427,0)</f>
        <v>0</v>
      </c>
      <c r="BF2427" s="228">
        <f>IF(O2427="snížená",K2427,0)</f>
        <v>0</v>
      </c>
      <c r="BG2427" s="228">
        <f>IF(O2427="zákl. přenesená",K2427,0)</f>
        <v>0</v>
      </c>
      <c r="BH2427" s="228">
        <f>IF(O2427="sníž. přenesená",K2427,0)</f>
        <v>0</v>
      </c>
      <c r="BI2427" s="228">
        <f>IF(O2427="nulová",K2427,0)</f>
        <v>0</v>
      </c>
      <c r="BJ2427" s="17" t="s">
        <v>88</v>
      </c>
      <c r="BK2427" s="228">
        <f>ROUND(P2427*H2427,2)</f>
        <v>0</v>
      </c>
      <c r="BL2427" s="17" t="s">
        <v>305</v>
      </c>
      <c r="BM2427" s="17" t="s">
        <v>2790</v>
      </c>
    </row>
    <row r="2428" spans="2:51" s="11" customFormat="1" ht="12">
      <c r="B2428" s="229"/>
      <c r="C2428" s="230"/>
      <c r="D2428" s="231" t="s">
        <v>213</v>
      </c>
      <c r="E2428" s="232" t="s">
        <v>33</v>
      </c>
      <c r="F2428" s="233" t="s">
        <v>2791</v>
      </c>
      <c r="G2428" s="230"/>
      <c r="H2428" s="232" t="s">
        <v>33</v>
      </c>
      <c r="I2428" s="234"/>
      <c r="J2428" s="234"/>
      <c r="K2428" s="230"/>
      <c r="L2428" s="230"/>
      <c r="M2428" s="235"/>
      <c r="N2428" s="236"/>
      <c r="O2428" s="237"/>
      <c r="P2428" s="237"/>
      <c r="Q2428" s="237"/>
      <c r="R2428" s="237"/>
      <c r="S2428" s="237"/>
      <c r="T2428" s="237"/>
      <c r="U2428" s="237"/>
      <c r="V2428" s="237"/>
      <c r="W2428" s="237"/>
      <c r="X2428" s="238"/>
      <c r="AT2428" s="239" t="s">
        <v>213</v>
      </c>
      <c r="AU2428" s="239" t="s">
        <v>90</v>
      </c>
      <c r="AV2428" s="11" t="s">
        <v>88</v>
      </c>
      <c r="AW2428" s="11" t="s">
        <v>5</v>
      </c>
      <c r="AX2428" s="11" t="s">
        <v>80</v>
      </c>
      <c r="AY2428" s="239" t="s">
        <v>204</v>
      </c>
    </row>
    <row r="2429" spans="2:51" s="11" customFormat="1" ht="12">
      <c r="B2429" s="229"/>
      <c r="C2429" s="230"/>
      <c r="D2429" s="231" t="s">
        <v>213</v>
      </c>
      <c r="E2429" s="232" t="s">
        <v>33</v>
      </c>
      <c r="F2429" s="233" t="s">
        <v>2733</v>
      </c>
      <c r="G2429" s="230"/>
      <c r="H2429" s="232" t="s">
        <v>33</v>
      </c>
      <c r="I2429" s="234"/>
      <c r="J2429" s="234"/>
      <c r="K2429" s="230"/>
      <c r="L2429" s="230"/>
      <c r="M2429" s="235"/>
      <c r="N2429" s="236"/>
      <c r="O2429" s="237"/>
      <c r="P2429" s="237"/>
      <c r="Q2429" s="237"/>
      <c r="R2429" s="237"/>
      <c r="S2429" s="237"/>
      <c r="T2429" s="237"/>
      <c r="U2429" s="237"/>
      <c r="V2429" s="237"/>
      <c r="W2429" s="237"/>
      <c r="X2429" s="238"/>
      <c r="AT2429" s="239" t="s">
        <v>213</v>
      </c>
      <c r="AU2429" s="239" t="s">
        <v>90</v>
      </c>
      <c r="AV2429" s="11" t="s">
        <v>88</v>
      </c>
      <c r="AW2429" s="11" t="s">
        <v>5</v>
      </c>
      <c r="AX2429" s="11" t="s">
        <v>80</v>
      </c>
      <c r="AY2429" s="239" t="s">
        <v>204</v>
      </c>
    </row>
    <row r="2430" spans="2:51" s="12" customFormat="1" ht="12">
      <c r="B2430" s="240"/>
      <c r="C2430" s="241"/>
      <c r="D2430" s="231" t="s">
        <v>213</v>
      </c>
      <c r="E2430" s="242" t="s">
        <v>33</v>
      </c>
      <c r="F2430" s="243" t="s">
        <v>2734</v>
      </c>
      <c r="G2430" s="241"/>
      <c r="H2430" s="244">
        <v>39.038</v>
      </c>
      <c r="I2430" s="245"/>
      <c r="J2430" s="245"/>
      <c r="K2430" s="241"/>
      <c r="L2430" s="241"/>
      <c r="M2430" s="246"/>
      <c r="N2430" s="247"/>
      <c r="O2430" s="248"/>
      <c r="P2430" s="248"/>
      <c r="Q2430" s="248"/>
      <c r="R2430" s="248"/>
      <c r="S2430" s="248"/>
      <c r="T2430" s="248"/>
      <c r="U2430" s="248"/>
      <c r="V2430" s="248"/>
      <c r="W2430" s="248"/>
      <c r="X2430" s="249"/>
      <c r="AT2430" s="250" t="s">
        <v>213</v>
      </c>
      <c r="AU2430" s="250" t="s">
        <v>90</v>
      </c>
      <c r="AV2430" s="12" t="s">
        <v>90</v>
      </c>
      <c r="AW2430" s="12" t="s">
        <v>5</v>
      </c>
      <c r="AX2430" s="12" t="s">
        <v>80</v>
      </c>
      <c r="AY2430" s="250" t="s">
        <v>204</v>
      </c>
    </row>
    <row r="2431" spans="2:51" s="12" customFormat="1" ht="12">
      <c r="B2431" s="240"/>
      <c r="C2431" s="241"/>
      <c r="D2431" s="231" t="s">
        <v>213</v>
      </c>
      <c r="E2431" s="242" t="s">
        <v>33</v>
      </c>
      <c r="F2431" s="243" t="s">
        <v>1936</v>
      </c>
      <c r="G2431" s="241"/>
      <c r="H2431" s="244">
        <v>-1.773</v>
      </c>
      <c r="I2431" s="245"/>
      <c r="J2431" s="245"/>
      <c r="K2431" s="241"/>
      <c r="L2431" s="241"/>
      <c r="M2431" s="246"/>
      <c r="N2431" s="247"/>
      <c r="O2431" s="248"/>
      <c r="P2431" s="248"/>
      <c r="Q2431" s="248"/>
      <c r="R2431" s="248"/>
      <c r="S2431" s="248"/>
      <c r="T2431" s="248"/>
      <c r="U2431" s="248"/>
      <c r="V2431" s="248"/>
      <c r="W2431" s="248"/>
      <c r="X2431" s="249"/>
      <c r="AT2431" s="250" t="s">
        <v>213</v>
      </c>
      <c r="AU2431" s="250" t="s">
        <v>90</v>
      </c>
      <c r="AV2431" s="12" t="s">
        <v>90</v>
      </c>
      <c r="AW2431" s="12" t="s">
        <v>5</v>
      </c>
      <c r="AX2431" s="12" t="s">
        <v>80</v>
      </c>
      <c r="AY2431" s="250" t="s">
        <v>204</v>
      </c>
    </row>
    <row r="2432" spans="2:51" s="12" customFormat="1" ht="12">
      <c r="B2432" s="240"/>
      <c r="C2432" s="241"/>
      <c r="D2432" s="231" t="s">
        <v>213</v>
      </c>
      <c r="E2432" s="242" t="s">
        <v>33</v>
      </c>
      <c r="F2432" s="243" t="s">
        <v>2735</v>
      </c>
      <c r="G2432" s="241"/>
      <c r="H2432" s="244">
        <v>-3.908</v>
      </c>
      <c r="I2432" s="245"/>
      <c r="J2432" s="245"/>
      <c r="K2432" s="241"/>
      <c r="L2432" s="241"/>
      <c r="M2432" s="246"/>
      <c r="N2432" s="247"/>
      <c r="O2432" s="248"/>
      <c r="P2432" s="248"/>
      <c r="Q2432" s="248"/>
      <c r="R2432" s="248"/>
      <c r="S2432" s="248"/>
      <c r="T2432" s="248"/>
      <c r="U2432" s="248"/>
      <c r="V2432" s="248"/>
      <c r="W2432" s="248"/>
      <c r="X2432" s="249"/>
      <c r="AT2432" s="250" t="s">
        <v>213</v>
      </c>
      <c r="AU2432" s="250" t="s">
        <v>90</v>
      </c>
      <c r="AV2432" s="12" t="s">
        <v>90</v>
      </c>
      <c r="AW2432" s="12" t="s">
        <v>5</v>
      </c>
      <c r="AX2432" s="12" t="s">
        <v>80</v>
      </c>
      <c r="AY2432" s="250" t="s">
        <v>204</v>
      </c>
    </row>
    <row r="2433" spans="2:51" s="12" customFormat="1" ht="12">
      <c r="B2433" s="240"/>
      <c r="C2433" s="241"/>
      <c r="D2433" s="231" t="s">
        <v>213</v>
      </c>
      <c r="E2433" s="242" t="s">
        <v>33</v>
      </c>
      <c r="F2433" s="243" t="s">
        <v>2736</v>
      </c>
      <c r="G2433" s="241"/>
      <c r="H2433" s="244">
        <v>40.065</v>
      </c>
      <c r="I2433" s="245"/>
      <c r="J2433" s="245"/>
      <c r="K2433" s="241"/>
      <c r="L2433" s="241"/>
      <c r="M2433" s="246"/>
      <c r="N2433" s="247"/>
      <c r="O2433" s="248"/>
      <c r="P2433" s="248"/>
      <c r="Q2433" s="248"/>
      <c r="R2433" s="248"/>
      <c r="S2433" s="248"/>
      <c r="T2433" s="248"/>
      <c r="U2433" s="248"/>
      <c r="V2433" s="248"/>
      <c r="W2433" s="248"/>
      <c r="X2433" s="249"/>
      <c r="AT2433" s="250" t="s">
        <v>213</v>
      </c>
      <c r="AU2433" s="250" t="s">
        <v>90</v>
      </c>
      <c r="AV2433" s="12" t="s">
        <v>90</v>
      </c>
      <c r="AW2433" s="12" t="s">
        <v>5</v>
      </c>
      <c r="AX2433" s="12" t="s">
        <v>80</v>
      </c>
      <c r="AY2433" s="250" t="s">
        <v>204</v>
      </c>
    </row>
    <row r="2434" spans="2:51" s="12" customFormat="1" ht="12">
      <c r="B2434" s="240"/>
      <c r="C2434" s="241"/>
      <c r="D2434" s="231" t="s">
        <v>213</v>
      </c>
      <c r="E2434" s="242" t="s">
        <v>33</v>
      </c>
      <c r="F2434" s="243" t="s">
        <v>613</v>
      </c>
      <c r="G2434" s="241"/>
      <c r="H2434" s="244">
        <v>-1.576</v>
      </c>
      <c r="I2434" s="245"/>
      <c r="J2434" s="245"/>
      <c r="K2434" s="241"/>
      <c r="L2434" s="241"/>
      <c r="M2434" s="246"/>
      <c r="N2434" s="247"/>
      <c r="O2434" s="248"/>
      <c r="P2434" s="248"/>
      <c r="Q2434" s="248"/>
      <c r="R2434" s="248"/>
      <c r="S2434" s="248"/>
      <c r="T2434" s="248"/>
      <c r="U2434" s="248"/>
      <c r="V2434" s="248"/>
      <c r="W2434" s="248"/>
      <c r="X2434" s="249"/>
      <c r="AT2434" s="250" t="s">
        <v>213</v>
      </c>
      <c r="AU2434" s="250" t="s">
        <v>90</v>
      </c>
      <c r="AV2434" s="12" t="s">
        <v>90</v>
      </c>
      <c r="AW2434" s="12" t="s">
        <v>5</v>
      </c>
      <c r="AX2434" s="12" t="s">
        <v>80</v>
      </c>
      <c r="AY2434" s="250" t="s">
        <v>204</v>
      </c>
    </row>
    <row r="2435" spans="2:51" s="11" customFormat="1" ht="12">
      <c r="B2435" s="229"/>
      <c r="C2435" s="230"/>
      <c r="D2435" s="231" t="s">
        <v>213</v>
      </c>
      <c r="E2435" s="232" t="s">
        <v>33</v>
      </c>
      <c r="F2435" s="233" t="s">
        <v>2737</v>
      </c>
      <c r="G2435" s="230"/>
      <c r="H2435" s="232" t="s">
        <v>33</v>
      </c>
      <c r="I2435" s="234"/>
      <c r="J2435" s="234"/>
      <c r="K2435" s="230"/>
      <c r="L2435" s="230"/>
      <c r="M2435" s="235"/>
      <c r="N2435" s="236"/>
      <c r="O2435" s="237"/>
      <c r="P2435" s="237"/>
      <c r="Q2435" s="237"/>
      <c r="R2435" s="237"/>
      <c r="S2435" s="237"/>
      <c r="T2435" s="237"/>
      <c r="U2435" s="237"/>
      <c r="V2435" s="237"/>
      <c r="W2435" s="237"/>
      <c r="X2435" s="238"/>
      <c r="AT2435" s="239" t="s">
        <v>213</v>
      </c>
      <c r="AU2435" s="239" t="s">
        <v>90</v>
      </c>
      <c r="AV2435" s="11" t="s">
        <v>88</v>
      </c>
      <c r="AW2435" s="11" t="s">
        <v>5</v>
      </c>
      <c r="AX2435" s="11" t="s">
        <v>80</v>
      </c>
      <c r="AY2435" s="239" t="s">
        <v>204</v>
      </c>
    </row>
    <row r="2436" spans="2:51" s="12" customFormat="1" ht="12">
      <c r="B2436" s="240"/>
      <c r="C2436" s="241"/>
      <c r="D2436" s="231" t="s">
        <v>213</v>
      </c>
      <c r="E2436" s="242" t="s">
        <v>33</v>
      </c>
      <c r="F2436" s="243" t="s">
        <v>2738</v>
      </c>
      <c r="G2436" s="241"/>
      <c r="H2436" s="244">
        <v>21.303</v>
      </c>
      <c r="I2436" s="245"/>
      <c r="J2436" s="245"/>
      <c r="K2436" s="241"/>
      <c r="L2436" s="241"/>
      <c r="M2436" s="246"/>
      <c r="N2436" s="247"/>
      <c r="O2436" s="248"/>
      <c r="P2436" s="248"/>
      <c r="Q2436" s="248"/>
      <c r="R2436" s="248"/>
      <c r="S2436" s="248"/>
      <c r="T2436" s="248"/>
      <c r="U2436" s="248"/>
      <c r="V2436" s="248"/>
      <c r="W2436" s="248"/>
      <c r="X2436" s="249"/>
      <c r="AT2436" s="250" t="s">
        <v>213</v>
      </c>
      <c r="AU2436" s="250" t="s">
        <v>90</v>
      </c>
      <c r="AV2436" s="12" t="s">
        <v>90</v>
      </c>
      <c r="AW2436" s="12" t="s">
        <v>5</v>
      </c>
      <c r="AX2436" s="12" t="s">
        <v>80</v>
      </c>
      <c r="AY2436" s="250" t="s">
        <v>204</v>
      </c>
    </row>
    <row r="2437" spans="2:51" s="12" customFormat="1" ht="12">
      <c r="B2437" s="240"/>
      <c r="C2437" s="241"/>
      <c r="D2437" s="231" t="s">
        <v>213</v>
      </c>
      <c r="E2437" s="242" t="s">
        <v>33</v>
      </c>
      <c r="F2437" s="243" t="s">
        <v>2739</v>
      </c>
      <c r="G2437" s="241"/>
      <c r="H2437" s="244">
        <v>14.952</v>
      </c>
      <c r="I2437" s="245"/>
      <c r="J2437" s="245"/>
      <c r="K2437" s="241"/>
      <c r="L2437" s="241"/>
      <c r="M2437" s="246"/>
      <c r="N2437" s="247"/>
      <c r="O2437" s="248"/>
      <c r="P2437" s="248"/>
      <c r="Q2437" s="248"/>
      <c r="R2437" s="248"/>
      <c r="S2437" s="248"/>
      <c r="T2437" s="248"/>
      <c r="U2437" s="248"/>
      <c r="V2437" s="248"/>
      <c r="W2437" s="248"/>
      <c r="X2437" s="249"/>
      <c r="AT2437" s="250" t="s">
        <v>213</v>
      </c>
      <c r="AU2437" s="250" t="s">
        <v>90</v>
      </c>
      <c r="AV2437" s="12" t="s">
        <v>90</v>
      </c>
      <c r="AW2437" s="12" t="s">
        <v>5</v>
      </c>
      <c r="AX2437" s="12" t="s">
        <v>80</v>
      </c>
      <c r="AY2437" s="250" t="s">
        <v>204</v>
      </c>
    </row>
    <row r="2438" spans="2:51" s="12" customFormat="1" ht="12">
      <c r="B2438" s="240"/>
      <c r="C2438" s="241"/>
      <c r="D2438" s="231" t="s">
        <v>213</v>
      </c>
      <c r="E2438" s="242" t="s">
        <v>33</v>
      </c>
      <c r="F2438" s="243" t="s">
        <v>2740</v>
      </c>
      <c r="G2438" s="241"/>
      <c r="H2438" s="244">
        <v>21.138</v>
      </c>
      <c r="I2438" s="245"/>
      <c r="J2438" s="245"/>
      <c r="K2438" s="241"/>
      <c r="L2438" s="241"/>
      <c r="M2438" s="246"/>
      <c r="N2438" s="247"/>
      <c r="O2438" s="248"/>
      <c r="P2438" s="248"/>
      <c r="Q2438" s="248"/>
      <c r="R2438" s="248"/>
      <c r="S2438" s="248"/>
      <c r="T2438" s="248"/>
      <c r="U2438" s="248"/>
      <c r="V2438" s="248"/>
      <c r="W2438" s="248"/>
      <c r="X2438" s="249"/>
      <c r="AT2438" s="250" t="s">
        <v>213</v>
      </c>
      <c r="AU2438" s="250" t="s">
        <v>90</v>
      </c>
      <c r="AV2438" s="12" t="s">
        <v>90</v>
      </c>
      <c r="AW2438" s="12" t="s">
        <v>5</v>
      </c>
      <c r="AX2438" s="12" t="s">
        <v>80</v>
      </c>
      <c r="AY2438" s="250" t="s">
        <v>204</v>
      </c>
    </row>
    <row r="2439" spans="2:51" s="12" customFormat="1" ht="12">
      <c r="B2439" s="240"/>
      <c r="C2439" s="241"/>
      <c r="D2439" s="231" t="s">
        <v>213</v>
      </c>
      <c r="E2439" s="242" t="s">
        <v>33</v>
      </c>
      <c r="F2439" s="243" t="s">
        <v>2741</v>
      </c>
      <c r="G2439" s="241"/>
      <c r="H2439" s="244">
        <v>14.509</v>
      </c>
      <c r="I2439" s="245"/>
      <c r="J2439" s="245"/>
      <c r="K2439" s="241"/>
      <c r="L2439" s="241"/>
      <c r="M2439" s="246"/>
      <c r="N2439" s="247"/>
      <c r="O2439" s="248"/>
      <c r="P2439" s="248"/>
      <c r="Q2439" s="248"/>
      <c r="R2439" s="248"/>
      <c r="S2439" s="248"/>
      <c r="T2439" s="248"/>
      <c r="U2439" s="248"/>
      <c r="V2439" s="248"/>
      <c r="W2439" s="248"/>
      <c r="X2439" s="249"/>
      <c r="AT2439" s="250" t="s">
        <v>213</v>
      </c>
      <c r="AU2439" s="250" t="s">
        <v>90</v>
      </c>
      <c r="AV2439" s="12" t="s">
        <v>90</v>
      </c>
      <c r="AW2439" s="12" t="s">
        <v>5</v>
      </c>
      <c r="AX2439" s="12" t="s">
        <v>80</v>
      </c>
      <c r="AY2439" s="250" t="s">
        <v>204</v>
      </c>
    </row>
    <row r="2440" spans="2:51" s="12" customFormat="1" ht="12">
      <c r="B2440" s="240"/>
      <c r="C2440" s="241"/>
      <c r="D2440" s="231" t="s">
        <v>213</v>
      </c>
      <c r="E2440" s="242" t="s">
        <v>33</v>
      </c>
      <c r="F2440" s="243" t="s">
        <v>2742</v>
      </c>
      <c r="G2440" s="241"/>
      <c r="H2440" s="244">
        <v>24.111</v>
      </c>
      <c r="I2440" s="245"/>
      <c r="J2440" s="245"/>
      <c r="K2440" s="241"/>
      <c r="L2440" s="241"/>
      <c r="M2440" s="246"/>
      <c r="N2440" s="247"/>
      <c r="O2440" s="248"/>
      <c r="P2440" s="248"/>
      <c r="Q2440" s="248"/>
      <c r="R2440" s="248"/>
      <c r="S2440" s="248"/>
      <c r="T2440" s="248"/>
      <c r="U2440" s="248"/>
      <c r="V2440" s="248"/>
      <c r="W2440" s="248"/>
      <c r="X2440" s="249"/>
      <c r="AT2440" s="250" t="s">
        <v>213</v>
      </c>
      <c r="AU2440" s="250" t="s">
        <v>90</v>
      </c>
      <c r="AV2440" s="12" t="s">
        <v>90</v>
      </c>
      <c r="AW2440" s="12" t="s">
        <v>5</v>
      </c>
      <c r="AX2440" s="12" t="s">
        <v>80</v>
      </c>
      <c r="AY2440" s="250" t="s">
        <v>204</v>
      </c>
    </row>
    <row r="2441" spans="2:51" s="12" customFormat="1" ht="12">
      <c r="B2441" s="240"/>
      <c r="C2441" s="241"/>
      <c r="D2441" s="231" t="s">
        <v>213</v>
      </c>
      <c r="E2441" s="242" t="s">
        <v>33</v>
      </c>
      <c r="F2441" s="243" t="s">
        <v>613</v>
      </c>
      <c r="G2441" s="241"/>
      <c r="H2441" s="244">
        <v>-1.576</v>
      </c>
      <c r="I2441" s="245"/>
      <c r="J2441" s="245"/>
      <c r="K2441" s="241"/>
      <c r="L2441" s="241"/>
      <c r="M2441" s="246"/>
      <c r="N2441" s="247"/>
      <c r="O2441" s="248"/>
      <c r="P2441" s="248"/>
      <c r="Q2441" s="248"/>
      <c r="R2441" s="248"/>
      <c r="S2441" s="248"/>
      <c r="T2441" s="248"/>
      <c r="U2441" s="248"/>
      <c r="V2441" s="248"/>
      <c r="W2441" s="248"/>
      <c r="X2441" s="249"/>
      <c r="AT2441" s="250" t="s">
        <v>213</v>
      </c>
      <c r="AU2441" s="250" t="s">
        <v>90</v>
      </c>
      <c r="AV2441" s="12" t="s">
        <v>90</v>
      </c>
      <c r="AW2441" s="12" t="s">
        <v>5</v>
      </c>
      <c r="AX2441" s="12" t="s">
        <v>80</v>
      </c>
      <c r="AY2441" s="250" t="s">
        <v>204</v>
      </c>
    </row>
    <row r="2442" spans="2:51" s="12" customFormat="1" ht="12">
      <c r="B2442" s="240"/>
      <c r="C2442" s="241"/>
      <c r="D2442" s="231" t="s">
        <v>213</v>
      </c>
      <c r="E2442" s="242" t="s">
        <v>33</v>
      </c>
      <c r="F2442" s="243" t="s">
        <v>2743</v>
      </c>
      <c r="G2442" s="241"/>
      <c r="H2442" s="244">
        <v>26.666</v>
      </c>
      <c r="I2442" s="245"/>
      <c r="J2442" s="245"/>
      <c r="K2442" s="241"/>
      <c r="L2442" s="241"/>
      <c r="M2442" s="246"/>
      <c r="N2442" s="247"/>
      <c r="O2442" s="248"/>
      <c r="P2442" s="248"/>
      <c r="Q2442" s="248"/>
      <c r="R2442" s="248"/>
      <c r="S2442" s="248"/>
      <c r="T2442" s="248"/>
      <c r="U2442" s="248"/>
      <c r="V2442" s="248"/>
      <c r="W2442" s="248"/>
      <c r="X2442" s="249"/>
      <c r="AT2442" s="250" t="s">
        <v>213</v>
      </c>
      <c r="AU2442" s="250" t="s">
        <v>90</v>
      </c>
      <c r="AV2442" s="12" t="s">
        <v>90</v>
      </c>
      <c r="AW2442" s="12" t="s">
        <v>5</v>
      </c>
      <c r="AX2442" s="12" t="s">
        <v>80</v>
      </c>
      <c r="AY2442" s="250" t="s">
        <v>204</v>
      </c>
    </row>
    <row r="2443" spans="2:51" s="12" customFormat="1" ht="12">
      <c r="B2443" s="240"/>
      <c r="C2443" s="241"/>
      <c r="D2443" s="231" t="s">
        <v>213</v>
      </c>
      <c r="E2443" s="242" t="s">
        <v>33</v>
      </c>
      <c r="F2443" s="243" t="s">
        <v>2744</v>
      </c>
      <c r="G2443" s="241"/>
      <c r="H2443" s="244">
        <v>-4.137</v>
      </c>
      <c r="I2443" s="245"/>
      <c r="J2443" s="245"/>
      <c r="K2443" s="241"/>
      <c r="L2443" s="241"/>
      <c r="M2443" s="246"/>
      <c r="N2443" s="247"/>
      <c r="O2443" s="248"/>
      <c r="P2443" s="248"/>
      <c r="Q2443" s="248"/>
      <c r="R2443" s="248"/>
      <c r="S2443" s="248"/>
      <c r="T2443" s="248"/>
      <c r="U2443" s="248"/>
      <c r="V2443" s="248"/>
      <c r="W2443" s="248"/>
      <c r="X2443" s="249"/>
      <c r="AT2443" s="250" t="s">
        <v>213</v>
      </c>
      <c r="AU2443" s="250" t="s">
        <v>90</v>
      </c>
      <c r="AV2443" s="12" t="s">
        <v>90</v>
      </c>
      <c r="AW2443" s="12" t="s">
        <v>5</v>
      </c>
      <c r="AX2443" s="12" t="s">
        <v>80</v>
      </c>
      <c r="AY2443" s="250" t="s">
        <v>204</v>
      </c>
    </row>
    <row r="2444" spans="2:51" s="12" customFormat="1" ht="12">
      <c r="B2444" s="240"/>
      <c r="C2444" s="241"/>
      <c r="D2444" s="231" t="s">
        <v>213</v>
      </c>
      <c r="E2444" s="242" t="s">
        <v>33</v>
      </c>
      <c r="F2444" s="243" t="s">
        <v>2745</v>
      </c>
      <c r="G2444" s="241"/>
      <c r="H2444" s="244">
        <v>12.751</v>
      </c>
      <c r="I2444" s="245"/>
      <c r="J2444" s="245"/>
      <c r="K2444" s="241"/>
      <c r="L2444" s="241"/>
      <c r="M2444" s="246"/>
      <c r="N2444" s="247"/>
      <c r="O2444" s="248"/>
      <c r="P2444" s="248"/>
      <c r="Q2444" s="248"/>
      <c r="R2444" s="248"/>
      <c r="S2444" s="248"/>
      <c r="T2444" s="248"/>
      <c r="U2444" s="248"/>
      <c r="V2444" s="248"/>
      <c r="W2444" s="248"/>
      <c r="X2444" s="249"/>
      <c r="AT2444" s="250" t="s">
        <v>213</v>
      </c>
      <c r="AU2444" s="250" t="s">
        <v>90</v>
      </c>
      <c r="AV2444" s="12" t="s">
        <v>90</v>
      </c>
      <c r="AW2444" s="12" t="s">
        <v>5</v>
      </c>
      <c r="AX2444" s="12" t="s">
        <v>80</v>
      </c>
      <c r="AY2444" s="250" t="s">
        <v>204</v>
      </c>
    </row>
    <row r="2445" spans="2:51" s="12" customFormat="1" ht="12">
      <c r="B2445" s="240"/>
      <c r="C2445" s="241"/>
      <c r="D2445" s="231" t="s">
        <v>213</v>
      </c>
      <c r="E2445" s="242" t="s">
        <v>33</v>
      </c>
      <c r="F2445" s="243" t="s">
        <v>599</v>
      </c>
      <c r="G2445" s="241"/>
      <c r="H2445" s="244">
        <v>-2.758</v>
      </c>
      <c r="I2445" s="245"/>
      <c r="J2445" s="245"/>
      <c r="K2445" s="241"/>
      <c r="L2445" s="241"/>
      <c r="M2445" s="246"/>
      <c r="N2445" s="247"/>
      <c r="O2445" s="248"/>
      <c r="P2445" s="248"/>
      <c r="Q2445" s="248"/>
      <c r="R2445" s="248"/>
      <c r="S2445" s="248"/>
      <c r="T2445" s="248"/>
      <c r="U2445" s="248"/>
      <c r="V2445" s="248"/>
      <c r="W2445" s="248"/>
      <c r="X2445" s="249"/>
      <c r="AT2445" s="250" t="s">
        <v>213</v>
      </c>
      <c r="AU2445" s="250" t="s">
        <v>90</v>
      </c>
      <c r="AV2445" s="12" t="s">
        <v>90</v>
      </c>
      <c r="AW2445" s="12" t="s">
        <v>5</v>
      </c>
      <c r="AX2445" s="12" t="s">
        <v>80</v>
      </c>
      <c r="AY2445" s="250" t="s">
        <v>204</v>
      </c>
    </row>
    <row r="2446" spans="2:51" s="12" customFormat="1" ht="12">
      <c r="B2446" s="240"/>
      <c r="C2446" s="241"/>
      <c r="D2446" s="231" t="s">
        <v>213</v>
      </c>
      <c r="E2446" s="242" t="s">
        <v>33</v>
      </c>
      <c r="F2446" s="243" t="s">
        <v>2746</v>
      </c>
      <c r="G2446" s="241"/>
      <c r="H2446" s="244">
        <v>13.927</v>
      </c>
      <c r="I2446" s="245"/>
      <c r="J2446" s="245"/>
      <c r="K2446" s="241"/>
      <c r="L2446" s="241"/>
      <c r="M2446" s="246"/>
      <c r="N2446" s="247"/>
      <c r="O2446" s="248"/>
      <c r="P2446" s="248"/>
      <c r="Q2446" s="248"/>
      <c r="R2446" s="248"/>
      <c r="S2446" s="248"/>
      <c r="T2446" s="248"/>
      <c r="U2446" s="248"/>
      <c r="V2446" s="248"/>
      <c r="W2446" s="248"/>
      <c r="X2446" s="249"/>
      <c r="AT2446" s="250" t="s">
        <v>213</v>
      </c>
      <c r="AU2446" s="250" t="s">
        <v>90</v>
      </c>
      <c r="AV2446" s="12" t="s">
        <v>90</v>
      </c>
      <c r="AW2446" s="12" t="s">
        <v>5</v>
      </c>
      <c r="AX2446" s="12" t="s">
        <v>80</v>
      </c>
      <c r="AY2446" s="250" t="s">
        <v>204</v>
      </c>
    </row>
    <row r="2447" spans="2:51" s="12" customFormat="1" ht="12">
      <c r="B2447" s="240"/>
      <c r="C2447" s="241"/>
      <c r="D2447" s="231" t="s">
        <v>213</v>
      </c>
      <c r="E2447" s="242" t="s">
        <v>33</v>
      </c>
      <c r="F2447" s="243" t="s">
        <v>2740</v>
      </c>
      <c r="G2447" s="241"/>
      <c r="H2447" s="244">
        <v>21.138</v>
      </c>
      <c r="I2447" s="245"/>
      <c r="J2447" s="245"/>
      <c r="K2447" s="241"/>
      <c r="L2447" s="241"/>
      <c r="M2447" s="246"/>
      <c r="N2447" s="247"/>
      <c r="O2447" s="248"/>
      <c r="P2447" s="248"/>
      <c r="Q2447" s="248"/>
      <c r="R2447" s="248"/>
      <c r="S2447" s="248"/>
      <c r="T2447" s="248"/>
      <c r="U2447" s="248"/>
      <c r="V2447" s="248"/>
      <c r="W2447" s="248"/>
      <c r="X2447" s="249"/>
      <c r="AT2447" s="250" t="s">
        <v>213</v>
      </c>
      <c r="AU2447" s="250" t="s">
        <v>90</v>
      </c>
      <c r="AV2447" s="12" t="s">
        <v>90</v>
      </c>
      <c r="AW2447" s="12" t="s">
        <v>5</v>
      </c>
      <c r="AX2447" s="12" t="s">
        <v>80</v>
      </c>
      <c r="AY2447" s="250" t="s">
        <v>204</v>
      </c>
    </row>
    <row r="2448" spans="2:51" s="14" customFormat="1" ht="12">
      <c r="B2448" s="262"/>
      <c r="C2448" s="263"/>
      <c r="D2448" s="231" t="s">
        <v>213</v>
      </c>
      <c r="E2448" s="264" t="s">
        <v>33</v>
      </c>
      <c r="F2448" s="265" t="s">
        <v>243</v>
      </c>
      <c r="G2448" s="263"/>
      <c r="H2448" s="266">
        <v>233.86999999999998</v>
      </c>
      <c r="I2448" s="267"/>
      <c r="J2448" s="267"/>
      <c r="K2448" s="263"/>
      <c r="L2448" s="263"/>
      <c r="M2448" s="268"/>
      <c r="N2448" s="269"/>
      <c r="O2448" s="270"/>
      <c r="P2448" s="270"/>
      <c r="Q2448" s="270"/>
      <c r="R2448" s="270"/>
      <c r="S2448" s="270"/>
      <c r="T2448" s="270"/>
      <c r="U2448" s="270"/>
      <c r="V2448" s="270"/>
      <c r="W2448" s="270"/>
      <c r="X2448" s="271"/>
      <c r="AT2448" s="272" t="s">
        <v>213</v>
      </c>
      <c r="AU2448" s="272" t="s">
        <v>90</v>
      </c>
      <c r="AV2448" s="14" t="s">
        <v>224</v>
      </c>
      <c r="AW2448" s="14" t="s">
        <v>5</v>
      </c>
      <c r="AX2448" s="14" t="s">
        <v>80</v>
      </c>
      <c r="AY2448" s="272" t="s">
        <v>204</v>
      </c>
    </row>
    <row r="2449" spans="2:51" s="11" customFormat="1" ht="12">
      <c r="B2449" s="229"/>
      <c r="C2449" s="230"/>
      <c r="D2449" s="231" t="s">
        <v>213</v>
      </c>
      <c r="E2449" s="232" t="s">
        <v>33</v>
      </c>
      <c r="F2449" s="233" t="s">
        <v>2747</v>
      </c>
      <c r="G2449" s="230"/>
      <c r="H2449" s="232" t="s">
        <v>33</v>
      </c>
      <c r="I2449" s="234"/>
      <c r="J2449" s="234"/>
      <c r="K2449" s="230"/>
      <c r="L2449" s="230"/>
      <c r="M2449" s="235"/>
      <c r="N2449" s="236"/>
      <c r="O2449" s="237"/>
      <c r="P2449" s="237"/>
      <c r="Q2449" s="237"/>
      <c r="R2449" s="237"/>
      <c r="S2449" s="237"/>
      <c r="T2449" s="237"/>
      <c r="U2449" s="237"/>
      <c r="V2449" s="237"/>
      <c r="W2449" s="237"/>
      <c r="X2449" s="238"/>
      <c r="AT2449" s="239" t="s">
        <v>213</v>
      </c>
      <c r="AU2449" s="239" t="s">
        <v>90</v>
      </c>
      <c r="AV2449" s="11" t="s">
        <v>88</v>
      </c>
      <c r="AW2449" s="11" t="s">
        <v>5</v>
      </c>
      <c r="AX2449" s="11" t="s">
        <v>80</v>
      </c>
      <c r="AY2449" s="239" t="s">
        <v>204</v>
      </c>
    </row>
    <row r="2450" spans="2:51" s="12" customFormat="1" ht="12">
      <c r="B2450" s="240"/>
      <c r="C2450" s="241"/>
      <c r="D2450" s="231" t="s">
        <v>213</v>
      </c>
      <c r="E2450" s="242" t="s">
        <v>33</v>
      </c>
      <c r="F2450" s="243" t="s">
        <v>2748</v>
      </c>
      <c r="G2450" s="241"/>
      <c r="H2450" s="244">
        <v>11.809</v>
      </c>
      <c r="I2450" s="245"/>
      <c r="J2450" s="245"/>
      <c r="K2450" s="241"/>
      <c r="L2450" s="241"/>
      <c r="M2450" s="246"/>
      <c r="N2450" s="247"/>
      <c r="O2450" s="248"/>
      <c r="P2450" s="248"/>
      <c r="Q2450" s="248"/>
      <c r="R2450" s="248"/>
      <c r="S2450" s="248"/>
      <c r="T2450" s="248"/>
      <c r="U2450" s="248"/>
      <c r="V2450" s="248"/>
      <c r="W2450" s="248"/>
      <c r="X2450" s="249"/>
      <c r="AT2450" s="250" t="s">
        <v>213</v>
      </c>
      <c r="AU2450" s="250" t="s">
        <v>90</v>
      </c>
      <c r="AV2450" s="12" t="s">
        <v>90</v>
      </c>
      <c r="AW2450" s="12" t="s">
        <v>5</v>
      </c>
      <c r="AX2450" s="12" t="s">
        <v>80</v>
      </c>
      <c r="AY2450" s="250" t="s">
        <v>204</v>
      </c>
    </row>
    <row r="2451" spans="2:51" s="12" customFormat="1" ht="12">
      <c r="B2451" s="240"/>
      <c r="C2451" s="241"/>
      <c r="D2451" s="231" t="s">
        <v>213</v>
      </c>
      <c r="E2451" s="242" t="s">
        <v>33</v>
      </c>
      <c r="F2451" s="243" t="s">
        <v>2749</v>
      </c>
      <c r="G2451" s="241"/>
      <c r="H2451" s="244">
        <v>-17.843</v>
      </c>
      <c r="I2451" s="245"/>
      <c r="J2451" s="245"/>
      <c r="K2451" s="241"/>
      <c r="L2451" s="241"/>
      <c r="M2451" s="246"/>
      <c r="N2451" s="247"/>
      <c r="O2451" s="248"/>
      <c r="P2451" s="248"/>
      <c r="Q2451" s="248"/>
      <c r="R2451" s="248"/>
      <c r="S2451" s="248"/>
      <c r="T2451" s="248"/>
      <c r="U2451" s="248"/>
      <c r="V2451" s="248"/>
      <c r="W2451" s="248"/>
      <c r="X2451" s="249"/>
      <c r="AT2451" s="250" t="s">
        <v>213</v>
      </c>
      <c r="AU2451" s="250" t="s">
        <v>90</v>
      </c>
      <c r="AV2451" s="12" t="s">
        <v>90</v>
      </c>
      <c r="AW2451" s="12" t="s">
        <v>5</v>
      </c>
      <c r="AX2451" s="12" t="s">
        <v>80</v>
      </c>
      <c r="AY2451" s="250" t="s">
        <v>204</v>
      </c>
    </row>
    <row r="2452" spans="2:51" s="12" customFormat="1" ht="12">
      <c r="B2452" s="240"/>
      <c r="C2452" s="241"/>
      <c r="D2452" s="231" t="s">
        <v>213</v>
      </c>
      <c r="E2452" s="242" t="s">
        <v>33</v>
      </c>
      <c r="F2452" s="243" t="s">
        <v>2750</v>
      </c>
      <c r="G2452" s="241"/>
      <c r="H2452" s="244">
        <v>10.346</v>
      </c>
      <c r="I2452" s="245"/>
      <c r="J2452" s="245"/>
      <c r="K2452" s="241"/>
      <c r="L2452" s="241"/>
      <c r="M2452" s="246"/>
      <c r="N2452" s="247"/>
      <c r="O2452" s="248"/>
      <c r="P2452" s="248"/>
      <c r="Q2452" s="248"/>
      <c r="R2452" s="248"/>
      <c r="S2452" s="248"/>
      <c r="T2452" s="248"/>
      <c r="U2452" s="248"/>
      <c r="V2452" s="248"/>
      <c r="W2452" s="248"/>
      <c r="X2452" s="249"/>
      <c r="AT2452" s="250" t="s">
        <v>213</v>
      </c>
      <c r="AU2452" s="250" t="s">
        <v>90</v>
      </c>
      <c r="AV2452" s="12" t="s">
        <v>90</v>
      </c>
      <c r="AW2452" s="12" t="s">
        <v>5</v>
      </c>
      <c r="AX2452" s="12" t="s">
        <v>80</v>
      </c>
      <c r="AY2452" s="250" t="s">
        <v>204</v>
      </c>
    </row>
    <row r="2453" spans="2:51" s="12" customFormat="1" ht="12">
      <c r="B2453" s="240"/>
      <c r="C2453" s="241"/>
      <c r="D2453" s="231" t="s">
        <v>213</v>
      </c>
      <c r="E2453" s="242" t="s">
        <v>33</v>
      </c>
      <c r="F2453" s="243" t="s">
        <v>2751</v>
      </c>
      <c r="G2453" s="241"/>
      <c r="H2453" s="244">
        <v>12.481</v>
      </c>
      <c r="I2453" s="245"/>
      <c r="J2453" s="245"/>
      <c r="K2453" s="241"/>
      <c r="L2453" s="241"/>
      <c r="M2453" s="246"/>
      <c r="N2453" s="247"/>
      <c r="O2453" s="248"/>
      <c r="P2453" s="248"/>
      <c r="Q2453" s="248"/>
      <c r="R2453" s="248"/>
      <c r="S2453" s="248"/>
      <c r="T2453" s="248"/>
      <c r="U2453" s="248"/>
      <c r="V2453" s="248"/>
      <c r="W2453" s="248"/>
      <c r="X2453" s="249"/>
      <c r="AT2453" s="250" t="s">
        <v>213</v>
      </c>
      <c r="AU2453" s="250" t="s">
        <v>90</v>
      </c>
      <c r="AV2453" s="12" t="s">
        <v>90</v>
      </c>
      <c r="AW2453" s="12" t="s">
        <v>5</v>
      </c>
      <c r="AX2453" s="12" t="s">
        <v>80</v>
      </c>
      <c r="AY2453" s="250" t="s">
        <v>204</v>
      </c>
    </row>
    <row r="2454" spans="2:51" s="12" customFormat="1" ht="12">
      <c r="B2454" s="240"/>
      <c r="C2454" s="241"/>
      <c r="D2454" s="231" t="s">
        <v>213</v>
      </c>
      <c r="E2454" s="242" t="s">
        <v>33</v>
      </c>
      <c r="F2454" s="243" t="s">
        <v>2752</v>
      </c>
      <c r="G2454" s="241"/>
      <c r="H2454" s="244">
        <v>8.344</v>
      </c>
      <c r="I2454" s="245"/>
      <c r="J2454" s="245"/>
      <c r="K2454" s="241"/>
      <c r="L2454" s="241"/>
      <c r="M2454" s="246"/>
      <c r="N2454" s="247"/>
      <c r="O2454" s="248"/>
      <c r="P2454" s="248"/>
      <c r="Q2454" s="248"/>
      <c r="R2454" s="248"/>
      <c r="S2454" s="248"/>
      <c r="T2454" s="248"/>
      <c r="U2454" s="248"/>
      <c r="V2454" s="248"/>
      <c r="W2454" s="248"/>
      <c r="X2454" s="249"/>
      <c r="AT2454" s="250" t="s">
        <v>213</v>
      </c>
      <c r="AU2454" s="250" t="s">
        <v>90</v>
      </c>
      <c r="AV2454" s="12" t="s">
        <v>90</v>
      </c>
      <c r="AW2454" s="12" t="s">
        <v>5</v>
      </c>
      <c r="AX2454" s="12" t="s">
        <v>80</v>
      </c>
      <c r="AY2454" s="250" t="s">
        <v>204</v>
      </c>
    </row>
    <row r="2455" spans="2:51" s="12" customFormat="1" ht="12">
      <c r="B2455" s="240"/>
      <c r="C2455" s="241"/>
      <c r="D2455" s="231" t="s">
        <v>213</v>
      </c>
      <c r="E2455" s="242" t="s">
        <v>33</v>
      </c>
      <c r="F2455" s="243" t="s">
        <v>2753</v>
      </c>
      <c r="G2455" s="241"/>
      <c r="H2455" s="244">
        <v>9.065</v>
      </c>
      <c r="I2455" s="245"/>
      <c r="J2455" s="245"/>
      <c r="K2455" s="241"/>
      <c r="L2455" s="241"/>
      <c r="M2455" s="246"/>
      <c r="N2455" s="247"/>
      <c r="O2455" s="248"/>
      <c r="P2455" s="248"/>
      <c r="Q2455" s="248"/>
      <c r="R2455" s="248"/>
      <c r="S2455" s="248"/>
      <c r="T2455" s="248"/>
      <c r="U2455" s="248"/>
      <c r="V2455" s="248"/>
      <c r="W2455" s="248"/>
      <c r="X2455" s="249"/>
      <c r="AT2455" s="250" t="s">
        <v>213</v>
      </c>
      <c r="AU2455" s="250" t="s">
        <v>90</v>
      </c>
      <c r="AV2455" s="12" t="s">
        <v>90</v>
      </c>
      <c r="AW2455" s="12" t="s">
        <v>5</v>
      </c>
      <c r="AX2455" s="12" t="s">
        <v>80</v>
      </c>
      <c r="AY2455" s="250" t="s">
        <v>204</v>
      </c>
    </row>
    <row r="2456" spans="2:51" s="12" customFormat="1" ht="12">
      <c r="B2456" s="240"/>
      <c r="C2456" s="241"/>
      <c r="D2456" s="231" t="s">
        <v>213</v>
      </c>
      <c r="E2456" s="242" t="s">
        <v>33</v>
      </c>
      <c r="F2456" s="243" t="s">
        <v>2754</v>
      </c>
      <c r="G2456" s="241"/>
      <c r="H2456" s="244">
        <v>13.321</v>
      </c>
      <c r="I2456" s="245"/>
      <c r="J2456" s="245"/>
      <c r="K2456" s="241"/>
      <c r="L2456" s="241"/>
      <c r="M2456" s="246"/>
      <c r="N2456" s="247"/>
      <c r="O2456" s="248"/>
      <c r="P2456" s="248"/>
      <c r="Q2456" s="248"/>
      <c r="R2456" s="248"/>
      <c r="S2456" s="248"/>
      <c r="T2456" s="248"/>
      <c r="U2456" s="248"/>
      <c r="V2456" s="248"/>
      <c r="W2456" s="248"/>
      <c r="X2456" s="249"/>
      <c r="AT2456" s="250" t="s">
        <v>213</v>
      </c>
      <c r="AU2456" s="250" t="s">
        <v>90</v>
      </c>
      <c r="AV2456" s="12" t="s">
        <v>90</v>
      </c>
      <c r="AW2456" s="12" t="s">
        <v>5</v>
      </c>
      <c r="AX2456" s="12" t="s">
        <v>80</v>
      </c>
      <c r="AY2456" s="250" t="s">
        <v>204</v>
      </c>
    </row>
    <row r="2457" spans="2:51" s="12" customFormat="1" ht="12">
      <c r="B2457" s="240"/>
      <c r="C2457" s="241"/>
      <c r="D2457" s="231" t="s">
        <v>213</v>
      </c>
      <c r="E2457" s="242" t="s">
        <v>33</v>
      </c>
      <c r="F2457" s="243" t="s">
        <v>2755</v>
      </c>
      <c r="G2457" s="241"/>
      <c r="H2457" s="244">
        <v>15.309</v>
      </c>
      <c r="I2457" s="245"/>
      <c r="J2457" s="245"/>
      <c r="K2457" s="241"/>
      <c r="L2457" s="241"/>
      <c r="M2457" s="246"/>
      <c r="N2457" s="247"/>
      <c r="O2457" s="248"/>
      <c r="P2457" s="248"/>
      <c r="Q2457" s="248"/>
      <c r="R2457" s="248"/>
      <c r="S2457" s="248"/>
      <c r="T2457" s="248"/>
      <c r="U2457" s="248"/>
      <c r="V2457" s="248"/>
      <c r="W2457" s="248"/>
      <c r="X2457" s="249"/>
      <c r="AT2457" s="250" t="s">
        <v>213</v>
      </c>
      <c r="AU2457" s="250" t="s">
        <v>90</v>
      </c>
      <c r="AV2457" s="12" t="s">
        <v>90</v>
      </c>
      <c r="AW2457" s="12" t="s">
        <v>5</v>
      </c>
      <c r="AX2457" s="12" t="s">
        <v>80</v>
      </c>
      <c r="AY2457" s="250" t="s">
        <v>204</v>
      </c>
    </row>
    <row r="2458" spans="2:51" s="12" customFormat="1" ht="12">
      <c r="B2458" s="240"/>
      <c r="C2458" s="241"/>
      <c r="D2458" s="231" t="s">
        <v>213</v>
      </c>
      <c r="E2458" s="242" t="s">
        <v>33</v>
      </c>
      <c r="F2458" s="243" t="s">
        <v>613</v>
      </c>
      <c r="G2458" s="241"/>
      <c r="H2458" s="244">
        <v>-1.576</v>
      </c>
      <c r="I2458" s="245"/>
      <c r="J2458" s="245"/>
      <c r="K2458" s="241"/>
      <c r="L2458" s="241"/>
      <c r="M2458" s="246"/>
      <c r="N2458" s="247"/>
      <c r="O2458" s="248"/>
      <c r="P2458" s="248"/>
      <c r="Q2458" s="248"/>
      <c r="R2458" s="248"/>
      <c r="S2458" s="248"/>
      <c r="T2458" s="248"/>
      <c r="U2458" s="248"/>
      <c r="V2458" s="248"/>
      <c r="W2458" s="248"/>
      <c r="X2458" s="249"/>
      <c r="AT2458" s="250" t="s">
        <v>213</v>
      </c>
      <c r="AU2458" s="250" t="s">
        <v>90</v>
      </c>
      <c r="AV2458" s="12" t="s">
        <v>90</v>
      </c>
      <c r="AW2458" s="12" t="s">
        <v>5</v>
      </c>
      <c r="AX2458" s="12" t="s">
        <v>80</v>
      </c>
      <c r="AY2458" s="250" t="s">
        <v>204</v>
      </c>
    </row>
    <row r="2459" spans="2:51" s="14" customFormat="1" ht="12">
      <c r="B2459" s="262"/>
      <c r="C2459" s="263"/>
      <c r="D2459" s="231" t="s">
        <v>213</v>
      </c>
      <c r="E2459" s="264" t="s">
        <v>33</v>
      </c>
      <c r="F2459" s="265" t="s">
        <v>243</v>
      </c>
      <c r="G2459" s="263"/>
      <c r="H2459" s="266">
        <v>61.25599999999999</v>
      </c>
      <c r="I2459" s="267"/>
      <c r="J2459" s="267"/>
      <c r="K2459" s="263"/>
      <c r="L2459" s="263"/>
      <c r="M2459" s="268"/>
      <c r="N2459" s="269"/>
      <c r="O2459" s="270"/>
      <c r="P2459" s="270"/>
      <c r="Q2459" s="270"/>
      <c r="R2459" s="270"/>
      <c r="S2459" s="270"/>
      <c r="T2459" s="270"/>
      <c r="U2459" s="270"/>
      <c r="V2459" s="270"/>
      <c r="W2459" s="270"/>
      <c r="X2459" s="271"/>
      <c r="AT2459" s="272" t="s">
        <v>213</v>
      </c>
      <c r="AU2459" s="272" t="s">
        <v>90</v>
      </c>
      <c r="AV2459" s="14" t="s">
        <v>224</v>
      </c>
      <c r="AW2459" s="14" t="s">
        <v>5</v>
      </c>
      <c r="AX2459" s="14" t="s">
        <v>80</v>
      </c>
      <c r="AY2459" s="272" t="s">
        <v>204</v>
      </c>
    </row>
    <row r="2460" spans="2:51" s="11" customFormat="1" ht="12">
      <c r="B2460" s="229"/>
      <c r="C2460" s="230"/>
      <c r="D2460" s="231" t="s">
        <v>213</v>
      </c>
      <c r="E2460" s="232" t="s">
        <v>33</v>
      </c>
      <c r="F2460" s="233" t="s">
        <v>2756</v>
      </c>
      <c r="G2460" s="230"/>
      <c r="H2460" s="232" t="s">
        <v>33</v>
      </c>
      <c r="I2460" s="234"/>
      <c r="J2460" s="234"/>
      <c r="K2460" s="230"/>
      <c r="L2460" s="230"/>
      <c r="M2460" s="235"/>
      <c r="N2460" s="236"/>
      <c r="O2460" s="237"/>
      <c r="P2460" s="237"/>
      <c r="Q2460" s="237"/>
      <c r="R2460" s="237"/>
      <c r="S2460" s="237"/>
      <c r="T2460" s="237"/>
      <c r="U2460" s="237"/>
      <c r="V2460" s="237"/>
      <c r="W2460" s="237"/>
      <c r="X2460" s="238"/>
      <c r="AT2460" s="239" t="s">
        <v>213</v>
      </c>
      <c r="AU2460" s="239" t="s">
        <v>90</v>
      </c>
      <c r="AV2460" s="11" t="s">
        <v>88</v>
      </c>
      <c r="AW2460" s="11" t="s">
        <v>5</v>
      </c>
      <c r="AX2460" s="11" t="s">
        <v>80</v>
      </c>
      <c r="AY2460" s="239" t="s">
        <v>204</v>
      </c>
    </row>
    <row r="2461" spans="2:51" s="12" customFormat="1" ht="12">
      <c r="B2461" s="240"/>
      <c r="C2461" s="241"/>
      <c r="D2461" s="231" t="s">
        <v>213</v>
      </c>
      <c r="E2461" s="242" t="s">
        <v>33</v>
      </c>
      <c r="F2461" s="243" t="s">
        <v>2757</v>
      </c>
      <c r="G2461" s="241"/>
      <c r="H2461" s="244">
        <v>10.941</v>
      </c>
      <c r="I2461" s="245"/>
      <c r="J2461" s="245"/>
      <c r="K2461" s="241"/>
      <c r="L2461" s="241"/>
      <c r="M2461" s="246"/>
      <c r="N2461" s="247"/>
      <c r="O2461" s="248"/>
      <c r="P2461" s="248"/>
      <c r="Q2461" s="248"/>
      <c r="R2461" s="248"/>
      <c r="S2461" s="248"/>
      <c r="T2461" s="248"/>
      <c r="U2461" s="248"/>
      <c r="V2461" s="248"/>
      <c r="W2461" s="248"/>
      <c r="X2461" s="249"/>
      <c r="AT2461" s="250" t="s">
        <v>213</v>
      </c>
      <c r="AU2461" s="250" t="s">
        <v>90</v>
      </c>
      <c r="AV2461" s="12" t="s">
        <v>90</v>
      </c>
      <c r="AW2461" s="12" t="s">
        <v>5</v>
      </c>
      <c r="AX2461" s="12" t="s">
        <v>80</v>
      </c>
      <c r="AY2461" s="250" t="s">
        <v>204</v>
      </c>
    </row>
    <row r="2462" spans="2:51" s="12" customFormat="1" ht="12">
      <c r="B2462" s="240"/>
      <c r="C2462" s="241"/>
      <c r="D2462" s="231" t="s">
        <v>213</v>
      </c>
      <c r="E2462" s="242" t="s">
        <v>33</v>
      </c>
      <c r="F2462" s="243" t="s">
        <v>617</v>
      </c>
      <c r="G2462" s="241"/>
      <c r="H2462" s="244">
        <v>-1.379</v>
      </c>
      <c r="I2462" s="245"/>
      <c r="J2462" s="245"/>
      <c r="K2462" s="241"/>
      <c r="L2462" s="241"/>
      <c r="M2462" s="246"/>
      <c r="N2462" s="247"/>
      <c r="O2462" s="248"/>
      <c r="P2462" s="248"/>
      <c r="Q2462" s="248"/>
      <c r="R2462" s="248"/>
      <c r="S2462" s="248"/>
      <c r="T2462" s="248"/>
      <c r="U2462" s="248"/>
      <c r="V2462" s="248"/>
      <c r="W2462" s="248"/>
      <c r="X2462" s="249"/>
      <c r="AT2462" s="250" t="s">
        <v>213</v>
      </c>
      <c r="AU2462" s="250" t="s">
        <v>90</v>
      </c>
      <c r="AV2462" s="12" t="s">
        <v>90</v>
      </c>
      <c r="AW2462" s="12" t="s">
        <v>5</v>
      </c>
      <c r="AX2462" s="12" t="s">
        <v>80</v>
      </c>
      <c r="AY2462" s="250" t="s">
        <v>204</v>
      </c>
    </row>
    <row r="2463" spans="2:51" s="12" customFormat="1" ht="12">
      <c r="B2463" s="240"/>
      <c r="C2463" s="241"/>
      <c r="D2463" s="231" t="s">
        <v>213</v>
      </c>
      <c r="E2463" s="242" t="s">
        <v>33</v>
      </c>
      <c r="F2463" s="243" t="s">
        <v>2758</v>
      </c>
      <c r="G2463" s="241"/>
      <c r="H2463" s="244">
        <v>10.22</v>
      </c>
      <c r="I2463" s="245"/>
      <c r="J2463" s="245"/>
      <c r="K2463" s="241"/>
      <c r="L2463" s="241"/>
      <c r="M2463" s="246"/>
      <c r="N2463" s="247"/>
      <c r="O2463" s="248"/>
      <c r="P2463" s="248"/>
      <c r="Q2463" s="248"/>
      <c r="R2463" s="248"/>
      <c r="S2463" s="248"/>
      <c r="T2463" s="248"/>
      <c r="U2463" s="248"/>
      <c r="V2463" s="248"/>
      <c r="W2463" s="248"/>
      <c r="X2463" s="249"/>
      <c r="AT2463" s="250" t="s">
        <v>213</v>
      </c>
      <c r="AU2463" s="250" t="s">
        <v>90</v>
      </c>
      <c r="AV2463" s="12" t="s">
        <v>90</v>
      </c>
      <c r="AW2463" s="12" t="s">
        <v>5</v>
      </c>
      <c r="AX2463" s="12" t="s">
        <v>80</v>
      </c>
      <c r="AY2463" s="250" t="s">
        <v>204</v>
      </c>
    </row>
    <row r="2464" spans="2:51" s="12" customFormat="1" ht="12">
      <c r="B2464" s="240"/>
      <c r="C2464" s="241"/>
      <c r="D2464" s="231" t="s">
        <v>213</v>
      </c>
      <c r="E2464" s="242" t="s">
        <v>33</v>
      </c>
      <c r="F2464" s="243" t="s">
        <v>2759</v>
      </c>
      <c r="G2464" s="241"/>
      <c r="H2464" s="244">
        <v>6.902</v>
      </c>
      <c r="I2464" s="245"/>
      <c r="J2464" s="245"/>
      <c r="K2464" s="241"/>
      <c r="L2464" s="241"/>
      <c r="M2464" s="246"/>
      <c r="N2464" s="247"/>
      <c r="O2464" s="248"/>
      <c r="P2464" s="248"/>
      <c r="Q2464" s="248"/>
      <c r="R2464" s="248"/>
      <c r="S2464" s="248"/>
      <c r="T2464" s="248"/>
      <c r="U2464" s="248"/>
      <c r="V2464" s="248"/>
      <c r="W2464" s="248"/>
      <c r="X2464" s="249"/>
      <c r="AT2464" s="250" t="s">
        <v>213</v>
      </c>
      <c r="AU2464" s="250" t="s">
        <v>90</v>
      </c>
      <c r="AV2464" s="12" t="s">
        <v>90</v>
      </c>
      <c r="AW2464" s="12" t="s">
        <v>5</v>
      </c>
      <c r="AX2464" s="12" t="s">
        <v>80</v>
      </c>
      <c r="AY2464" s="250" t="s">
        <v>204</v>
      </c>
    </row>
    <row r="2465" spans="2:51" s="12" customFormat="1" ht="12">
      <c r="B2465" s="240"/>
      <c r="C2465" s="241"/>
      <c r="D2465" s="231" t="s">
        <v>213</v>
      </c>
      <c r="E2465" s="242" t="s">
        <v>33</v>
      </c>
      <c r="F2465" s="243" t="s">
        <v>599</v>
      </c>
      <c r="G2465" s="241"/>
      <c r="H2465" s="244">
        <v>-2.758</v>
      </c>
      <c r="I2465" s="245"/>
      <c r="J2465" s="245"/>
      <c r="K2465" s="241"/>
      <c r="L2465" s="241"/>
      <c r="M2465" s="246"/>
      <c r="N2465" s="247"/>
      <c r="O2465" s="248"/>
      <c r="P2465" s="248"/>
      <c r="Q2465" s="248"/>
      <c r="R2465" s="248"/>
      <c r="S2465" s="248"/>
      <c r="T2465" s="248"/>
      <c r="U2465" s="248"/>
      <c r="V2465" s="248"/>
      <c r="W2465" s="248"/>
      <c r="X2465" s="249"/>
      <c r="AT2465" s="250" t="s">
        <v>213</v>
      </c>
      <c r="AU2465" s="250" t="s">
        <v>90</v>
      </c>
      <c r="AV2465" s="12" t="s">
        <v>90</v>
      </c>
      <c r="AW2465" s="12" t="s">
        <v>5</v>
      </c>
      <c r="AX2465" s="12" t="s">
        <v>80</v>
      </c>
      <c r="AY2465" s="250" t="s">
        <v>204</v>
      </c>
    </row>
    <row r="2466" spans="2:51" s="12" customFormat="1" ht="12">
      <c r="B2466" s="240"/>
      <c r="C2466" s="241"/>
      <c r="D2466" s="231" t="s">
        <v>213</v>
      </c>
      <c r="E2466" s="242" t="s">
        <v>33</v>
      </c>
      <c r="F2466" s="243" t="s">
        <v>2760</v>
      </c>
      <c r="G2466" s="241"/>
      <c r="H2466" s="244">
        <v>11.088</v>
      </c>
      <c r="I2466" s="245"/>
      <c r="J2466" s="245"/>
      <c r="K2466" s="241"/>
      <c r="L2466" s="241"/>
      <c r="M2466" s="246"/>
      <c r="N2466" s="247"/>
      <c r="O2466" s="248"/>
      <c r="P2466" s="248"/>
      <c r="Q2466" s="248"/>
      <c r="R2466" s="248"/>
      <c r="S2466" s="248"/>
      <c r="T2466" s="248"/>
      <c r="U2466" s="248"/>
      <c r="V2466" s="248"/>
      <c r="W2466" s="248"/>
      <c r="X2466" s="249"/>
      <c r="AT2466" s="250" t="s">
        <v>213</v>
      </c>
      <c r="AU2466" s="250" t="s">
        <v>90</v>
      </c>
      <c r="AV2466" s="12" t="s">
        <v>90</v>
      </c>
      <c r="AW2466" s="12" t="s">
        <v>5</v>
      </c>
      <c r="AX2466" s="12" t="s">
        <v>80</v>
      </c>
      <c r="AY2466" s="250" t="s">
        <v>204</v>
      </c>
    </row>
    <row r="2467" spans="2:51" s="12" customFormat="1" ht="12">
      <c r="B2467" s="240"/>
      <c r="C2467" s="241"/>
      <c r="D2467" s="231" t="s">
        <v>213</v>
      </c>
      <c r="E2467" s="242" t="s">
        <v>33</v>
      </c>
      <c r="F2467" s="243" t="s">
        <v>2761</v>
      </c>
      <c r="G2467" s="241"/>
      <c r="H2467" s="244">
        <v>-2.758</v>
      </c>
      <c r="I2467" s="245"/>
      <c r="J2467" s="245"/>
      <c r="K2467" s="241"/>
      <c r="L2467" s="241"/>
      <c r="M2467" s="246"/>
      <c r="N2467" s="247"/>
      <c r="O2467" s="248"/>
      <c r="P2467" s="248"/>
      <c r="Q2467" s="248"/>
      <c r="R2467" s="248"/>
      <c r="S2467" s="248"/>
      <c r="T2467" s="248"/>
      <c r="U2467" s="248"/>
      <c r="V2467" s="248"/>
      <c r="W2467" s="248"/>
      <c r="X2467" s="249"/>
      <c r="AT2467" s="250" t="s">
        <v>213</v>
      </c>
      <c r="AU2467" s="250" t="s">
        <v>90</v>
      </c>
      <c r="AV2467" s="12" t="s">
        <v>90</v>
      </c>
      <c r="AW2467" s="12" t="s">
        <v>5</v>
      </c>
      <c r="AX2467" s="12" t="s">
        <v>80</v>
      </c>
      <c r="AY2467" s="250" t="s">
        <v>204</v>
      </c>
    </row>
    <row r="2468" spans="2:51" s="14" customFormat="1" ht="12">
      <c r="B2468" s="262"/>
      <c r="C2468" s="263"/>
      <c r="D2468" s="231" t="s">
        <v>213</v>
      </c>
      <c r="E2468" s="264" t="s">
        <v>33</v>
      </c>
      <c r="F2468" s="265" t="s">
        <v>243</v>
      </c>
      <c r="G2468" s="263"/>
      <c r="H2468" s="266">
        <v>32.256</v>
      </c>
      <c r="I2468" s="267"/>
      <c r="J2468" s="267"/>
      <c r="K2468" s="263"/>
      <c r="L2468" s="263"/>
      <c r="M2468" s="268"/>
      <c r="N2468" s="269"/>
      <c r="O2468" s="270"/>
      <c r="P2468" s="270"/>
      <c r="Q2468" s="270"/>
      <c r="R2468" s="270"/>
      <c r="S2468" s="270"/>
      <c r="T2468" s="270"/>
      <c r="U2468" s="270"/>
      <c r="V2468" s="270"/>
      <c r="W2468" s="270"/>
      <c r="X2468" s="271"/>
      <c r="AT2468" s="272" t="s">
        <v>213</v>
      </c>
      <c r="AU2468" s="272" t="s">
        <v>90</v>
      </c>
      <c r="AV2468" s="14" t="s">
        <v>224</v>
      </c>
      <c r="AW2468" s="14" t="s">
        <v>5</v>
      </c>
      <c r="AX2468" s="14" t="s">
        <v>80</v>
      </c>
      <c r="AY2468" s="272" t="s">
        <v>204</v>
      </c>
    </row>
    <row r="2469" spans="2:51" s="11" customFormat="1" ht="12">
      <c r="B2469" s="229"/>
      <c r="C2469" s="230"/>
      <c r="D2469" s="231" t="s">
        <v>213</v>
      </c>
      <c r="E2469" s="232" t="s">
        <v>33</v>
      </c>
      <c r="F2469" s="233" t="s">
        <v>2762</v>
      </c>
      <c r="G2469" s="230"/>
      <c r="H2469" s="232" t="s">
        <v>33</v>
      </c>
      <c r="I2469" s="234"/>
      <c r="J2469" s="234"/>
      <c r="K2469" s="230"/>
      <c r="L2469" s="230"/>
      <c r="M2469" s="235"/>
      <c r="N2469" s="236"/>
      <c r="O2469" s="237"/>
      <c r="P2469" s="237"/>
      <c r="Q2469" s="237"/>
      <c r="R2469" s="237"/>
      <c r="S2469" s="237"/>
      <c r="T2469" s="237"/>
      <c r="U2469" s="237"/>
      <c r="V2469" s="237"/>
      <c r="W2469" s="237"/>
      <c r="X2469" s="238"/>
      <c r="AT2469" s="239" t="s">
        <v>213</v>
      </c>
      <c r="AU2469" s="239" t="s">
        <v>90</v>
      </c>
      <c r="AV2469" s="11" t="s">
        <v>88</v>
      </c>
      <c r="AW2469" s="11" t="s">
        <v>5</v>
      </c>
      <c r="AX2469" s="11" t="s">
        <v>80</v>
      </c>
      <c r="AY2469" s="239" t="s">
        <v>204</v>
      </c>
    </row>
    <row r="2470" spans="2:51" s="12" customFormat="1" ht="12">
      <c r="B2470" s="240"/>
      <c r="C2470" s="241"/>
      <c r="D2470" s="231" t="s">
        <v>213</v>
      </c>
      <c r="E2470" s="242" t="s">
        <v>33</v>
      </c>
      <c r="F2470" s="243" t="s">
        <v>2763</v>
      </c>
      <c r="G2470" s="241"/>
      <c r="H2470" s="244">
        <v>11.641</v>
      </c>
      <c r="I2470" s="245"/>
      <c r="J2470" s="245"/>
      <c r="K2470" s="241"/>
      <c r="L2470" s="241"/>
      <c r="M2470" s="246"/>
      <c r="N2470" s="247"/>
      <c r="O2470" s="248"/>
      <c r="P2470" s="248"/>
      <c r="Q2470" s="248"/>
      <c r="R2470" s="248"/>
      <c r="S2470" s="248"/>
      <c r="T2470" s="248"/>
      <c r="U2470" s="248"/>
      <c r="V2470" s="248"/>
      <c r="W2470" s="248"/>
      <c r="X2470" s="249"/>
      <c r="AT2470" s="250" t="s">
        <v>213</v>
      </c>
      <c r="AU2470" s="250" t="s">
        <v>90</v>
      </c>
      <c r="AV2470" s="12" t="s">
        <v>90</v>
      </c>
      <c r="AW2470" s="12" t="s">
        <v>5</v>
      </c>
      <c r="AX2470" s="12" t="s">
        <v>80</v>
      </c>
      <c r="AY2470" s="250" t="s">
        <v>204</v>
      </c>
    </row>
    <row r="2471" spans="2:51" s="12" customFormat="1" ht="12">
      <c r="B2471" s="240"/>
      <c r="C2471" s="241"/>
      <c r="D2471" s="231" t="s">
        <v>213</v>
      </c>
      <c r="E2471" s="242" t="s">
        <v>33</v>
      </c>
      <c r="F2471" s="243" t="s">
        <v>2764</v>
      </c>
      <c r="G2471" s="241"/>
      <c r="H2471" s="244">
        <v>9.583</v>
      </c>
      <c r="I2471" s="245"/>
      <c r="J2471" s="245"/>
      <c r="K2471" s="241"/>
      <c r="L2471" s="241"/>
      <c r="M2471" s="246"/>
      <c r="N2471" s="247"/>
      <c r="O2471" s="248"/>
      <c r="P2471" s="248"/>
      <c r="Q2471" s="248"/>
      <c r="R2471" s="248"/>
      <c r="S2471" s="248"/>
      <c r="T2471" s="248"/>
      <c r="U2471" s="248"/>
      <c r="V2471" s="248"/>
      <c r="W2471" s="248"/>
      <c r="X2471" s="249"/>
      <c r="AT2471" s="250" t="s">
        <v>213</v>
      </c>
      <c r="AU2471" s="250" t="s">
        <v>90</v>
      </c>
      <c r="AV2471" s="12" t="s">
        <v>90</v>
      </c>
      <c r="AW2471" s="12" t="s">
        <v>5</v>
      </c>
      <c r="AX2471" s="12" t="s">
        <v>80</v>
      </c>
      <c r="AY2471" s="250" t="s">
        <v>204</v>
      </c>
    </row>
    <row r="2472" spans="2:51" s="12" customFormat="1" ht="12">
      <c r="B2472" s="240"/>
      <c r="C2472" s="241"/>
      <c r="D2472" s="231" t="s">
        <v>213</v>
      </c>
      <c r="E2472" s="242" t="s">
        <v>33</v>
      </c>
      <c r="F2472" s="243" t="s">
        <v>2765</v>
      </c>
      <c r="G2472" s="241"/>
      <c r="H2472" s="244">
        <v>11.97</v>
      </c>
      <c r="I2472" s="245"/>
      <c r="J2472" s="245"/>
      <c r="K2472" s="241"/>
      <c r="L2472" s="241"/>
      <c r="M2472" s="246"/>
      <c r="N2472" s="247"/>
      <c r="O2472" s="248"/>
      <c r="P2472" s="248"/>
      <c r="Q2472" s="248"/>
      <c r="R2472" s="248"/>
      <c r="S2472" s="248"/>
      <c r="T2472" s="248"/>
      <c r="U2472" s="248"/>
      <c r="V2472" s="248"/>
      <c r="W2472" s="248"/>
      <c r="X2472" s="249"/>
      <c r="AT2472" s="250" t="s">
        <v>213</v>
      </c>
      <c r="AU2472" s="250" t="s">
        <v>90</v>
      </c>
      <c r="AV2472" s="12" t="s">
        <v>90</v>
      </c>
      <c r="AW2472" s="12" t="s">
        <v>5</v>
      </c>
      <c r="AX2472" s="12" t="s">
        <v>80</v>
      </c>
      <c r="AY2472" s="250" t="s">
        <v>204</v>
      </c>
    </row>
    <row r="2473" spans="2:51" s="12" customFormat="1" ht="12">
      <c r="B2473" s="240"/>
      <c r="C2473" s="241"/>
      <c r="D2473" s="231" t="s">
        <v>213</v>
      </c>
      <c r="E2473" s="242" t="s">
        <v>33</v>
      </c>
      <c r="F2473" s="243" t="s">
        <v>599</v>
      </c>
      <c r="G2473" s="241"/>
      <c r="H2473" s="244">
        <v>-2.758</v>
      </c>
      <c r="I2473" s="245"/>
      <c r="J2473" s="245"/>
      <c r="K2473" s="241"/>
      <c r="L2473" s="241"/>
      <c r="M2473" s="246"/>
      <c r="N2473" s="247"/>
      <c r="O2473" s="248"/>
      <c r="P2473" s="248"/>
      <c r="Q2473" s="248"/>
      <c r="R2473" s="248"/>
      <c r="S2473" s="248"/>
      <c r="T2473" s="248"/>
      <c r="U2473" s="248"/>
      <c r="V2473" s="248"/>
      <c r="W2473" s="248"/>
      <c r="X2473" s="249"/>
      <c r="AT2473" s="250" t="s">
        <v>213</v>
      </c>
      <c r="AU2473" s="250" t="s">
        <v>90</v>
      </c>
      <c r="AV2473" s="12" t="s">
        <v>90</v>
      </c>
      <c r="AW2473" s="12" t="s">
        <v>5</v>
      </c>
      <c r="AX2473" s="12" t="s">
        <v>80</v>
      </c>
      <c r="AY2473" s="250" t="s">
        <v>204</v>
      </c>
    </row>
    <row r="2474" spans="2:51" s="12" customFormat="1" ht="12">
      <c r="B2474" s="240"/>
      <c r="C2474" s="241"/>
      <c r="D2474" s="231" t="s">
        <v>213</v>
      </c>
      <c r="E2474" s="242" t="s">
        <v>33</v>
      </c>
      <c r="F2474" s="243" t="s">
        <v>2766</v>
      </c>
      <c r="G2474" s="241"/>
      <c r="H2474" s="244">
        <v>11.942</v>
      </c>
      <c r="I2474" s="245"/>
      <c r="J2474" s="245"/>
      <c r="K2474" s="241"/>
      <c r="L2474" s="241"/>
      <c r="M2474" s="246"/>
      <c r="N2474" s="247"/>
      <c r="O2474" s="248"/>
      <c r="P2474" s="248"/>
      <c r="Q2474" s="248"/>
      <c r="R2474" s="248"/>
      <c r="S2474" s="248"/>
      <c r="T2474" s="248"/>
      <c r="U2474" s="248"/>
      <c r="V2474" s="248"/>
      <c r="W2474" s="248"/>
      <c r="X2474" s="249"/>
      <c r="AT2474" s="250" t="s">
        <v>213</v>
      </c>
      <c r="AU2474" s="250" t="s">
        <v>90</v>
      </c>
      <c r="AV2474" s="12" t="s">
        <v>90</v>
      </c>
      <c r="AW2474" s="12" t="s">
        <v>5</v>
      </c>
      <c r="AX2474" s="12" t="s">
        <v>80</v>
      </c>
      <c r="AY2474" s="250" t="s">
        <v>204</v>
      </c>
    </row>
    <row r="2475" spans="2:51" s="12" customFormat="1" ht="12">
      <c r="B2475" s="240"/>
      <c r="C2475" s="241"/>
      <c r="D2475" s="231" t="s">
        <v>213</v>
      </c>
      <c r="E2475" s="242" t="s">
        <v>33</v>
      </c>
      <c r="F2475" s="243" t="s">
        <v>2767</v>
      </c>
      <c r="G2475" s="241"/>
      <c r="H2475" s="244">
        <v>13.741</v>
      </c>
      <c r="I2475" s="245"/>
      <c r="J2475" s="245"/>
      <c r="K2475" s="241"/>
      <c r="L2475" s="241"/>
      <c r="M2475" s="246"/>
      <c r="N2475" s="247"/>
      <c r="O2475" s="248"/>
      <c r="P2475" s="248"/>
      <c r="Q2475" s="248"/>
      <c r="R2475" s="248"/>
      <c r="S2475" s="248"/>
      <c r="T2475" s="248"/>
      <c r="U2475" s="248"/>
      <c r="V2475" s="248"/>
      <c r="W2475" s="248"/>
      <c r="X2475" s="249"/>
      <c r="AT2475" s="250" t="s">
        <v>213</v>
      </c>
      <c r="AU2475" s="250" t="s">
        <v>90</v>
      </c>
      <c r="AV2475" s="12" t="s">
        <v>90</v>
      </c>
      <c r="AW2475" s="12" t="s">
        <v>5</v>
      </c>
      <c r="AX2475" s="12" t="s">
        <v>80</v>
      </c>
      <c r="AY2475" s="250" t="s">
        <v>204</v>
      </c>
    </row>
    <row r="2476" spans="2:51" s="12" customFormat="1" ht="12">
      <c r="B2476" s="240"/>
      <c r="C2476" s="241"/>
      <c r="D2476" s="231" t="s">
        <v>213</v>
      </c>
      <c r="E2476" s="242" t="s">
        <v>33</v>
      </c>
      <c r="F2476" s="243" t="s">
        <v>2768</v>
      </c>
      <c r="G2476" s="241"/>
      <c r="H2476" s="244">
        <v>10.885</v>
      </c>
      <c r="I2476" s="245"/>
      <c r="J2476" s="245"/>
      <c r="K2476" s="241"/>
      <c r="L2476" s="241"/>
      <c r="M2476" s="246"/>
      <c r="N2476" s="247"/>
      <c r="O2476" s="248"/>
      <c r="P2476" s="248"/>
      <c r="Q2476" s="248"/>
      <c r="R2476" s="248"/>
      <c r="S2476" s="248"/>
      <c r="T2476" s="248"/>
      <c r="U2476" s="248"/>
      <c r="V2476" s="248"/>
      <c r="W2476" s="248"/>
      <c r="X2476" s="249"/>
      <c r="AT2476" s="250" t="s">
        <v>213</v>
      </c>
      <c r="AU2476" s="250" t="s">
        <v>90</v>
      </c>
      <c r="AV2476" s="12" t="s">
        <v>90</v>
      </c>
      <c r="AW2476" s="12" t="s">
        <v>5</v>
      </c>
      <c r="AX2476" s="12" t="s">
        <v>80</v>
      </c>
      <c r="AY2476" s="250" t="s">
        <v>204</v>
      </c>
    </row>
    <row r="2477" spans="2:51" s="12" customFormat="1" ht="12">
      <c r="B2477" s="240"/>
      <c r="C2477" s="241"/>
      <c r="D2477" s="231" t="s">
        <v>213</v>
      </c>
      <c r="E2477" s="242" t="s">
        <v>33</v>
      </c>
      <c r="F2477" s="243" t="s">
        <v>2769</v>
      </c>
      <c r="G2477" s="241"/>
      <c r="H2477" s="244">
        <v>9.638</v>
      </c>
      <c r="I2477" s="245"/>
      <c r="J2477" s="245"/>
      <c r="K2477" s="241"/>
      <c r="L2477" s="241"/>
      <c r="M2477" s="246"/>
      <c r="N2477" s="247"/>
      <c r="O2477" s="248"/>
      <c r="P2477" s="248"/>
      <c r="Q2477" s="248"/>
      <c r="R2477" s="248"/>
      <c r="S2477" s="248"/>
      <c r="T2477" s="248"/>
      <c r="U2477" s="248"/>
      <c r="V2477" s="248"/>
      <c r="W2477" s="248"/>
      <c r="X2477" s="249"/>
      <c r="AT2477" s="250" t="s">
        <v>213</v>
      </c>
      <c r="AU2477" s="250" t="s">
        <v>90</v>
      </c>
      <c r="AV2477" s="12" t="s">
        <v>90</v>
      </c>
      <c r="AW2477" s="12" t="s">
        <v>5</v>
      </c>
      <c r="AX2477" s="12" t="s">
        <v>80</v>
      </c>
      <c r="AY2477" s="250" t="s">
        <v>204</v>
      </c>
    </row>
    <row r="2478" spans="2:51" s="14" customFormat="1" ht="12">
      <c r="B2478" s="262"/>
      <c r="C2478" s="263"/>
      <c r="D2478" s="231" t="s">
        <v>213</v>
      </c>
      <c r="E2478" s="264" t="s">
        <v>33</v>
      </c>
      <c r="F2478" s="265" t="s">
        <v>243</v>
      </c>
      <c r="G2478" s="263"/>
      <c r="H2478" s="266">
        <v>76.64200000000001</v>
      </c>
      <c r="I2478" s="267"/>
      <c r="J2478" s="267"/>
      <c r="K2478" s="263"/>
      <c r="L2478" s="263"/>
      <c r="M2478" s="268"/>
      <c r="N2478" s="269"/>
      <c r="O2478" s="270"/>
      <c r="P2478" s="270"/>
      <c r="Q2478" s="270"/>
      <c r="R2478" s="270"/>
      <c r="S2478" s="270"/>
      <c r="T2478" s="270"/>
      <c r="U2478" s="270"/>
      <c r="V2478" s="270"/>
      <c r="W2478" s="270"/>
      <c r="X2478" s="271"/>
      <c r="AT2478" s="272" t="s">
        <v>213</v>
      </c>
      <c r="AU2478" s="272" t="s">
        <v>90</v>
      </c>
      <c r="AV2478" s="14" t="s">
        <v>224</v>
      </c>
      <c r="AW2478" s="14" t="s">
        <v>5</v>
      </c>
      <c r="AX2478" s="14" t="s">
        <v>80</v>
      </c>
      <c r="AY2478" s="272" t="s">
        <v>204</v>
      </c>
    </row>
    <row r="2479" spans="2:51" s="11" customFormat="1" ht="12">
      <c r="B2479" s="229"/>
      <c r="C2479" s="230"/>
      <c r="D2479" s="231" t="s">
        <v>213</v>
      </c>
      <c r="E2479" s="232" t="s">
        <v>33</v>
      </c>
      <c r="F2479" s="233" t="s">
        <v>2770</v>
      </c>
      <c r="G2479" s="230"/>
      <c r="H2479" s="232" t="s">
        <v>33</v>
      </c>
      <c r="I2479" s="234"/>
      <c r="J2479" s="234"/>
      <c r="K2479" s="230"/>
      <c r="L2479" s="230"/>
      <c r="M2479" s="235"/>
      <c r="N2479" s="236"/>
      <c r="O2479" s="237"/>
      <c r="P2479" s="237"/>
      <c r="Q2479" s="237"/>
      <c r="R2479" s="237"/>
      <c r="S2479" s="237"/>
      <c r="T2479" s="237"/>
      <c r="U2479" s="237"/>
      <c r="V2479" s="237"/>
      <c r="W2479" s="237"/>
      <c r="X2479" s="238"/>
      <c r="AT2479" s="239" t="s">
        <v>213</v>
      </c>
      <c r="AU2479" s="239" t="s">
        <v>90</v>
      </c>
      <c r="AV2479" s="11" t="s">
        <v>88</v>
      </c>
      <c r="AW2479" s="11" t="s">
        <v>5</v>
      </c>
      <c r="AX2479" s="11" t="s">
        <v>80</v>
      </c>
      <c r="AY2479" s="239" t="s">
        <v>204</v>
      </c>
    </row>
    <row r="2480" spans="2:51" s="12" customFormat="1" ht="12">
      <c r="B2480" s="240"/>
      <c r="C2480" s="241"/>
      <c r="D2480" s="231" t="s">
        <v>213</v>
      </c>
      <c r="E2480" s="242" t="s">
        <v>33</v>
      </c>
      <c r="F2480" s="243" t="s">
        <v>2771</v>
      </c>
      <c r="G2480" s="241"/>
      <c r="H2480" s="244">
        <v>76.642</v>
      </c>
      <c r="I2480" s="245"/>
      <c r="J2480" s="245"/>
      <c r="K2480" s="241"/>
      <c r="L2480" s="241"/>
      <c r="M2480" s="246"/>
      <c r="N2480" s="247"/>
      <c r="O2480" s="248"/>
      <c r="P2480" s="248"/>
      <c r="Q2480" s="248"/>
      <c r="R2480" s="248"/>
      <c r="S2480" s="248"/>
      <c r="T2480" s="248"/>
      <c r="U2480" s="248"/>
      <c r="V2480" s="248"/>
      <c r="W2480" s="248"/>
      <c r="X2480" s="249"/>
      <c r="AT2480" s="250" t="s">
        <v>213</v>
      </c>
      <c r="AU2480" s="250" t="s">
        <v>90</v>
      </c>
      <c r="AV2480" s="12" t="s">
        <v>90</v>
      </c>
      <c r="AW2480" s="12" t="s">
        <v>5</v>
      </c>
      <c r="AX2480" s="12" t="s">
        <v>80</v>
      </c>
      <c r="AY2480" s="250" t="s">
        <v>204</v>
      </c>
    </row>
    <row r="2481" spans="2:51" s="11" customFormat="1" ht="12">
      <c r="B2481" s="229"/>
      <c r="C2481" s="230"/>
      <c r="D2481" s="231" t="s">
        <v>213</v>
      </c>
      <c r="E2481" s="232" t="s">
        <v>33</v>
      </c>
      <c r="F2481" s="233" t="s">
        <v>2772</v>
      </c>
      <c r="G2481" s="230"/>
      <c r="H2481" s="232" t="s">
        <v>33</v>
      </c>
      <c r="I2481" s="234"/>
      <c r="J2481" s="234"/>
      <c r="K2481" s="230"/>
      <c r="L2481" s="230"/>
      <c r="M2481" s="235"/>
      <c r="N2481" s="236"/>
      <c r="O2481" s="237"/>
      <c r="P2481" s="237"/>
      <c r="Q2481" s="237"/>
      <c r="R2481" s="237"/>
      <c r="S2481" s="237"/>
      <c r="T2481" s="237"/>
      <c r="U2481" s="237"/>
      <c r="V2481" s="237"/>
      <c r="W2481" s="237"/>
      <c r="X2481" s="238"/>
      <c r="AT2481" s="239" t="s">
        <v>213</v>
      </c>
      <c r="AU2481" s="239" t="s">
        <v>90</v>
      </c>
      <c r="AV2481" s="11" t="s">
        <v>88</v>
      </c>
      <c r="AW2481" s="11" t="s">
        <v>5</v>
      </c>
      <c r="AX2481" s="11" t="s">
        <v>80</v>
      </c>
      <c r="AY2481" s="239" t="s">
        <v>204</v>
      </c>
    </row>
    <row r="2482" spans="2:51" s="12" customFormat="1" ht="12">
      <c r="B2482" s="240"/>
      <c r="C2482" s="241"/>
      <c r="D2482" s="231" t="s">
        <v>213</v>
      </c>
      <c r="E2482" s="242" t="s">
        <v>33</v>
      </c>
      <c r="F2482" s="243" t="s">
        <v>2773</v>
      </c>
      <c r="G2482" s="241"/>
      <c r="H2482" s="244">
        <v>17.731</v>
      </c>
      <c r="I2482" s="245"/>
      <c r="J2482" s="245"/>
      <c r="K2482" s="241"/>
      <c r="L2482" s="241"/>
      <c r="M2482" s="246"/>
      <c r="N2482" s="247"/>
      <c r="O2482" s="248"/>
      <c r="P2482" s="248"/>
      <c r="Q2482" s="248"/>
      <c r="R2482" s="248"/>
      <c r="S2482" s="248"/>
      <c r="T2482" s="248"/>
      <c r="U2482" s="248"/>
      <c r="V2482" s="248"/>
      <c r="W2482" s="248"/>
      <c r="X2482" s="249"/>
      <c r="AT2482" s="250" t="s">
        <v>213</v>
      </c>
      <c r="AU2482" s="250" t="s">
        <v>90</v>
      </c>
      <c r="AV2482" s="12" t="s">
        <v>90</v>
      </c>
      <c r="AW2482" s="12" t="s">
        <v>5</v>
      </c>
      <c r="AX2482" s="12" t="s">
        <v>80</v>
      </c>
      <c r="AY2482" s="250" t="s">
        <v>204</v>
      </c>
    </row>
    <row r="2483" spans="2:51" s="12" customFormat="1" ht="12">
      <c r="B2483" s="240"/>
      <c r="C2483" s="241"/>
      <c r="D2483" s="231" t="s">
        <v>213</v>
      </c>
      <c r="E2483" s="242" t="s">
        <v>33</v>
      </c>
      <c r="F2483" s="243" t="s">
        <v>2774</v>
      </c>
      <c r="G2483" s="241"/>
      <c r="H2483" s="244">
        <v>14.371</v>
      </c>
      <c r="I2483" s="245"/>
      <c r="J2483" s="245"/>
      <c r="K2483" s="241"/>
      <c r="L2483" s="241"/>
      <c r="M2483" s="246"/>
      <c r="N2483" s="247"/>
      <c r="O2483" s="248"/>
      <c r="P2483" s="248"/>
      <c r="Q2483" s="248"/>
      <c r="R2483" s="248"/>
      <c r="S2483" s="248"/>
      <c r="T2483" s="248"/>
      <c r="U2483" s="248"/>
      <c r="V2483" s="248"/>
      <c r="W2483" s="248"/>
      <c r="X2483" s="249"/>
      <c r="AT2483" s="250" t="s">
        <v>213</v>
      </c>
      <c r="AU2483" s="250" t="s">
        <v>90</v>
      </c>
      <c r="AV2483" s="12" t="s">
        <v>90</v>
      </c>
      <c r="AW2483" s="12" t="s">
        <v>5</v>
      </c>
      <c r="AX2483" s="12" t="s">
        <v>80</v>
      </c>
      <c r="AY2483" s="250" t="s">
        <v>204</v>
      </c>
    </row>
    <row r="2484" spans="2:51" s="12" customFormat="1" ht="12">
      <c r="B2484" s="240"/>
      <c r="C2484" s="241"/>
      <c r="D2484" s="231" t="s">
        <v>213</v>
      </c>
      <c r="E2484" s="242" t="s">
        <v>33</v>
      </c>
      <c r="F2484" s="243" t="s">
        <v>2775</v>
      </c>
      <c r="G2484" s="241"/>
      <c r="H2484" s="244">
        <v>10.843</v>
      </c>
      <c r="I2484" s="245"/>
      <c r="J2484" s="245"/>
      <c r="K2484" s="241"/>
      <c r="L2484" s="241"/>
      <c r="M2484" s="246"/>
      <c r="N2484" s="247"/>
      <c r="O2484" s="248"/>
      <c r="P2484" s="248"/>
      <c r="Q2484" s="248"/>
      <c r="R2484" s="248"/>
      <c r="S2484" s="248"/>
      <c r="T2484" s="248"/>
      <c r="U2484" s="248"/>
      <c r="V2484" s="248"/>
      <c r="W2484" s="248"/>
      <c r="X2484" s="249"/>
      <c r="AT2484" s="250" t="s">
        <v>213</v>
      </c>
      <c r="AU2484" s="250" t="s">
        <v>90</v>
      </c>
      <c r="AV2484" s="12" t="s">
        <v>90</v>
      </c>
      <c r="AW2484" s="12" t="s">
        <v>5</v>
      </c>
      <c r="AX2484" s="12" t="s">
        <v>80</v>
      </c>
      <c r="AY2484" s="250" t="s">
        <v>204</v>
      </c>
    </row>
    <row r="2485" spans="2:51" s="12" customFormat="1" ht="12">
      <c r="B2485" s="240"/>
      <c r="C2485" s="241"/>
      <c r="D2485" s="231" t="s">
        <v>213</v>
      </c>
      <c r="E2485" s="242" t="s">
        <v>33</v>
      </c>
      <c r="F2485" s="243" t="s">
        <v>2776</v>
      </c>
      <c r="G2485" s="241"/>
      <c r="H2485" s="244">
        <v>9.17</v>
      </c>
      <c r="I2485" s="245"/>
      <c r="J2485" s="245"/>
      <c r="K2485" s="241"/>
      <c r="L2485" s="241"/>
      <c r="M2485" s="246"/>
      <c r="N2485" s="247"/>
      <c r="O2485" s="248"/>
      <c r="P2485" s="248"/>
      <c r="Q2485" s="248"/>
      <c r="R2485" s="248"/>
      <c r="S2485" s="248"/>
      <c r="T2485" s="248"/>
      <c r="U2485" s="248"/>
      <c r="V2485" s="248"/>
      <c r="W2485" s="248"/>
      <c r="X2485" s="249"/>
      <c r="AT2485" s="250" t="s">
        <v>213</v>
      </c>
      <c r="AU2485" s="250" t="s">
        <v>90</v>
      </c>
      <c r="AV2485" s="12" t="s">
        <v>90</v>
      </c>
      <c r="AW2485" s="12" t="s">
        <v>5</v>
      </c>
      <c r="AX2485" s="12" t="s">
        <v>80</v>
      </c>
      <c r="AY2485" s="250" t="s">
        <v>204</v>
      </c>
    </row>
    <row r="2486" spans="2:51" s="12" customFormat="1" ht="12">
      <c r="B2486" s="240"/>
      <c r="C2486" s="241"/>
      <c r="D2486" s="231" t="s">
        <v>213</v>
      </c>
      <c r="E2486" s="242" t="s">
        <v>33</v>
      </c>
      <c r="F2486" s="243" t="s">
        <v>2777</v>
      </c>
      <c r="G2486" s="241"/>
      <c r="H2486" s="244">
        <v>14.812</v>
      </c>
      <c r="I2486" s="245"/>
      <c r="J2486" s="245"/>
      <c r="K2486" s="241"/>
      <c r="L2486" s="241"/>
      <c r="M2486" s="246"/>
      <c r="N2486" s="247"/>
      <c r="O2486" s="248"/>
      <c r="P2486" s="248"/>
      <c r="Q2486" s="248"/>
      <c r="R2486" s="248"/>
      <c r="S2486" s="248"/>
      <c r="T2486" s="248"/>
      <c r="U2486" s="248"/>
      <c r="V2486" s="248"/>
      <c r="W2486" s="248"/>
      <c r="X2486" s="249"/>
      <c r="AT2486" s="250" t="s">
        <v>213</v>
      </c>
      <c r="AU2486" s="250" t="s">
        <v>90</v>
      </c>
      <c r="AV2486" s="12" t="s">
        <v>90</v>
      </c>
      <c r="AW2486" s="12" t="s">
        <v>5</v>
      </c>
      <c r="AX2486" s="12" t="s">
        <v>80</v>
      </c>
      <c r="AY2486" s="250" t="s">
        <v>204</v>
      </c>
    </row>
    <row r="2487" spans="2:51" s="12" customFormat="1" ht="12">
      <c r="B2487" s="240"/>
      <c r="C2487" s="241"/>
      <c r="D2487" s="231" t="s">
        <v>213</v>
      </c>
      <c r="E2487" s="242" t="s">
        <v>33</v>
      </c>
      <c r="F2487" s="243" t="s">
        <v>2778</v>
      </c>
      <c r="G2487" s="241"/>
      <c r="H2487" s="244">
        <v>11.557</v>
      </c>
      <c r="I2487" s="245"/>
      <c r="J2487" s="245"/>
      <c r="K2487" s="241"/>
      <c r="L2487" s="241"/>
      <c r="M2487" s="246"/>
      <c r="N2487" s="247"/>
      <c r="O2487" s="248"/>
      <c r="P2487" s="248"/>
      <c r="Q2487" s="248"/>
      <c r="R2487" s="248"/>
      <c r="S2487" s="248"/>
      <c r="T2487" s="248"/>
      <c r="U2487" s="248"/>
      <c r="V2487" s="248"/>
      <c r="W2487" s="248"/>
      <c r="X2487" s="249"/>
      <c r="AT2487" s="250" t="s">
        <v>213</v>
      </c>
      <c r="AU2487" s="250" t="s">
        <v>90</v>
      </c>
      <c r="AV2487" s="12" t="s">
        <v>90</v>
      </c>
      <c r="AW2487" s="12" t="s">
        <v>5</v>
      </c>
      <c r="AX2487" s="12" t="s">
        <v>80</v>
      </c>
      <c r="AY2487" s="250" t="s">
        <v>204</v>
      </c>
    </row>
    <row r="2488" spans="2:51" s="12" customFormat="1" ht="12">
      <c r="B2488" s="240"/>
      <c r="C2488" s="241"/>
      <c r="D2488" s="231" t="s">
        <v>213</v>
      </c>
      <c r="E2488" s="242" t="s">
        <v>33</v>
      </c>
      <c r="F2488" s="243" t="s">
        <v>2779</v>
      </c>
      <c r="G2488" s="241"/>
      <c r="H2488" s="244">
        <v>13.979</v>
      </c>
      <c r="I2488" s="245"/>
      <c r="J2488" s="245"/>
      <c r="K2488" s="241"/>
      <c r="L2488" s="241"/>
      <c r="M2488" s="246"/>
      <c r="N2488" s="247"/>
      <c r="O2488" s="248"/>
      <c r="P2488" s="248"/>
      <c r="Q2488" s="248"/>
      <c r="R2488" s="248"/>
      <c r="S2488" s="248"/>
      <c r="T2488" s="248"/>
      <c r="U2488" s="248"/>
      <c r="V2488" s="248"/>
      <c r="W2488" s="248"/>
      <c r="X2488" s="249"/>
      <c r="AT2488" s="250" t="s">
        <v>213</v>
      </c>
      <c r="AU2488" s="250" t="s">
        <v>90</v>
      </c>
      <c r="AV2488" s="12" t="s">
        <v>90</v>
      </c>
      <c r="AW2488" s="12" t="s">
        <v>5</v>
      </c>
      <c r="AX2488" s="12" t="s">
        <v>80</v>
      </c>
      <c r="AY2488" s="250" t="s">
        <v>204</v>
      </c>
    </row>
    <row r="2489" spans="2:51" s="14" customFormat="1" ht="12">
      <c r="B2489" s="262"/>
      <c r="C2489" s="263"/>
      <c r="D2489" s="231" t="s">
        <v>213</v>
      </c>
      <c r="E2489" s="264" t="s">
        <v>33</v>
      </c>
      <c r="F2489" s="265" t="s">
        <v>243</v>
      </c>
      <c r="G2489" s="263"/>
      <c r="H2489" s="266">
        <v>169.10499999999996</v>
      </c>
      <c r="I2489" s="267"/>
      <c r="J2489" s="267"/>
      <c r="K2489" s="263"/>
      <c r="L2489" s="263"/>
      <c r="M2489" s="268"/>
      <c r="N2489" s="269"/>
      <c r="O2489" s="270"/>
      <c r="P2489" s="270"/>
      <c r="Q2489" s="270"/>
      <c r="R2489" s="270"/>
      <c r="S2489" s="270"/>
      <c r="T2489" s="270"/>
      <c r="U2489" s="270"/>
      <c r="V2489" s="270"/>
      <c r="W2489" s="270"/>
      <c r="X2489" s="271"/>
      <c r="AT2489" s="272" t="s">
        <v>213</v>
      </c>
      <c r="AU2489" s="272" t="s">
        <v>90</v>
      </c>
      <c r="AV2489" s="14" t="s">
        <v>224</v>
      </c>
      <c r="AW2489" s="14" t="s">
        <v>5</v>
      </c>
      <c r="AX2489" s="14" t="s">
        <v>80</v>
      </c>
      <c r="AY2489" s="272" t="s">
        <v>204</v>
      </c>
    </row>
    <row r="2490" spans="2:51" s="13" customFormat="1" ht="12">
      <c r="B2490" s="251"/>
      <c r="C2490" s="252"/>
      <c r="D2490" s="231" t="s">
        <v>213</v>
      </c>
      <c r="E2490" s="253" t="s">
        <v>33</v>
      </c>
      <c r="F2490" s="254" t="s">
        <v>218</v>
      </c>
      <c r="G2490" s="252"/>
      <c r="H2490" s="255">
        <v>573.1290000000001</v>
      </c>
      <c r="I2490" s="256"/>
      <c r="J2490" s="256"/>
      <c r="K2490" s="252"/>
      <c r="L2490" s="252"/>
      <c r="M2490" s="257"/>
      <c r="N2490" s="258"/>
      <c r="O2490" s="259"/>
      <c r="P2490" s="259"/>
      <c r="Q2490" s="259"/>
      <c r="R2490" s="259"/>
      <c r="S2490" s="259"/>
      <c r="T2490" s="259"/>
      <c r="U2490" s="259"/>
      <c r="V2490" s="259"/>
      <c r="W2490" s="259"/>
      <c r="X2490" s="260"/>
      <c r="AT2490" s="261" t="s">
        <v>213</v>
      </c>
      <c r="AU2490" s="261" t="s">
        <v>90</v>
      </c>
      <c r="AV2490" s="13" t="s">
        <v>211</v>
      </c>
      <c r="AW2490" s="13" t="s">
        <v>5</v>
      </c>
      <c r="AX2490" s="13" t="s">
        <v>88</v>
      </c>
      <c r="AY2490" s="261" t="s">
        <v>204</v>
      </c>
    </row>
    <row r="2491" spans="2:65" s="1" customFormat="1" ht="16.5" customHeight="1">
      <c r="B2491" s="39"/>
      <c r="C2491" s="216" t="s">
        <v>2792</v>
      </c>
      <c r="D2491" s="216" t="s">
        <v>206</v>
      </c>
      <c r="E2491" s="217" t="s">
        <v>2793</v>
      </c>
      <c r="F2491" s="218" t="s">
        <v>2794</v>
      </c>
      <c r="G2491" s="219" t="s">
        <v>209</v>
      </c>
      <c r="H2491" s="220">
        <v>573.129</v>
      </c>
      <c r="I2491" s="221"/>
      <c r="J2491" s="221"/>
      <c r="K2491" s="222">
        <f>ROUND(P2491*H2491,2)</f>
        <v>0</v>
      </c>
      <c r="L2491" s="218" t="s">
        <v>239</v>
      </c>
      <c r="M2491" s="44"/>
      <c r="N2491" s="223" t="s">
        <v>33</v>
      </c>
      <c r="O2491" s="224" t="s">
        <v>49</v>
      </c>
      <c r="P2491" s="225">
        <f>I2491+J2491</f>
        <v>0</v>
      </c>
      <c r="Q2491" s="225">
        <f>ROUND(I2491*H2491,2)</f>
        <v>0</v>
      </c>
      <c r="R2491" s="225">
        <f>ROUND(J2491*H2491,2)</f>
        <v>0</v>
      </c>
      <c r="S2491" s="80"/>
      <c r="T2491" s="226">
        <f>S2491*H2491</f>
        <v>0</v>
      </c>
      <c r="U2491" s="226">
        <v>0</v>
      </c>
      <c r="V2491" s="226">
        <f>U2491*H2491</f>
        <v>0</v>
      </c>
      <c r="W2491" s="226">
        <v>0</v>
      </c>
      <c r="X2491" s="227">
        <f>W2491*H2491</f>
        <v>0</v>
      </c>
      <c r="AR2491" s="17" t="s">
        <v>305</v>
      </c>
      <c r="AT2491" s="17" t="s">
        <v>206</v>
      </c>
      <c r="AU2491" s="17" t="s">
        <v>90</v>
      </c>
      <c r="AY2491" s="17" t="s">
        <v>204</v>
      </c>
      <c r="BE2491" s="228">
        <f>IF(O2491="základní",K2491,0)</f>
        <v>0</v>
      </c>
      <c r="BF2491" s="228">
        <f>IF(O2491="snížená",K2491,0)</f>
        <v>0</v>
      </c>
      <c r="BG2491" s="228">
        <f>IF(O2491="zákl. přenesená",K2491,0)</f>
        <v>0</v>
      </c>
      <c r="BH2491" s="228">
        <f>IF(O2491="sníž. přenesená",K2491,0)</f>
        <v>0</v>
      </c>
      <c r="BI2491" s="228">
        <f>IF(O2491="nulová",K2491,0)</f>
        <v>0</v>
      </c>
      <c r="BJ2491" s="17" t="s">
        <v>88</v>
      </c>
      <c r="BK2491" s="228">
        <f>ROUND(P2491*H2491,2)</f>
        <v>0</v>
      </c>
      <c r="BL2491" s="17" t="s">
        <v>305</v>
      </c>
      <c r="BM2491" s="17" t="s">
        <v>2795</v>
      </c>
    </row>
    <row r="2492" spans="2:51" s="11" customFormat="1" ht="12">
      <c r="B2492" s="229"/>
      <c r="C2492" s="230"/>
      <c r="D2492" s="231" t="s">
        <v>213</v>
      </c>
      <c r="E2492" s="232" t="s">
        <v>33</v>
      </c>
      <c r="F2492" s="233" t="s">
        <v>2791</v>
      </c>
      <c r="G2492" s="230"/>
      <c r="H2492" s="232" t="s">
        <v>33</v>
      </c>
      <c r="I2492" s="234"/>
      <c r="J2492" s="234"/>
      <c r="K2492" s="230"/>
      <c r="L2492" s="230"/>
      <c r="M2492" s="235"/>
      <c r="N2492" s="236"/>
      <c r="O2492" s="237"/>
      <c r="P2492" s="237"/>
      <c r="Q2492" s="237"/>
      <c r="R2492" s="237"/>
      <c r="S2492" s="237"/>
      <c r="T2492" s="237"/>
      <c r="U2492" s="237"/>
      <c r="V2492" s="237"/>
      <c r="W2492" s="237"/>
      <c r="X2492" s="238"/>
      <c r="AT2492" s="239" t="s">
        <v>213</v>
      </c>
      <c r="AU2492" s="239" t="s">
        <v>90</v>
      </c>
      <c r="AV2492" s="11" t="s">
        <v>88</v>
      </c>
      <c r="AW2492" s="11" t="s">
        <v>5</v>
      </c>
      <c r="AX2492" s="11" t="s">
        <v>80</v>
      </c>
      <c r="AY2492" s="239" t="s">
        <v>204</v>
      </c>
    </row>
    <row r="2493" spans="2:51" s="11" customFormat="1" ht="12">
      <c r="B2493" s="229"/>
      <c r="C2493" s="230"/>
      <c r="D2493" s="231" t="s">
        <v>213</v>
      </c>
      <c r="E2493" s="232" t="s">
        <v>33</v>
      </c>
      <c r="F2493" s="233" t="s">
        <v>2733</v>
      </c>
      <c r="G2493" s="230"/>
      <c r="H2493" s="232" t="s">
        <v>33</v>
      </c>
      <c r="I2493" s="234"/>
      <c r="J2493" s="234"/>
      <c r="K2493" s="230"/>
      <c r="L2493" s="230"/>
      <c r="M2493" s="235"/>
      <c r="N2493" s="236"/>
      <c r="O2493" s="237"/>
      <c r="P2493" s="237"/>
      <c r="Q2493" s="237"/>
      <c r="R2493" s="237"/>
      <c r="S2493" s="237"/>
      <c r="T2493" s="237"/>
      <c r="U2493" s="237"/>
      <c r="V2493" s="237"/>
      <c r="W2493" s="237"/>
      <c r="X2493" s="238"/>
      <c r="AT2493" s="239" t="s">
        <v>213</v>
      </c>
      <c r="AU2493" s="239" t="s">
        <v>90</v>
      </c>
      <c r="AV2493" s="11" t="s">
        <v>88</v>
      </c>
      <c r="AW2493" s="11" t="s">
        <v>5</v>
      </c>
      <c r="AX2493" s="11" t="s">
        <v>80</v>
      </c>
      <c r="AY2493" s="239" t="s">
        <v>204</v>
      </c>
    </row>
    <row r="2494" spans="2:51" s="12" customFormat="1" ht="12">
      <c r="B2494" s="240"/>
      <c r="C2494" s="241"/>
      <c r="D2494" s="231" t="s">
        <v>213</v>
      </c>
      <c r="E2494" s="242" t="s">
        <v>33</v>
      </c>
      <c r="F2494" s="243" t="s">
        <v>2734</v>
      </c>
      <c r="G2494" s="241"/>
      <c r="H2494" s="244">
        <v>39.038</v>
      </c>
      <c r="I2494" s="245"/>
      <c r="J2494" s="245"/>
      <c r="K2494" s="241"/>
      <c r="L2494" s="241"/>
      <c r="M2494" s="246"/>
      <c r="N2494" s="247"/>
      <c r="O2494" s="248"/>
      <c r="P2494" s="248"/>
      <c r="Q2494" s="248"/>
      <c r="R2494" s="248"/>
      <c r="S2494" s="248"/>
      <c r="T2494" s="248"/>
      <c r="U2494" s="248"/>
      <c r="V2494" s="248"/>
      <c r="W2494" s="248"/>
      <c r="X2494" s="249"/>
      <c r="AT2494" s="250" t="s">
        <v>213</v>
      </c>
      <c r="AU2494" s="250" t="s">
        <v>90</v>
      </c>
      <c r="AV2494" s="12" t="s">
        <v>90</v>
      </c>
      <c r="AW2494" s="12" t="s">
        <v>5</v>
      </c>
      <c r="AX2494" s="12" t="s">
        <v>80</v>
      </c>
      <c r="AY2494" s="250" t="s">
        <v>204</v>
      </c>
    </row>
    <row r="2495" spans="2:51" s="12" customFormat="1" ht="12">
      <c r="B2495" s="240"/>
      <c r="C2495" s="241"/>
      <c r="D2495" s="231" t="s">
        <v>213</v>
      </c>
      <c r="E2495" s="242" t="s">
        <v>33</v>
      </c>
      <c r="F2495" s="243" t="s">
        <v>1936</v>
      </c>
      <c r="G2495" s="241"/>
      <c r="H2495" s="244">
        <v>-1.773</v>
      </c>
      <c r="I2495" s="245"/>
      <c r="J2495" s="245"/>
      <c r="K2495" s="241"/>
      <c r="L2495" s="241"/>
      <c r="M2495" s="246"/>
      <c r="N2495" s="247"/>
      <c r="O2495" s="248"/>
      <c r="P2495" s="248"/>
      <c r="Q2495" s="248"/>
      <c r="R2495" s="248"/>
      <c r="S2495" s="248"/>
      <c r="T2495" s="248"/>
      <c r="U2495" s="248"/>
      <c r="V2495" s="248"/>
      <c r="W2495" s="248"/>
      <c r="X2495" s="249"/>
      <c r="AT2495" s="250" t="s">
        <v>213</v>
      </c>
      <c r="AU2495" s="250" t="s">
        <v>90</v>
      </c>
      <c r="AV2495" s="12" t="s">
        <v>90</v>
      </c>
      <c r="AW2495" s="12" t="s">
        <v>5</v>
      </c>
      <c r="AX2495" s="12" t="s">
        <v>80</v>
      </c>
      <c r="AY2495" s="250" t="s">
        <v>204</v>
      </c>
    </row>
    <row r="2496" spans="2:51" s="12" customFormat="1" ht="12">
      <c r="B2496" s="240"/>
      <c r="C2496" s="241"/>
      <c r="D2496" s="231" t="s">
        <v>213</v>
      </c>
      <c r="E2496" s="242" t="s">
        <v>33</v>
      </c>
      <c r="F2496" s="243" t="s">
        <v>2735</v>
      </c>
      <c r="G2496" s="241"/>
      <c r="H2496" s="244">
        <v>-3.908</v>
      </c>
      <c r="I2496" s="245"/>
      <c r="J2496" s="245"/>
      <c r="K2496" s="241"/>
      <c r="L2496" s="241"/>
      <c r="M2496" s="246"/>
      <c r="N2496" s="247"/>
      <c r="O2496" s="248"/>
      <c r="P2496" s="248"/>
      <c r="Q2496" s="248"/>
      <c r="R2496" s="248"/>
      <c r="S2496" s="248"/>
      <c r="T2496" s="248"/>
      <c r="U2496" s="248"/>
      <c r="V2496" s="248"/>
      <c r="W2496" s="248"/>
      <c r="X2496" s="249"/>
      <c r="AT2496" s="250" t="s">
        <v>213</v>
      </c>
      <c r="AU2496" s="250" t="s">
        <v>90</v>
      </c>
      <c r="AV2496" s="12" t="s">
        <v>90</v>
      </c>
      <c r="AW2496" s="12" t="s">
        <v>5</v>
      </c>
      <c r="AX2496" s="12" t="s">
        <v>80</v>
      </c>
      <c r="AY2496" s="250" t="s">
        <v>204</v>
      </c>
    </row>
    <row r="2497" spans="2:51" s="12" customFormat="1" ht="12">
      <c r="B2497" s="240"/>
      <c r="C2497" s="241"/>
      <c r="D2497" s="231" t="s">
        <v>213</v>
      </c>
      <c r="E2497" s="242" t="s">
        <v>33</v>
      </c>
      <c r="F2497" s="243" t="s">
        <v>2736</v>
      </c>
      <c r="G2497" s="241"/>
      <c r="H2497" s="244">
        <v>40.065</v>
      </c>
      <c r="I2497" s="245"/>
      <c r="J2497" s="245"/>
      <c r="K2497" s="241"/>
      <c r="L2497" s="241"/>
      <c r="M2497" s="246"/>
      <c r="N2497" s="247"/>
      <c r="O2497" s="248"/>
      <c r="P2497" s="248"/>
      <c r="Q2497" s="248"/>
      <c r="R2497" s="248"/>
      <c r="S2497" s="248"/>
      <c r="T2497" s="248"/>
      <c r="U2497" s="248"/>
      <c r="V2497" s="248"/>
      <c r="W2497" s="248"/>
      <c r="X2497" s="249"/>
      <c r="AT2497" s="250" t="s">
        <v>213</v>
      </c>
      <c r="AU2497" s="250" t="s">
        <v>90</v>
      </c>
      <c r="AV2497" s="12" t="s">
        <v>90</v>
      </c>
      <c r="AW2497" s="12" t="s">
        <v>5</v>
      </c>
      <c r="AX2497" s="12" t="s">
        <v>80</v>
      </c>
      <c r="AY2497" s="250" t="s">
        <v>204</v>
      </c>
    </row>
    <row r="2498" spans="2:51" s="12" customFormat="1" ht="12">
      <c r="B2498" s="240"/>
      <c r="C2498" s="241"/>
      <c r="D2498" s="231" t="s">
        <v>213</v>
      </c>
      <c r="E2498" s="242" t="s">
        <v>33</v>
      </c>
      <c r="F2498" s="243" t="s">
        <v>613</v>
      </c>
      <c r="G2498" s="241"/>
      <c r="H2498" s="244">
        <v>-1.576</v>
      </c>
      <c r="I2498" s="245"/>
      <c r="J2498" s="245"/>
      <c r="K2498" s="241"/>
      <c r="L2498" s="241"/>
      <c r="M2498" s="246"/>
      <c r="N2498" s="247"/>
      <c r="O2498" s="248"/>
      <c r="P2498" s="248"/>
      <c r="Q2498" s="248"/>
      <c r="R2498" s="248"/>
      <c r="S2498" s="248"/>
      <c r="T2498" s="248"/>
      <c r="U2498" s="248"/>
      <c r="V2498" s="248"/>
      <c r="W2498" s="248"/>
      <c r="X2498" s="249"/>
      <c r="AT2498" s="250" t="s">
        <v>213</v>
      </c>
      <c r="AU2498" s="250" t="s">
        <v>90</v>
      </c>
      <c r="AV2498" s="12" t="s">
        <v>90</v>
      </c>
      <c r="AW2498" s="12" t="s">
        <v>5</v>
      </c>
      <c r="AX2498" s="12" t="s">
        <v>80</v>
      </c>
      <c r="AY2498" s="250" t="s">
        <v>204</v>
      </c>
    </row>
    <row r="2499" spans="2:51" s="11" customFormat="1" ht="12">
      <c r="B2499" s="229"/>
      <c r="C2499" s="230"/>
      <c r="D2499" s="231" t="s">
        <v>213</v>
      </c>
      <c r="E2499" s="232" t="s">
        <v>33</v>
      </c>
      <c r="F2499" s="233" t="s">
        <v>2737</v>
      </c>
      <c r="G2499" s="230"/>
      <c r="H2499" s="232" t="s">
        <v>33</v>
      </c>
      <c r="I2499" s="234"/>
      <c r="J2499" s="234"/>
      <c r="K2499" s="230"/>
      <c r="L2499" s="230"/>
      <c r="M2499" s="235"/>
      <c r="N2499" s="236"/>
      <c r="O2499" s="237"/>
      <c r="P2499" s="237"/>
      <c r="Q2499" s="237"/>
      <c r="R2499" s="237"/>
      <c r="S2499" s="237"/>
      <c r="T2499" s="237"/>
      <c r="U2499" s="237"/>
      <c r="V2499" s="237"/>
      <c r="W2499" s="237"/>
      <c r="X2499" s="238"/>
      <c r="AT2499" s="239" t="s">
        <v>213</v>
      </c>
      <c r="AU2499" s="239" t="s">
        <v>90</v>
      </c>
      <c r="AV2499" s="11" t="s">
        <v>88</v>
      </c>
      <c r="AW2499" s="11" t="s">
        <v>5</v>
      </c>
      <c r="AX2499" s="11" t="s">
        <v>80</v>
      </c>
      <c r="AY2499" s="239" t="s">
        <v>204</v>
      </c>
    </row>
    <row r="2500" spans="2:51" s="12" customFormat="1" ht="12">
      <c r="B2500" s="240"/>
      <c r="C2500" s="241"/>
      <c r="D2500" s="231" t="s">
        <v>213</v>
      </c>
      <c r="E2500" s="242" t="s">
        <v>33</v>
      </c>
      <c r="F2500" s="243" t="s">
        <v>2738</v>
      </c>
      <c r="G2500" s="241"/>
      <c r="H2500" s="244">
        <v>21.303</v>
      </c>
      <c r="I2500" s="245"/>
      <c r="J2500" s="245"/>
      <c r="K2500" s="241"/>
      <c r="L2500" s="241"/>
      <c r="M2500" s="246"/>
      <c r="N2500" s="247"/>
      <c r="O2500" s="248"/>
      <c r="P2500" s="248"/>
      <c r="Q2500" s="248"/>
      <c r="R2500" s="248"/>
      <c r="S2500" s="248"/>
      <c r="T2500" s="248"/>
      <c r="U2500" s="248"/>
      <c r="V2500" s="248"/>
      <c r="W2500" s="248"/>
      <c r="X2500" s="249"/>
      <c r="AT2500" s="250" t="s">
        <v>213</v>
      </c>
      <c r="AU2500" s="250" t="s">
        <v>90</v>
      </c>
      <c r="AV2500" s="12" t="s">
        <v>90</v>
      </c>
      <c r="AW2500" s="12" t="s">
        <v>5</v>
      </c>
      <c r="AX2500" s="12" t="s">
        <v>80</v>
      </c>
      <c r="AY2500" s="250" t="s">
        <v>204</v>
      </c>
    </row>
    <row r="2501" spans="2:51" s="12" customFormat="1" ht="12">
      <c r="B2501" s="240"/>
      <c r="C2501" s="241"/>
      <c r="D2501" s="231" t="s">
        <v>213</v>
      </c>
      <c r="E2501" s="242" t="s">
        <v>33</v>
      </c>
      <c r="F2501" s="243" t="s">
        <v>2739</v>
      </c>
      <c r="G2501" s="241"/>
      <c r="H2501" s="244">
        <v>14.952</v>
      </c>
      <c r="I2501" s="245"/>
      <c r="J2501" s="245"/>
      <c r="K2501" s="241"/>
      <c r="L2501" s="241"/>
      <c r="M2501" s="246"/>
      <c r="N2501" s="247"/>
      <c r="O2501" s="248"/>
      <c r="P2501" s="248"/>
      <c r="Q2501" s="248"/>
      <c r="R2501" s="248"/>
      <c r="S2501" s="248"/>
      <c r="T2501" s="248"/>
      <c r="U2501" s="248"/>
      <c r="V2501" s="248"/>
      <c r="W2501" s="248"/>
      <c r="X2501" s="249"/>
      <c r="AT2501" s="250" t="s">
        <v>213</v>
      </c>
      <c r="AU2501" s="250" t="s">
        <v>90</v>
      </c>
      <c r="AV2501" s="12" t="s">
        <v>90</v>
      </c>
      <c r="AW2501" s="12" t="s">
        <v>5</v>
      </c>
      <c r="AX2501" s="12" t="s">
        <v>80</v>
      </c>
      <c r="AY2501" s="250" t="s">
        <v>204</v>
      </c>
    </row>
    <row r="2502" spans="2:51" s="12" customFormat="1" ht="12">
      <c r="B2502" s="240"/>
      <c r="C2502" s="241"/>
      <c r="D2502" s="231" t="s">
        <v>213</v>
      </c>
      <c r="E2502" s="242" t="s">
        <v>33</v>
      </c>
      <c r="F2502" s="243" t="s">
        <v>2740</v>
      </c>
      <c r="G2502" s="241"/>
      <c r="H2502" s="244">
        <v>21.138</v>
      </c>
      <c r="I2502" s="245"/>
      <c r="J2502" s="245"/>
      <c r="K2502" s="241"/>
      <c r="L2502" s="241"/>
      <c r="M2502" s="246"/>
      <c r="N2502" s="247"/>
      <c r="O2502" s="248"/>
      <c r="P2502" s="248"/>
      <c r="Q2502" s="248"/>
      <c r="R2502" s="248"/>
      <c r="S2502" s="248"/>
      <c r="T2502" s="248"/>
      <c r="U2502" s="248"/>
      <c r="V2502" s="248"/>
      <c r="W2502" s="248"/>
      <c r="X2502" s="249"/>
      <c r="AT2502" s="250" t="s">
        <v>213</v>
      </c>
      <c r="AU2502" s="250" t="s">
        <v>90</v>
      </c>
      <c r="AV2502" s="12" t="s">
        <v>90</v>
      </c>
      <c r="AW2502" s="12" t="s">
        <v>5</v>
      </c>
      <c r="AX2502" s="12" t="s">
        <v>80</v>
      </c>
      <c r="AY2502" s="250" t="s">
        <v>204</v>
      </c>
    </row>
    <row r="2503" spans="2:51" s="12" customFormat="1" ht="12">
      <c r="B2503" s="240"/>
      <c r="C2503" s="241"/>
      <c r="D2503" s="231" t="s">
        <v>213</v>
      </c>
      <c r="E2503" s="242" t="s">
        <v>33</v>
      </c>
      <c r="F2503" s="243" t="s">
        <v>2741</v>
      </c>
      <c r="G2503" s="241"/>
      <c r="H2503" s="244">
        <v>14.509</v>
      </c>
      <c r="I2503" s="245"/>
      <c r="J2503" s="245"/>
      <c r="K2503" s="241"/>
      <c r="L2503" s="241"/>
      <c r="M2503" s="246"/>
      <c r="N2503" s="247"/>
      <c r="O2503" s="248"/>
      <c r="P2503" s="248"/>
      <c r="Q2503" s="248"/>
      <c r="R2503" s="248"/>
      <c r="S2503" s="248"/>
      <c r="T2503" s="248"/>
      <c r="U2503" s="248"/>
      <c r="V2503" s="248"/>
      <c r="W2503" s="248"/>
      <c r="X2503" s="249"/>
      <c r="AT2503" s="250" t="s">
        <v>213</v>
      </c>
      <c r="AU2503" s="250" t="s">
        <v>90</v>
      </c>
      <c r="AV2503" s="12" t="s">
        <v>90</v>
      </c>
      <c r="AW2503" s="12" t="s">
        <v>5</v>
      </c>
      <c r="AX2503" s="12" t="s">
        <v>80</v>
      </c>
      <c r="AY2503" s="250" t="s">
        <v>204</v>
      </c>
    </row>
    <row r="2504" spans="2:51" s="12" customFormat="1" ht="12">
      <c r="B2504" s="240"/>
      <c r="C2504" s="241"/>
      <c r="D2504" s="231" t="s">
        <v>213</v>
      </c>
      <c r="E2504" s="242" t="s">
        <v>33</v>
      </c>
      <c r="F2504" s="243" t="s">
        <v>2742</v>
      </c>
      <c r="G2504" s="241"/>
      <c r="H2504" s="244">
        <v>24.111</v>
      </c>
      <c r="I2504" s="245"/>
      <c r="J2504" s="245"/>
      <c r="K2504" s="241"/>
      <c r="L2504" s="241"/>
      <c r="M2504" s="246"/>
      <c r="N2504" s="247"/>
      <c r="O2504" s="248"/>
      <c r="P2504" s="248"/>
      <c r="Q2504" s="248"/>
      <c r="R2504" s="248"/>
      <c r="S2504" s="248"/>
      <c r="T2504" s="248"/>
      <c r="U2504" s="248"/>
      <c r="V2504" s="248"/>
      <c r="W2504" s="248"/>
      <c r="X2504" s="249"/>
      <c r="AT2504" s="250" t="s">
        <v>213</v>
      </c>
      <c r="AU2504" s="250" t="s">
        <v>90</v>
      </c>
      <c r="AV2504" s="12" t="s">
        <v>90</v>
      </c>
      <c r="AW2504" s="12" t="s">
        <v>5</v>
      </c>
      <c r="AX2504" s="12" t="s">
        <v>80</v>
      </c>
      <c r="AY2504" s="250" t="s">
        <v>204</v>
      </c>
    </row>
    <row r="2505" spans="2:51" s="12" customFormat="1" ht="12">
      <c r="B2505" s="240"/>
      <c r="C2505" s="241"/>
      <c r="D2505" s="231" t="s">
        <v>213</v>
      </c>
      <c r="E2505" s="242" t="s">
        <v>33</v>
      </c>
      <c r="F2505" s="243" t="s">
        <v>613</v>
      </c>
      <c r="G2505" s="241"/>
      <c r="H2505" s="244">
        <v>-1.576</v>
      </c>
      <c r="I2505" s="245"/>
      <c r="J2505" s="245"/>
      <c r="K2505" s="241"/>
      <c r="L2505" s="241"/>
      <c r="M2505" s="246"/>
      <c r="N2505" s="247"/>
      <c r="O2505" s="248"/>
      <c r="P2505" s="248"/>
      <c r="Q2505" s="248"/>
      <c r="R2505" s="248"/>
      <c r="S2505" s="248"/>
      <c r="T2505" s="248"/>
      <c r="U2505" s="248"/>
      <c r="V2505" s="248"/>
      <c r="W2505" s="248"/>
      <c r="X2505" s="249"/>
      <c r="AT2505" s="250" t="s">
        <v>213</v>
      </c>
      <c r="AU2505" s="250" t="s">
        <v>90</v>
      </c>
      <c r="AV2505" s="12" t="s">
        <v>90</v>
      </c>
      <c r="AW2505" s="12" t="s">
        <v>5</v>
      </c>
      <c r="AX2505" s="12" t="s">
        <v>80</v>
      </c>
      <c r="AY2505" s="250" t="s">
        <v>204</v>
      </c>
    </row>
    <row r="2506" spans="2:51" s="12" customFormat="1" ht="12">
      <c r="B2506" s="240"/>
      <c r="C2506" s="241"/>
      <c r="D2506" s="231" t="s">
        <v>213</v>
      </c>
      <c r="E2506" s="242" t="s">
        <v>33</v>
      </c>
      <c r="F2506" s="243" t="s">
        <v>2743</v>
      </c>
      <c r="G2506" s="241"/>
      <c r="H2506" s="244">
        <v>26.666</v>
      </c>
      <c r="I2506" s="245"/>
      <c r="J2506" s="245"/>
      <c r="K2506" s="241"/>
      <c r="L2506" s="241"/>
      <c r="M2506" s="246"/>
      <c r="N2506" s="247"/>
      <c r="O2506" s="248"/>
      <c r="P2506" s="248"/>
      <c r="Q2506" s="248"/>
      <c r="R2506" s="248"/>
      <c r="S2506" s="248"/>
      <c r="T2506" s="248"/>
      <c r="U2506" s="248"/>
      <c r="V2506" s="248"/>
      <c r="W2506" s="248"/>
      <c r="X2506" s="249"/>
      <c r="AT2506" s="250" t="s">
        <v>213</v>
      </c>
      <c r="AU2506" s="250" t="s">
        <v>90</v>
      </c>
      <c r="AV2506" s="12" t="s">
        <v>90</v>
      </c>
      <c r="AW2506" s="12" t="s">
        <v>5</v>
      </c>
      <c r="AX2506" s="12" t="s">
        <v>80</v>
      </c>
      <c r="AY2506" s="250" t="s">
        <v>204</v>
      </c>
    </row>
    <row r="2507" spans="2:51" s="12" customFormat="1" ht="12">
      <c r="B2507" s="240"/>
      <c r="C2507" s="241"/>
      <c r="D2507" s="231" t="s">
        <v>213</v>
      </c>
      <c r="E2507" s="242" t="s">
        <v>33</v>
      </c>
      <c r="F2507" s="243" t="s">
        <v>2744</v>
      </c>
      <c r="G2507" s="241"/>
      <c r="H2507" s="244">
        <v>-4.137</v>
      </c>
      <c r="I2507" s="245"/>
      <c r="J2507" s="245"/>
      <c r="K2507" s="241"/>
      <c r="L2507" s="241"/>
      <c r="M2507" s="246"/>
      <c r="N2507" s="247"/>
      <c r="O2507" s="248"/>
      <c r="P2507" s="248"/>
      <c r="Q2507" s="248"/>
      <c r="R2507" s="248"/>
      <c r="S2507" s="248"/>
      <c r="T2507" s="248"/>
      <c r="U2507" s="248"/>
      <c r="V2507" s="248"/>
      <c r="W2507" s="248"/>
      <c r="X2507" s="249"/>
      <c r="AT2507" s="250" t="s">
        <v>213</v>
      </c>
      <c r="AU2507" s="250" t="s">
        <v>90</v>
      </c>
      <c r="AV2507" s="12" t="s">
        <v>90</v>
      </c>
      <c r="AW2507" s="12" t="s">
        <v>5</v>
      </c>
      <c r="AX2507" s="12" t="s">
        <v>80</v>
      </c>
      <c r="AY2507" s="250" t="s">
        <v>204</v>
      </c>
    </row>
    <row r="2508" spans="2:51" s="12" customFormat="1" ht="12">
      <c r="B2508" s="240"/>
      <c r="C2508" s="241"/>
      <c r="D2508" s="231" t="s">
        <v>213</v>
      </c>
      <c r="E2508" s="242" t="s">
        <v>33</v>
      </c>
      <c r="F2508" s="243" t="s">
        <v>2745</v>
      </c>
      <c r="G2508" s="241"/>
      <c r="H2508" s="244">
        <v>12.751</v>
      </c>
      <c r="I2508" s="245"/>
      <c r="J2508" s="245"/>
      <c r="K2508" s="241"/>
      <c r="L2508" s="241"/>
      <c r="M2508" s="246"/>
      <c r="N2508" s="247"/>
      <c r="O2508" s="248"/>
      <c r="P2508" s="248"/>
      <c r="Q2508" s="248"/>
      <c r="R2508" s="248"/>
      <c r="S2508" s="248"/>
      <c r="T2508" s="248"/>
      <c r="U2508" s="248"/>
      <c r="V2508" s="248"/>
      <c r="W2508" s="248"/>
      <c r="X2508" s="249"/>
      <c r="AT2508" s="250" t="s">
        <v>213</v>
      </c>
      <c r="AU2508" s="250" t="s">
        <v>90</v>
      </c>
      <c r="AV2508" s="12" t="s">
        <v>90</v>
      </c>
      <c r="AW2508" s="12" t="s">
        <v>5</v>
      </c>
      <c r="AX2508" s="12" t="s">
        <v>80</v>
      </c>
      <c r="AY2508" s="250" t="s">
        <v>204</v>
      </c>
    </row>
    <row r="2509" spans="2:51" s="12" customFormat="1" ht="12">
      <c r="B2509" s="240"/>
      <c r="C2509" s="241"/>
      <c r="D2509" s="231" t="s">
        <v>213</v>
      </c>
      <c r="E2509" s="242" t="s">
        <v>33</v>
      </c>
      <c r="F2509" s="243" t="s">
        <v>599</v>
      </c>
      <c r="G2509" s="241"/>
      <c r="H2509" s="244">
        <v>-2.758</v>
      </c>
      <c r="I2509" s="245"/>
      <c r="J2509" s="245"/>
      <c r="K2509" s="241"/>
      <c r="L2509" s="241"/>
      <c r="M2509" s="246"/>
      <c r="N2509" s="247"/>
      <c r="O2509" s="248"/>
      <c r="P2509" s="248"/>
      <c r="Q2509" s="248"/>
      <c r="R2509" s="248"/>
      <c r="S2509" s="248"/>
      <c r="T2509" s="248"/>
      <c r="U2509" s="248"/>
      <c r="V2509" s="248"/>
      <c r="W2509" s="248"/>
      <c r="X2509" s="249"/>
      <c r="AT2509" s="250" t="s">
        <v>213</v>
      </c>
      <c r="AU2509" s="250" t="s">
        <v>90</v>
      </c>
      <c r="AV2509" s="12" t="s">
        <v>90</v>
      </c>
      <c r="AW2509" s="12" t="s">
        <v>5</v>
      </c>
      <c r="AX2509" s="12" t="s">
        <v>80</v>
      </c>
      <c r="AY2509" s="250" t="s">
        <v>204</v>
      </c>
    </row>
    <row r="2510" spans="2:51" s="12" customFormat="1" ht="12">
      <c r="B2510" s="240"/>
      <c r="C2510" s="241"/>
      <c r="D2510" s="231" t="s">
        <v>213</v>
      </c>
      <c r="E2510" s="242" t="s">
        <v>33</v>
      </c>
      <c r="F2510" s="243" t="s">
        <v>2746</v>
      </c>
      <c r="G2510" s="241"/>
      <c r="H2510" s="244">
        <v>13.927</v>
      </c>
      <c r="I2510" s="245"/>
      <c r="J2510" s="245"/>
      <c r="K2510" s="241"/>
      <c r="L2510" s="241"/>
      <c r="M2510" s="246"/>
      <c r="N2510" s="247"/>
      <c r="O2510" s="248"/>
      <c r="P2510" s="248"/>
      <c r="Q2510" s="248"/>
      <c r="R2510" s="248"/>
      <c r="S2510" s="248"/>
      <c r="T2510" s="248"/>
      <c r="U2510" s="248"/>
      <c r="V2510" s="248"/>
      <c r="W2510" s="248"/>
      <c r="X2510" s="249"/>
      <c r="AT2510" s="250" t="s">
        <v>213</v>
      </c>
      <c r="AU2510" s="250" t="s">
        <v>90</v>
      </c>
      <c r="AV2510" s="12" t="s">
        <v>90</v>
      </c>
      <c r="AW2510" s="12" t="s">
        <v>5</v>
      </c>
      <c r="AX2510" s="12" t="s">
        <v>80</v>
      </c>
      <c r="AY2510" s="250" t="s">
        <v>204</v>
      </c>
    </row>
    <row r="2511" spans="2:51" s="12" customFormat="1" ht="12">
      <c r="B2511" s="240"/>
      <c r="C2511" s="241"/>
      <c r="D2511" s="231" t="s">
        <v>213</v>
      </c>
      <c r="E2511" s="242" t="s">
        <v>33</v>
      </c>
      <c r="F2511" s="243" t="s">
        <v>2740</v>
      </c>
      <c r="G2511" s="241"/>
      <c r="H2511" s="244">
        <v>21.138</v>
      </c>
      <c r="I2511" s="245"/>
      <c r="J2511" s="245"/>
      <c r="K2511" s="241"/>
      <c r="L2511" s="241"/>
      <c r="M2511" s="246"/>
      <c r="N2511" s="247"/>
      <c r="O2511" s="248"/>
      <c r="P2511" s="248"/>
      <c r="Q2511" s="248"/>
      <c r="R2511" s="248"/>
      <c r="S2511" s="248"/>
      <c r="T2511" s="248"/>
      <c r="U2511" s="248"/>
      <c r="V2511" s="248"/>
      <c r="W2511" s="248"/>
      <c r="X2511" s="249"/>
      <c r="AT2511" s="250" t="s">
        <v>213</v>
      </c>
      <c r="AU2511" s="250" t="s">
        <v>90</v>
      </c>
      <c r="AV2511" s="12" t="s">
        <v>90</v>
      </c>
      <c r="AW2511" s="12" t="s">
        <v>5</v>
      </c>
      <c r="AX2511" s="12" t="s">
        <v>80</v>
      </c>
      <c r="AY2511" s="250" t="s">
        <v>204</v>
      </c>
    </row>
    <row r="2512" spans="2:51" s="14" customFormat="1" ht="12">
      <c r="B2512" s="262"/>
      <c r="C2512" s="263"/>
      <c r="D2512" s="231" t="s">
        <v>213</v>
      </c>
      <c r="E2512" s="264" t="s">
        <v>33</v>
      </c>
      <c r="F2512" s="265" t="s">
        <v>243</v>
      </c>
      <c r="G2512" s="263"/>
      <c r="H2512" s="266">
        <v>233.86999999999998</v>
      </c>
      <c r="I2512" s="267"/>
      <c r="J2512" s="267"/>
      <c r="K2512" s="263"/>
      <c r="L2512" s="263"/>
      <c r="M2512" s="268"/>
      <c r="N2512" s="269"/>
      <c r="O2512" s="270"/>
      <c r="P2512" s="270"/>
      <c r="Q2512" s="270"/>
      <c r="R2512" s="270"/>
      <c r="S2512" s="270"/>
      <c r="T2512" s="270"/>
      <c r="U2512" s="270"/>
      <c r="V2512" s="270"/>
      <c r="W2512" s="270"/>
      <c r="X2512" s="271"/>
      <c r="AT2512" s="272" t="s">
        <v>213</v>
      </c>
      <c r="AU2512" s="272" t="s">
        <v>90</v>
      </c>
      <c r="AV2512" s="14" t="s">
        <v>224</v>
      </c>
      <c r="AW2512" s="14" t="s">
        <v>5</v>
      </c>
      <c r="AX2512" s="14" t="s">
        <v>80</v>
      </c>
      <c r="AY2512" s="272" t="s">
        <v>204</v>
      </c>
    </row>
    <row r="2513" spans="2:51" s="11" customFormat="1" ht="12">
      <c r="B2513" s="229"/>
      <c r="C2513" s="230"/>
      <c r="D2513" s="231" t="s">
        <v>213</v>
      </c>
      <c r="E2513" s="232" t="s">
        <v>33</v>
      </c>
      <c r="F2513" s="233" t="s">
        <v>2747</v>
      </c>
      <c r="G2513" s="230"/>
      <c r="H2513" s="232" t="s">
        <v>33</v>
      </c>
      <c r="I2513" s="234"/>
      <c r="J2513" s="234"/>
      <c r="K2513" s="230"/>
      <c r="L2513" s="230"/>
      <c r="M2513" s="235"/>
      <c r="N2513" s="236"/>
      <c r="O2513" s="237"/>
      <c r="P2513" s="237"/>
      <c r="Q2513" s="237"/>
      <c r="R2513" s="237"/>
      <c r="S2513" s="237"/>
      <c r="T2513" s="237"/>
      <c r="U2513" s="237"/>
      <c r="V2513" s="237"/>
      <c r="W2513" s="237"/>
      <c r="X2513" s="238"/>
      <c r="AT2513" s="239" t="s">
        <v>213</v>
      </c>
      <c r="AU2513" s="239" t="s">
        <v>90</v>
      </c>
      <c r="AV2513" s="11" t="s">
        <v>88</v>
      </c>
      <c r="AW2513" s="11" t="s">
        <v>5</v>
      </c>
      <c r="AX2513" s="11" t="s">
        <v>80</v>
      </c>
      <c r="AY2513" s="239" t="s">
        <v>204</v>
      </c>
    </row>
    <row r="2514" spans="2:51" s="12" customFormat="1" ht="12">
      <c r="B2514" s="240"/>
      <c r="C2514" s="241"/>
      <c r="D2514" s="231" t="s">
        <v>213</v>
      </c>
      <c r="E2514" s="242" t="s">
        <v>33</v>
      </c>
      <c r="F2514" s="243" t="s">
        <v>2748</v>
      </c>
      <c r="G2514" s="241"/>
      <c r="H2514" s="244">
        <v>11.809</v>
      </c>
      <c r="I2514" s="245"/>
      <c r="J2514" s="245"/>
      <c r="K2514" s="241"/>
      <c r="L2514" s="241"/>
      <c r="M2514" s="246"/>
      <c r="N2514" s="247"/>
      <c r="O2514" s="248"/>
      <c r="P2514" s="248"/>
      <c r="Q2514" s="248"/>
      <c r="R2514" s="248"/>
      <c r="S2514" s="248"/>
      <c r="T2514" s="248"/>
      <c r="U2514" s="248"/>
      <c r="V2514" s="248"/>
      <c r="W2514" s="248"/>
      <c r="X2514" s="249"/>
      <c r="AT2514" s="250" t="s">
        <v>213</v>
      </c>
      <c r="AU2514" s="250" t="s">
        <v>90</v>
      </c>
      <c r="AV2514" s="12" t="s">
        <v>90</v>
      </c>
      <c r="AW2514" s="12" t="s">
        <v>5</v>
      </c>
      <c r="AX2514" s="12" t="s">
        <v>80</v>
      </c>
      <c r="AY2514" s="250" t="s">
        <v>204</v>
      </c>
    </row>
    <row r="2515" spans="2:51" s="12" customFormat="1" ht="12">
      <c r="B2515" s="240"/>
      <c r="C2515" s="241"/>
      <c r="D2515" s="231" t="s">
        <v>213</v>
      </c>
      <c r="E2515" s="242" t="s">
        <v>33</v>
      </c>
      <c r="F2515" s="243" t="s">
        <v>2749</v>
      </c>
      <c r="G2515" s="241"/>
      <c r="H2515" s="244">
        <v>-17.843</v>
      </c>
      <c r="I2515" s="245"/>
      <c r="J2515" s="245"/>
      <c r="K2515" s="241"/>
      <c r="L2515" s="241"/>
      <c r="M2515" s="246"/>
      <c r="N2515" s="247"/>
      <c r="O2515" s="248"/>
      <c r="P2515" s="248"/>
      <c r="Q2515" s="248"/>
      <c r="R2515" s="248"/>
      <c r="S2515" s="248"/>
      <c r="T2515" s="248"/>
      <c r="U2515" s="248"/>
      <c r="V2515" s="248"/>
      <c r="W2515" s="248"/>
      <c r="X2515" s="249"/>
      <c r="AT2515" s="250" t="s">
        <v>213</v>
      </c>
      <c r="AU2515" s="250" t="s">
        <v>90</v>
      </c>
      <c r="AV2515" s="12" t="s">
        <v>90</v>
      </c>
      <c r="AW2515" s="12" t="s">
        <v>5</v>
      </c>
      <c r="AX2515" s="12" t="s">
        <v>80</v>
      </c>
      <c r="AY2515" s="250" t="s">
        <v>204</v>
      </c>
    </row>
    <row r="2516" spans="2:51" s="12" customFormat="1" ht="12">
      <c r="B2516" s="240"/>
      <c r="C2516" s="241"/>
      <c r="D2516" s="231" t="s">
        <v>213</v>
      </c>
      <c r="E2516" s="242" t="s">
        <v>33</v>
      </c>
      <c r="F2516" s="243" t="s">
        <v>2750</v>
      </c>
      <c r="G2516" s="241"/>
      <c r="H2516" s="244">
        <v>10.346</v>
      </c>
      <c r="I2516" s="245"/>
      <c r="J2516" s="245"/>
      <c r="K2516" s="241"/>
      <c r="L2516" s="241"/>
      <c r="M2516" s="246"/>
      <c r="N2516" s="247"/>
      <c r="O2516" s="248"/>
      <c r="P2516" s="248"/>
      <c r="Q2516" s="248"/>
      <c r="R2516" s="248"/>
      <c r="S2516" s="248"/>
      <c r="T2516" s="248"/>
      <c r="U2516" s="248"/>
      <c r="V2516" s="248"/>
      <c r="W2516" s="248"/>
      <c r="X2516" s="249"/>
      <c r="AT2516" s="250" t="s">
        <v>213</v>
      </c>
      <c r="AU2516" s="250" t="s">
        <v>90</v>
      </c>
      <c r="AV2516" s="12" t="s">
        <v>90</v>
      </c>
      <c r="AW2516" s="12" t="s">
        <v>5</v>
      </c>
      <c r="AX2516" s="12" t="s">
        <v>80</v>
      </c>
      <c r="AY2516" s="250" t="s">
        <v>204</v>
      </c>
    </row>
    <row r="2517" spans="2:51" s="12" customFormat="1" ht="12">
      <c r="B2517" s="240"/>
      <c r="C2517" s="241"/>
      <c r="D2517" s="231" t="s">
        <v>213</v>
      </c>
      <c r="E2517" s="242" t="s">
        <v>33</v>
      </c>
      <c r="F2517" s="243" t="s">
        <v>2751</v>
      </c>
      <c r="G2517" s="241"/>
      <c r="H2517" s="244">
        <v>12.481</v>
      </c>
      <c r="I2517" s="245"/>
      <c r="J2517" s="245"/>
      <c r="K2517" s="241"/>
      <c r="L2517" s="241"/>
      <c r="M2517" s="246"/>
      <c r="N2517" s="247"/>
      <c r="O2517" s="248"/>
      <c r="P2517" s="248"/>
      <c r="Q2517" s="248"/>
      <c r="R2517" s="248"/>
      <c r="S2517" s="248"/>
      <c r="T2517" s="248"/>
      <c r="U2517" s="248"/>
      <c r="V2517" s="248"/>
      <c r="W2517" s="248"/>
      <c r="X2517" s="249"/>
      <c r="AT2517" s="250" t="s">
        <v>213</v>
      </c>
      <c r="AU2517" s="250" t="s">
        <v>90</v>
      </c>
      <c r="AV2517" s="12" t="s">
        <v>90</v>
      </c>
      <c r="AW2517" s="12" t="s">
        <v>5</v>
      </c>
      <c r="AX2517" s="12" t="s">
        <v>80</v>
      </c>
      <c r="AY2517" s="250" t="s">
        <v>204</v>
      </c>
    </row>
    <row r="2518" spans="2:51" s="12" customFormat="1" ht="12">
      <c r="B2518" s="240"/>
      <c r="C2518" s="241"/>
      <c r="D2518" s="231" t="s">
        <v>213</v>
      </c>
      <c r="E2518" s="242" t="s">
        <v>33</v>
      </c>
      <c r="F2518" s="243" t="s">
        <v>2752</v>
      </c>
      <c r="G2518" s="241"/>
      <c r="H2518" s="244">
        <v>8.344</v>
      </c>
      <c r="I2518" s="245"/>
      <c r="J2518" s="245"/>
      <c r="K2518" s="241"/>
      <c r="L2518" s="241"/>
      <c r="M2518" s="246"/>
      <c r="N2518" s="247"/>
      <c r="O2518" s="248"/>
      <c r="P2518" s="248"/>
      <c r="Q2518" s="248"/>
      <c r="R2518" s="248"/>
      <c r="S2518" s="248"/>
      <c r="T2518" s="248"/>
      <c r="U2518" s="248"/>
      <c r="V2518" s="248"/>
      <c r="W2518" s="248"/>
      <c r="X2518" s="249"/>
      <c r="AT2518" s="250" t="s">
        <v>213</v>
      </c>
      <c r="AU2518" s="250" t="s">
        <v>90</v>
      </c>
      <c r="AV2518" s="12" t="s">
        <v>90</v>
      </c>
      <c r="AW2518" s="12" t="s">
        <v>5</v>
      </c>
      <c r="AX2518" s="12" t="s">
        <v>80</v>
      </c>
      <c r="AY2518" s="250" t="s">
        <v>204</v>
      </c>
    </row>
    <row r="2519" spans="2:51" s="12" customFormat="1" ht="12">
      <c r="B2519" s="240"/>
      <c r="C2519" s="241"/>
      <c r="D2519" s="231" t="s">
        <v>213</v>
      </c>
      <c r="E2519" s="242" t="s">
        <v>33</v>
      </c>
      <c r="F2519" s="243" t="s">
        <v>2753</v>
      </c>
      <c r="G2519" s="241"/>
      <c r="H2519" s="244">
        <v>9.065</v>
      </c>
      <c r="I2519" s="245"/>
      <c r="J2519" s="245"/>
      <c r="K2519" s="241"/>
      <c r="L2519" s="241"/>
      <c r="M2519" s="246"/>
      <c r="N2519" s="247"/>
      <c r="O2519" s="248"/>
      <c r="P2519" s="248"/>
      <c r="Q2519" s="248"/>
      <c r="R2519" s="248"/>
      <c r="S2519" s="248"/>
      <c r="T2519" s="248"/>
      <c r="U2519" s="248"/>
      <c r="V2519" s="248"/>
      <c r="W2519" s="248"/>
      <c r="X2519" s="249"/>
      <c r="AT2519" s="250" t="s">
        <v>213</v>
      </c>
      <c r="AU2519" s="250" t="s">
        <v>90</v>
      </c>
      <c r="AV2519" s="12" t="s">
        <v>90</v>
      </c>
      <c r="AW2519" s="12" t="s">
        <v>5</v>
      </c>
      <c r="AX2519" s="12" t="s">
        <v>80</v>
      </c>
      <c r="AY2519" s="250" t="s">
        <v>204</v>
      </c>
    </row>
    <row r="2520" spans="2:51" s="12" customFormat="1" ht="12">
      <c r="B2520" s="240"/>
      <c r="C2520" s="241"/>
      <c r="D2520" s="231" t="s">
        <v>213</v>
      </c>
      <c r="E2520" s="242" t="s">
        <v>33</v>
      </c>
      <c r="F2520" s="243" t="s">
        <v>2754</v>
      </c>
      <c r="G2520" s="241"/>
      <c r="H2520" s="244">
        <v>13.321</v>
      </c>
      <c r="I2520" s="245"/>
      <c r="J2520" s="245"/>
      <c r="K2520" s="241"/>
      <c r="L2520" s="241"/>
      <c r="M2520" s="246"/>
      <c r="N2520" s="247"/>
      <c r="O2520" s="248"/>
      <c r="P2520" s="248"/>
      <c r="Q2520" s="248"/>
      <c r="R2520" s="248"/>
      <c r="S2520" s="248"/>
      <c r="T2520" s="248"/>
      <c r="U2520" s="248"/>
      <c r="V2520" s="248"/>
      <c r="W2520" s="248"/>
      <c r="X2520" s="249"/>
      <c r="AT2520" s="250" t="s">
        <v>213</v>
      </c>
      <c r="AU2520" s="250" t="s">
        <v>90</v>
      </c>
      <c r="AV2520" s="12" t="s">
        <v>90</v>
      </c>
      <c r="AW2520" s="12" t="s">
        <v>5</v>
      </c>
      <c r="AX2520" s="12" t="s">
        <v>80</v>
      </c>
      <c r="AY2520" s="250" t="s">
        <v>204</v>
      </c>
    </row>
    <row r="2521" spans="2:51" s="12" customFormat="1" ht="12">
      <c r="B2521" s="240"/>
      <c r="C2521" s="241"/>
      <c r="D2521" s="231" t="s">
        <v>213</v>
      </c>
      <c r="E2521" s="242" t="s">
        <v>33</v>
      </c>
      <c r="F2521" s="243" t="s">
        <v>2755</v>
      </c>
      <c r="G2521" s="241"/>
      <c r="H2521" s="244">
        <v>15.309</v>
      </c>
      <c r="I2521" s="245"/>
      <c r="J2521" s="245"/>
      <c r="K2521" s="241"/>
      <c r="L2521" s="241"/>
      <c r="M2521" s="246"/>
      <c r="N2521" s="247"/>
      <c r="O2521" s="248"/>
      <c r="P2521" s="248"/>
      <c r="Q2521" s="248"/>
      <c r="R2521" s="248"/>
      <c r="S2521" s="248"/>
      <c r="T2521" s="248"/>
      <c r="U2521" s="248"/>
      <c r="V2521" s="248"/>
      <c r="W2521" s="248"/>
      <c r="X2521" s="249"/>
      <c r="AT2521" s="250" t="s">
        <v>213</v>
      </c>
      <c r="AU2521" s="250" t="s">
        <v>90</v>
      </c>
      <c r="AV2521" s="12" t="s">
        <v>90</v>
      </c>
      <c r="AW2521" s="12" t="s">
        <v>5</v>
      </c>
      <c r="AX2521" s="12" t="s">
        <v>80</v>
      </c>
      <c r="AY2521" s="250" t="s">
        <v>204</v>
      </c>
    </row>
    <row r="2522" spans="2:51" s="12" customFormat="1" ht="12">
      <c r="B2522" s="240"/>
      <c r="C2522" s="241"/>
      <c r="D2522" s="231" t="s">
        <v>213</v>
      </c>
      <c r="E2522" s="242" t="s">
        <v>33</v>
      </c>
      <c r="F2522" s="243" t="s">
        <v>613</v>
      </c>
      <c r="G2522" s="241"/>
      <c r="H2522" s="244">
        <v>-1.576</v>
      </c>
      <c r="I2522" s="245"/>
      <c r="J2522" s="245"/>
      <c r="K2522" s="241"/>
      <c r="L2522" s="241"/>
      <c r="M2522" s="246"/>
      <c r="N2522" s="247"/>
      <c r="O2522" s="248"/>
      <c r="P2522" s="248"/>
      <c r="Q2522" s="248"/>
      <c r="R2522" s="248"/>
      <c r="S2522" s="248"/>
      <c r="T2522" s="248"/>
      <c r="U2522" s="248"/>
      <c r="V2522" s="248"/>
      <c r="W2522" s="248"/>
      <c r="X2522" s="249"/>
      <c r="AT2522" s="250" t="s">
        <v>213</v>
      </c>
      <c r="AU2522" s="250" t="s">
        <v>90</v>
      </c>
      <c r="AV2522" s="12" t="s">
        <v>90</v>
      </c>
      <c r="AW2522" s="12" t="s">
        <v>5</v>
      </c>
      <c r="AX2522" s="12" t="s">
        <v>80</v>
      </c>
      <c r="AY2522" s="250" t="s">
        <v>204</v>
      </c>
    </row>
    <row r="2523" spans="2:51" s="14" customFormat="1" ht="12">
      <c r="B2523" s="262"/>
      <c r="C2523" s="263"/>
      <c r="D2523" s="231" t="s">
        <v>213</v>
      </c>
      <c r="E2523" s="264" t="s">
        <v>33</v>
      </c>
      <c r="F2523" s="265" t="s">
        <v>243</v>
      </c>
      <c r="G2523" s="263"/>
      <c r="H2523" s="266">
        <v>61.25599999999999</v>
      </c>
      <c r="I2523" s="267"/>
      <c r="J2523" s="267"/>
      <c r="K2523" s="263"/>
      <c r="L2523" s="263"/>
      <c r="M2523" s="268"/>
      <c r="N2523" s="269"/>
      <c r="O2523" s="270"/>
      <c r="P2523" s="270"/>
      <c r="Q2523" s="270"/>
      <c r="R2523" s="270"/>
      <c r="S2523" s="270"/>
      <c r="T2523" s="270"/>
      <c r="U2523" s="270"/>
      <c r="V2523" s="270"/>
      <c r="W2523" s="270"/>
      <c r="X2523" s="271"/>
      <c r="AT2523" s="272" t="s">
        <v>213</v>
      </c>
      <c r="AU2523" s="272" t="s">
        <v>90</v>
      </c>
      <c r="AV2523" s="14" t="s">
        <v>224</v>
      </c>
      <c r="AW2523" s="14" t="s">
        <v>5</v>
      </c>
      <c r="AX2523" s="14" t="s">
        <v>80</v>
      </c>
      <c r="AY2523" s="272" t="s">
        <v>204</v>
      </c>
    </row>
    <row r="2524" spans="2:51" s="11" customFormat="1" ht="12">
      <c r="B2524" s="229"/>
      <c r="C2524" s="230"/>
      <c r="D2524" s="231" t="s">
        <v>213</v>
      </c>
      <c r="E2524" s="232" t="s">
        <v>33</v>
      </c>
      <c r="F2524" s="233" t="s">
        <v>2756</v>
      </c>
      <c r="G2524" s="230"/>
      <c r="H2524" s="232" t="s">
        <v>33</v>
      </c>
      <c r="I2524" s="234"/>
      <c r="J2524" s="234"/>
      <c r="K2524" s="230"/>
      <c r="L2524" s="230"/>
      <c r="M2524" s="235"/>
      <c r="N2524" s="236"/>
      <c r="O2524" s="237"/>
      <c r="P2524" s="237"/>
      <c r="Q2524" s="237"/>
      <c r="R2524" s="237"/>
      <c r="S2524" s="237"/>
      <c r="T2524" s="237"/>
      <c r="U2524" s="237"/>
      <c r="V2524" s="237"/>
      <c r="W2524" s="237"/>
      <c r="X2524" s="238"/>
      <c r="AT2524" s="239" t="s">
        <v>213</v>
      </c>
      <c r="AU2524" s="239" t="s">
        <v>90</v>
      </c>
      <c r="AV2524" s="11" t="s">
        <v>88</v>
      </c>
      <c r="AW2524" s="11" t="s">
        <v>5</v>
      </c>
      <c r="AX2524" s="11" t="s">
        <v>80</v>
      </c>
      <c r="AY2524" s="239" t="s">
        <v>204</v>
      </c>
    </row>
    <row r="2525" spans="2:51" s="12" customFormat="1" ht="12">
      <c r="B2525" s="240"/>
      <c r="C2525" s="241"/>
      <c r="D2525" s="231" t="s">
        <v>213</v>
      </c>
      <c r="E2525" s="242" t="s">
        <v>33</v>
      </c>
      <c r="F2525" s="243" t="s">
        <v>2757</v>
      </c>
      <c r="G2525" s="241"/>
      <c r="H2525" s="244">
        <v>10.941</v>
      </c>
      <c r="I2525" s="245"/>
      <c r="J2525" s="245"/>
      <c r="K2525" s="241"/>
      <c r="L2525" s="241"/>
      <c r="M2525" s="246"/>
      <c r="N2525" s="247"/>
      <c r="O2525" s="248"/>
      <c r="P2525" s="248"/>
      <c r="Q2525" s="248"/>
      <c r="R2525" s="248"/>
      <c r="S2525" s="248"/>
      <c r="T2525" s="248"/>
      <c r="U2525" s="248"/>
      <c r="V2525" s="248"/>
      <c r="W2525" s="248"/>
      <c r="X2525" s="249"/>
      <c r="AT2525" s="250" t="s">
        <v>213</v>
      </c>
      <c r="AU2525" s="250" t="s">
        <v>90</v>
      </c>
      <c r="AV2525" s="12" t="s">
        <v>90</v>
      </c>
      <c r="AW2525" s="12" t="s">
        <v>5</v>
      </c>
      <c r="AX2525" s="12" t="s">
        <v>80</v>
      </c>
      <c r="AY2525" s="250" t="s">
        <v>204</v>
      </c>
    </row>
    <row r="2526" spans="2:51" s="12" customFormat="1" ht="12">
      <c r="B2526" s="240"/>
      <c r="C2526" s="241"/>
      <c r="D2526" s="231" t="s">
        <v>213</v>
      </c>
      <c r="E2526" s="242" t="s">
        <v>33</v>
      </c>
      <c r="F2526" s="243" t="s">
        <v>617</v>
      </c>
      <c r="G2526" s="241"/>
      <c r="H2526" s="244">
        <v>-1.379</v>
      </c>
      <c r="I2526" s="245"/>
      <c r="J2526" s="245"/>
      <c r="K2526" s="241"/>
      <c r="L2526" s="241"/>
      <c r="M2526" s="246"/>
      <c r="N2526" s="247"/>
      <c r="O2526" s="248"/>
      <c r="P2526" s="248"/>
      <c r="Q2526" s="248"/>
      <c r="R2526" s="248"/>
      <c r="S2526" s="248"/>
      <c r="T2526" s="248"/>
      <c r="U2526" s="248"/>
      <c r="V2526" s="248"/>
      <c r="W2526" s="248"/>
      <c r="X2526" s="249"/>
      <c r="AT2526" s="250" t="s">
        <v>213</v>
      </c>
      <c r="AU2526" s="250" t="s">
        <v>90</v>
      </c>
      <c r="AV2526" s="12" t="s">
        <v>90</v>
      </c>
      <c r="AW2526" s="12" t="s">
        <v>5</v>
      </c>
      <c r="AX2526" s="12" t="s">
        <v>80</v>
      </c>
      <c r="AY2526" s="250" t="s">
        <v>204</v>
      </c>
    </row>
    <row r="2527" spans="2:51" s="12" customFormat="1" ht="12">
      <c r="B2527" s="240"/>
      <c r="C2527" s="241"/>
      <c r="D2527" s="231" t="s">
        <v>213</v>
      </c>
      <c r="E2527" s="242" t="s">
        <v>33</v>
      </c>
      <c r="F2527" s="243" t="s">
        <v>2758</v>
      </c>
      <c r="G2527" s="241"/>
      <c r="H2527" s="244">
        <v>10.22</v>
      </c>
      <c r="I2527" s="245"/>
      <c r="J2527" s="245"/>
      <c r="K2527" s="241"/>
      <c r="L2527" s="241"/>
      <c r="M2527" s="246"/>
      <c r="N2527" s="247"/>
      <c r="O2527" s="248"/>
      <c r="P2527" s="248"/>
      <c r="Q2527" s="248"/>
      <c r="R2527" s="248"/>
      <c r="S2527" s="248"/>
      <c r="T2527" s="248"/>
      <c r="U2527" s="248"/>
      <c r="V2527" s="248"/>
      <c r="W2527" s="248"/>
      <c r="X2527" s="249"/>
      <c r="AT2527" s="250" t="s">
        <v>213</v>
      </c>
      <c r="AU2527" s="250" t="s">
        <v>90</v>
      </c>
      <c r="AV2527" s="12" t="s">
        <v>90</v>
      </c>
      <c r="AW2527" s="12" t="s">
        <v>5</v>
      </c>
      <c r="AX2527" s="12" t="s">
        <v>80</v>
      </c>
      <c r="AY2527" s="250" t="s">
        <v>204</v>
      </c>
    </row>
    <row r="2528" spans="2:51" s="12" customFormat="1" ht="12">
      <c r="B2528" s="240"/>
      <c r="C2528" s="241"/>
      <c r="D2528" s="231" t="s">
        <v>213</v>
      </c>
      <c r="E2528" s="242" t="s">
        <v>33</v>
      </c>
      <c r="F2528" s="243" t="s">
        <v>2759</v>
      </c>
      <c r="G2528" s="241"/>
      <c r="H2528" s="244">
        <v>6.902</v>
      </c>
      <c r="I2528" s="245"/>
      <c r="J2528" s="245"/>
      <c r="K2528" s="241"/>
      <c r="L2528" s="241"/>
      <c r="M2528" s="246"/>
      <c r="N2528" s="247"/>
      <c r="O2528" s="248"/>
      <c r="P2528" s="248"/>
      <c r="Q2528" s="248"/>
      <c r="R2528" s="248"/>
      <c r="S2528" s="248"/>
      <c r="T2528" s="248"/>
      <c r="U2528" s="248"/>
      <c r="V2528" s="248"/>
      <c r="W2528" s="248"/>
      <c r="X2528" s="249"/>
      <c r="AT2528" s="250" t="s">
        <v>213</v>
      </c>
      <c r="AU2528" s="250" t="s">
        <v>90</v>
      </c>
      <c r="AV2528" s="12" t="s">
        <v>90</v>
      </c>
      <c r="AW2528" s="12" t="s">
        <v>5</v>
      </c>
      <c r="AX2528" s="12" t="s">
        <v>80</v>
      </c>
      <c r="AY2528" s="250" t="s">
        <v>204</v>
      </c>
    </row>
    <row r="2529" spans="2:51" s="12" customFormat="1" ht="12">
      <c r="B2529" s="240"/>
      <c r="C2529" s="241"/>
      <c r="D2529" s="231" t="s">
        <v>213</v>
      </c>
      <c r="E2529" s="242" t="s">
        <v>33</v>
      </c>
      <c r="F2529" s="243" t="s">
        <v>599</v>
      </c>
      <c r="G2529" s="241"/>
      <c r="H2529" s="244">
        <v>-2.758</v>
      </c>
      <c r="I2529" s="245"/>
      <c r="J2529" s="245"/>
      <c r="K2529" s="241"/>
      <c r="L2529" s="241"/>
      <c r="M2529" s="246"/>
      <c r="N2529" s="247"/>
      <c r="O2529" s="248"/>
      <c r="P2529" s="248"/>
      <c r="Q2529" s="248"/>
      <c r="R2529" s="248"/>
      <c r="S2529" s="248"/>
      <c r="T2529" s="248"/>
      <c r="U2529" s="248"/>
      <c r="V2529" s="248"/>
      <c r="W2529" s="248"/>
      <c r="X2529" s="249"/>
      <c r="AT2529" s="250" t="s">
        <v>213</v>
      </c>
      <c r="AU2529" s="250" t="s">
        <v>90</v>
      </c>
      <c r="AV2529" s="12" t="s">
        <v>90</v>
      </c>
      <c r="AW2529" s="12" t="s">
        <v>5</v>
      </c>
      <c r="AX2529" s="12" t="s">
        <v>80</v>
      </c>
      <c r="AY2529" s="250" t="s">
        <v>204</v>
      </c>
    </row>
    <row r="2530" spans="2:51" s="12" customFormat="1" ht="12">
      <c r="B2530" s="240"/>
      <c r="C2530" s="241"/>
      <c r="D2530" s="231" t="s">
        <v>213</v>
      </c>
      <c r="E2530" s="242" t="s">
        <v>33</v>
      </c>
      <c r="F2530" s="243" t="s">
        <v>2760</v>
      </c>
      <c r="G2530" s="241"/>
      <c r="H2530" s="244">
        <v>11.088</v>
      </c>
      <c r="I2530" s="245"/>
      <c r="J2530" s="245"/>
      <c r="K2530" s="241"/>
      <c r="L2530" s="241"/>
      <c r="M2530" s="246"/>
      <c r="N2530" s="247"/>
      <c r="O2530" s="248"/>
      <c r="P2530" s="248"/>
      <c r="Q2530" s="248"/>
      <c r="R2530" s="248"/>
      <c r="S2530" s="248"/>
      <c r="T2530" s="248"/>
      <c r="U2530" s="248"/>
      <c r="V2530" s="248"/>
      <c r="W2530" s="248"/>
      <c r="X2530" s="249"/>
      <c r="AT2530" s="250" t="s">
        <v>213</v>
      </c>
      <c r="AU2530" s="250" t="s">
        <v>90</v>
      </c>
      <c r="AV2530" s="12" t="s">
        <v>90</v>
      </c>
      <c r="AW2530" s="12" t="s">
        <v>5</v>
      </c>
      <c r="AX2530" s="12" t="s">
        <v>80</v>
      </c>
      <c r="AY2530" s="250" t="s">
        <v>204</v>
      </c>
    </row>
    <row r="2531" spans="2:51" s="12" customFormat="1" ht="12">
      <c r="B2531" s="240"/>
      <c r="C2531" s="241"/>
      <c r="D2531" s="231" t="s">
        <v>213</v>
      </c>
      <c r="E2531" s="242" t="s">
        <v>33</v>
      </c>
      <c r="F2531" s="243" t="s">
        <v>2761</v>
      </c>
      <c r="G2531" s="241"/>
      <c r="H2531" s="244">
        <v>-2.758</v>
      </c>
      <c r="I2531" s="245"/>
      <c r="J2531" s="245"/>
      <c r="K2531" s="241"/>
      <c r="L2531" s="241"/>
      <c r="M2531" s="246"/>
      <c r="N2531" s="247"/>
      <c r="O2531" s="248"/>
      <c r="P2531" s="248"/>
      <c r="Q2531" s="248"/>
      <c r="R2531" s="248"/>
      <c r="S2531" s="248"/>
      <c r="T2531" s="248"/>
      <c r="U2531" s="248"/>
      <c r="V2531" s="248"/>
      <c r="W2531" s="248"/>
      <c r="X2531" s="249"/>
      <c r="AT2531" s="250" t="s">
        <v>213</v>
      </c>
      <c r="AU2531" s="250" t="s">
        <v>90</v>
      </c>
      <c r="AV2531" s="12" t="s">
        <v>90</v>
      </c>
      <c r="AW2531" s="12" t="s">
        <v>5</v>
      </c>
      <c r="AX2531" s="12" t="s">
        <v>80</v>
      </c>
      <c r="AY2531" s="250" t="s">
        <v>204</v>
      </c>
    </row>
    <row r="2532" spans="2:51" s="14" customFormat="1" ht="12">
      <c r="B2532" s="262"/>
      <c r="C2532" s="263"/>
      <c r="D2532" s="231" t="s">
        <v>213</v>
      </c>
      <c r="E2532" s="264" t="s">
        <v>33</v>
      </c>
      <c r="F2532" s="265" t="s">
        <v>243</v>
      </c>
      <c r="G2532" s="263"/>
      <c r="H2532" s="266">
        <v>32.256</v>
      </c>
      <c r="I2532" s="267"/>
      <c r="J2532" s="267"/>
      <c r="K2532" s="263"/>
      <c r="L2532" s="263"/>
      <c r="M2532" s="268"/>
      <c r="N2532" s="269"/>
      <c r="O2532" s="270"/>
      <c r="P2532" s="270"/>
      <c r="Q2532" s="270"/>
      <c r="R2532" s="270"/>
      <c r="S2532" s="270"/>
      <c r="T2532" s="270"/>
      <c r="U2532" s="270"/>
      <c r="V2532" s="270"/>
      <c r="W2532" s="270"/>
      <c r="X2532" s="271"/>
      <c r="AT2532" s="272" t="s">
        <v>213</v>
      </c>
      <c r="AU2532" s="272" t="s">
        <v>90</v>
      </c>
      <c r="AV2532" s="14" t="s">
        <v>224</v>
      </c>
      <c r="AW2532" s="14" t="s">
        <v>5</v>
      </c>
      <c r="AX2532" s="14" t="s">
        <v>80</v>
      </c>
      <c r="AY2532" s="272" t="s">
        <v>204</v>
      </c>
    </row>
    <row r="2533" spans="2:51" s="11" customFormat="1" ht="12">
      <c r="B2533" s="229"/>
      <c r="C2533" s="230"/>
      <c r="D2533" s="231" t="s">
        <v>213</v>
      </c>
      <c r="E2533" s="232" t="s">
        <v>33</v>
      </c>
      <c r="F2533" s="233" t="s">
        <v>2762</v>
      </c>
      <c r="G2533" s="230"/>
      <c r="H2533" s="232" t="s">
        <v>33</v>
      </c>
      <c r="I2533" s="234"/>
      <c r="J2533" s="234"/>
      <c r="K2533" s="230"/>
      <c r="L2533" s="230"/>
      <c r="M2533" s="235"/>
      <c r="N2533" s="236"/>
      <c r="O2533" s="237"/>
      <c r="P2533" s="237"/>
      <c r="Q2533" s="237"/>
      <c r="R2533" s="237"/>
      <c r="S2533" s="237"/>
      <c r="T2533" s="237"/>
      <c r="U2533" s="237"/>
      <c r="V2533" s="237"/>
      <c r="W2533" s="237"/>
      <c r="X2533" s="238"/>
      <c r="AT2533" s="239" t="s">
        <v>213</v>
      </c>
      <c r="AU2533" s="239" t="s">
        <v>90</v>
      </c>
      <c r="AV2533" s="11" t="s">
        <v>88</v>
      </c>
      <c r="AW2533" s="11" t="s">
        <v>5</v>
      </c>
      <c r="AX2533" s="11" t="s">
        <v>80</v>
      </c>
      <c r="AY2533" s="239" t="s">
        <v>204</v>
      </c>
    </row>
    <row r="2534" spans="2:51" s="12" customFormat="1" ht="12">
      <c r="B2534" s="240"/>
      <c r="C2534" s="241"/>
      <c r="D2534" s="231" t="s">
        <v>213</v>
      </c>
      <c r="E2534" s="242" t="s">
        <v>33</v>
      </c>
      <c r="F2534" s="243" t="s">
        <v>2763</v>
      </c>
      <c r="G2534" s="241"/>
      <c r="H2534" s="244">
        <v>11.641</v>
      </c>
      <c r="I2534" s="245"/>
      <c r="J2534" s="245"/>
      <c r="K2534" s="241"/>
      <c r="L2534" s="241"/>
      <c r="M2534" s="246"/>
      <c r="N2534" s="247"/>
      <c r="O2534" s="248"/>
      <c r="P2534" s="248"/>
      <c r="Q2534" s="248"/>
      <c r="R2534" s="248"/>
      <c r="S2534" s="248"/>
      <c r="T2534" s="248"/>
      <c r="U2534" s="248"/>
      <c r="V2534" s="248"/>
      <c r="W2534" s="248"/>
      <c r="X2534" s="249"/>
      <c r="AT2534" s="250" t="s">
        <v>213</v>
      </c>
      <c r="AU2534" s="250" t="s">
        <v>90</v>
      </c>
      <c r="AV2534" s="12" t="s">
        <v>90</v>
      </c>
      <c r="AW2534" s="12" t="s">
        <v>5</v>
      </c>
      <c r="AX2534" s="12" t="s">
        <v>80</v>
      </c>
      <c r="AY2534" s="250" t="s">
        <v>204</v>
      </c>
    </row>
    <row r="2535" spans="2:51" s="12" customFormat="1" ht="12">
      <c r="B2535" s="240"/>
      <c r="C2535" s="241"/>
      <c r="D2535" s="231" t="s">
        <v>213</v>
      </c>
      <c r="E2535" s="242" t="s">
        <v>33</v>
      </c>
      <c r="F2535" s="243" t="s">
        <v>2764</v>
      </c>
      <c r="G2535" s="241"/>
      <c r="H2535" s="244">
        <v>9.583</v>
      </c>
      <c r="I2535" s="245"/>
      <c r="J2535" s="245"/>
      <c r="K2535" s="241"/>
      <c r="L2535" s="241"/>
      <c r="M2535" s="246"/>
      <c r="N2535" s="247"/>
      <c r="O2535" s="248"/>
      <c r="P2535" s="248"/>
      <c r="Q2535" s="248"/>
      <c r="R2535" s="248"/>
      <c r="S2535" s="248"/>
      <c r="T2535" s="248"/>
      <c r="U2535" s="248"/>
      <c r="V2535" s="248"/>
      <c r="W2535" s="248"/>
      <c r="X2535" s="249"/>
      <c r="AT2535" s="250" t="s">
        <v>213</v>
      </c>
      <c r="AU2535" s="250" t="s">
        <v>90</v>
      </c>
      <c r="AV2535" s="12" t="s">
        <v>90</v>
      </c>
      <c r="AW2535" s="12" t="s">
        <v>5</v>
      </c>
      <c r="AX2535" s="12" t="s">
        <v>80</v>
      </c>
      <c r="AY2535" s="250" t="s">
        <v>204</v>
      </c>
    </row>
    <row r="2536" spans="2:51" s="12" customFormat="1" ht="12">
      <c r="B2536" s="240"/>
      <c r="C2536" s="241"/>
      <c r="D2536" s="231" t="s">
        <v>213</v>
      </c>
      <c r="E2536" s="242" t="s">
        <v>33</v>
      </c>
      <c r="F2536" s="243" t="s">
        <v>2765</v>
      </c>
      <c r="G2536" s="241"/>
      <c r="H2536" s="244">
        <v>11.97</v>
      </c>
      <c r="I2536" s="245"/>
      <c r="J2536" s="245"/>
      <c r="K2536" s="241"/>
      <c r="L2536" s="241"/>
      <c r="M2536" s="246"/>
      <c r="N2536" s="247"/>
      <c r="O2536" s="248"/>
      <c r="P2536" s="248"/>
      <c r="Q2536" s="248"/>
      <c r="R2536" s="248"/>
      <c r="S2536" s="248"/>
      <c r="T2536" s="248"/>
      <c r="U2536" s="248"/>
      <c r="V2536" s="248"/>
      <c r="W2536" s="248"/>
      <c r="X2536" s="249"/>
      <c r="AT2536" s="250" t="s">
        <v>213</v>
      </c>
      <c r="AU2536" s="250" t="s">
        <v>90</v>
      </c>
      <c r="AV2536" s="12" t="s">
        <v>90</v>
      </c>
      <c r="AW2536" s="12" t="s">
        <v>5</v>
      </c>
      <c r="AX2536" s="12" t="s">
        <v>80</v>
      </c>
      <c r="AY2536" s="250" t="s">
        <v>204</v>
      </c>
    </row>
    <row r="2537" spans="2:51" s="12" customFormat="1" ht="12">
      <c r="B2537" s="240"/>
      <c r="C2537" s="241"/>
      <c r="D2537" s="231" t="s">
        <v>213</v>
      </c>
      <c r="E2537" s="242" t="s">
        <v>33</v>
      </c>
      <c r="F2537" s="243" t="s">
        <v>599</v>
      </c>
      <c r="G2537" s="241"/>
      <c r="H2537" s="244">
        <v>-2.758</v>
      </c>
      <c r="I2537" s="245"/>
      <c r="J2537" s="245"/>
      <c r="K2537" s="241"/>
      <c r="L2537" s="241"/>
      <c r="M2537" s="246"/>
      <c r="N2537" s="247"/>
      <c r="O2537" s="248"/>
      <c r="P2537" s="248"/>
      <c r="Q2537" s="248"/>
      <c r="R2537" s="248"/>
      <c r="S2537" s="248"/>
      <c r="T2537" s="248"/>
      <c r="U2537" s="248"/>
      <c r="V2537" s="248"/>
      <c r="W2537" s="248"/>
      <c r="X2537" s="249"/>
      <c r="AT2537" s="250" t="s">
        <v>213</v>
      </c>
      <c r="AU2537" s="250" t="s">
        <v>90</v>
      </c>
      <c r="AV2537" s="12" t="s">
        <v>90</v>
      </c>
      <c r="AW2537" s="12" t="s">
        <v>5</v>
      </c>
      <c r="AX2537" s="12" t="s">
        <v>80</v>
      </c>
      <c r="AY2537" s="250" t="s">
        <v>204</v>
      </c>
    </row>
    <row r="2538" spans="2:51" s="12" customFormat="1" ht="12">
      <c r="B2538" s="240"/>
      <c r="C2538" s="241"/>
      <c r="D2538" s="231" t="s">
        <v>213</v>
      </c>
      <c r="E2538" s="242" t="s">
        <v>33</v>
      </c>
      <c r="F2538" s="243" t="s">
        <v>2766</v>
      </c>
      <c r="G2538" s="241"/>
      <c r="H2538" s="244">
        <v>11.942</v>
      </c>
      <c r="I2538" s="245"/>
      <c r="J2538" s="245"/>
      <c r="K2538" s="241"/>
      <c r="L2538" s="241"/>
      <c r="M2538" s="246"/>
      <c r="N2538" s="247"/>
      <c r="O2538" s="248"/>
      <c r="P2538" s="248"/>
      <c r="Q2538" s="248"/>
      <c r="R2538" s="248"/>
      <c r="S2538" s="248"/>
      <c r="T2538" s="248"/>
      <c r="U2538" s="248"/>
      <c r="V2538" s="248"/>
      <c r="W2538" s="248"/>
      <c r="X2538" s="249"/>
      <c r="AT2538" s="250" t="s">
        <v>213</v>
      </c>
      <c r="AU2538" s="250" t="s">
        <v>90</v>
      </c>
      <c r="AV2538" s="12" t="s">
        <v>90</v>
      </c>
      <c r="AW2538" s="12" t="s">
        <v>5</v>
      </c>
      <c r="AX2538" s="12" t="s">
        <v>80</v>
      </c>
      <c r="AY2538" s="250" t="s">
        <v>204</v>
      </c>
    </row>
    <row r="2539" spans="2:51" s="12" customFormat="1" ht="12">
      <c r="B2539" s="240"/>
      <c r="C2539" s="241"/>
      <c r="D2539" s="231" t="s">
        <v>213</v>
      </c>
      <c r="E2539" s="242" t="s">
        <v>33</v>
      </c>
      <c r="F2539" s="243" t="s">
        <v>2767</v>
      </c>
      <c r="G2539" s="241"/>
      <c r="H2539" s="244">
        <v>13.741</v>
      </c>
      <c r="I2539" s="245"/>
      <c r="J2539" s="245"/>
      <c r="K2539" s="241"/>
      <c r="L2539" s="241"/>
      <c r="M2539" s="246"/>
      <c r="N2539" s="247"/>
      <c r="O2539" s="248"/>
      <c r="P2539" s="248"/>
      <c r="Q2539" s="248"/>
      <c r="R2539" s="248"/>
      <c r="S2539" s="248"/>
      <c r="T2539" s="248"/>
      <c r="U2539" s="248"/>
      <c r="V2539" s="248"/>
      <c r="W2539" s="248"/>
      <c r="X2539" s="249"/>
      <c r="AT2539" s="250" t="s">
        <v>213</v>
      </c>
      <c r="AU2539" s="250" t="s">
        <v>90</v>
      </c>
      <c r="AV2539" s="12" t="s">
        <v>90</v>
      </c>
      <c r="AW2539" s="12" t="s">
        <v>5</v>
      </c>
      <c r="AX2539" s="12" t="s">
        <v>80</v>
      </c>
      <c r="AY2539" s="250" t="s">
        <v>204</v>
      </c>
    </row>
    <row r="2540" spans="2:51" s="12" customFormat="1" ht="12">
      <c r="B2540" s="240"/>
      <c r="C2540" s="241"/>
      <c r="D2540" s="231" t="s">
        <v>213</v>
      </c>
      <c r="E2540" s="242" t="s">
        <v>33</v>
      </c>
      <c r="F2540" s="243" t="s">
        <v>2768</v>
      </c>
      <c r="G2540" s="241"/>
      <c r="H2540" s="244">
        <v>10.885</v>
      </c>
      <c r="I2540" s="245"/>
      <c r="J2540" s="245"/>
      <c r="K2540" s="241"/>
      <c r="L2540" s="241"/>
      <c r="M2540" s="246"/>
      <c r="N2540" s="247"/>
      <c r="O2540" s="248"/>
      <c r="P2540" s="248"/>
      <c r="Q2540" s="248"/>
      <c r="R2540" s="248"/>
      <c r="S2540" s="248"/>
      <c r="T2540" s="248"/>
      <c r="U2540" s="248"/>
      <c r="V2540" s="248"/>
      <c r="W2540" s="248"/>
      <c r="X2540" s="249"/>
      <c r="AT2540" s="250" t="s">
        <v>213</v>
      </c>
      <c r="AU2540" s="250" t="s">
        <v>90</v>
      </c>
      <c r="AV2540" s="12" t="s">
        <v>90</v>
      </c>
      <c r="AW2540" s="12" t="s">
        <v>5</v>
      </c>
      <c r="AX2540" s="12" t="s">
        <v>80</v>
      </c>
      <c r="AY2540" s="250" t="s">
        <v>204</v>
      </c>
    </row>
    <row r="2541" spans="2:51" s="12" customFormat="1" ht="12">
      <c r="B2541" s="240"/>
      <c r="C2541" s="241"/>
      <c r="D2541" s="231" t="s">
        <v>213</v>
      </c>
      <c r="E2541" s="242" t="s">
        <v>33</v>
      </c>
      <c r="F2541" s="243" t="s">
        <v>2769</v>
      </c>
      <c r="G2541" s="241"/>
      <c r="H2541" s="244">
        <v>9.638</v>
      </c>
      <c r="I2541" s="245"/>
      <c r="J2541" s="245"/>
      <c r="K2541" s="241"/>
      <c r="L2541" s="241"/>
      <c r="M2541" s="246"/>
      <c r="N2541" s="247"/>
      <c r="O2541" s="248"/>
      <c r="P2541" s="248"/>
      <c r="Q2541" s="248"/>
      <c r="R2541" s="248"/>
      <c r="S2541" s="248"/>
      <c r="T2541" s="248"/>
      <c r="U2541" s="248"/>
      <c r="V2541" s="248"/>
      <c r="W2541" s="248"/>
      <c r="X2541" s="249"/>
      <c r="AT2541" s="250" t="s">
        <v>213</v>
      </c>
      <c r="AU2541" s="250" t="s">
        <v>90</v>
      </c>
      <c r="AV2541" s="12" t="s">
        <v>90</v>
      </c>
      <c r="AW2541" s="12" t="s">
        <v>5</v>
      </c>
      <c r="AX2541" s="12" t="s">
        <v>80</v>
      </c>
      <c r="AY2541" s="250" t="s">
        <v>204</v>
      </c>
    </row>
    <row r="2542" spans="2:51" s="14" customFormat="1" ht="12">
      <c r="B2542" s="262"/>
      <c r="C2542" s="263"/>
      <c r="D2542" s="231" t="s">
        <v>213</v>
      </c>
      <c r="E2542" s="264" t="s">
        <v>33</v>
      </c>
      <c r="F2542" s="265" t="s">
        <v>243</v>
      </c>
      <c r="G2542" s="263"/>
      <c r="H2542" s="266">
        <v>76.64200000000001</v>
      </c>
      <c r="I2542" s="267"/>
      <c r="J2542" s="267"/>
      <c r="K2542" s="263"/>
      <c r="L2542" s="263"/>
      <c r="M2542" s="268"/>
      <c r="N2542" s="269"/>
      <c r="O2542" s="270"/>
      <c r="P2542" s="270"/>
      <c r="Q2542" s="270"/>
      <c r="R2542" s="270"/>
      <c r="S2542" s="270"/>
      <c r="T2542" s="270"/>
      <c r="U2542" s="270"/>
      <c r="V2542" s="270"/>
      <c r="W2542" s="270"/>
      <c r="X2542" s="271"/>
      <c r="AT2542" s="272" t="s">
        <v>213</v>
      </c>
      <c r="AU2542" s="272" t="s">
        <v>90</v>
      </c>
      <c r="AV2542" s="14" t="s">
        <v>224</v>
      </c>
      <c r="AW2542" s="14" t="s">
        <v>5</v>
      </c>
      <c r="AX2542" s="14" t="s">
        <v>80</v>
      </c>
      <c r="AY2542" s="272" t="s">
        <v>204</v>
      </c>
    </row>
    <row r="2543" spans="2:51" s="11" customFormat="1" ht="12">
      <c r="B2543" s="229"/>
      <c r="C2543" s="230"/>
      <c r="D2543" s="231" t="s">
        <v>213</v>
      </c>
      <c r="E2543" s="232" t="s">
        <v>33</v>
      </c>
      <c r="F2543" s="233" t="s">
        <v>2770</v>
      </c>
      <c r="G2543" s="230"/>
      <c r="H2543" s="232" t="s">
        <v>33</v>
      </c>
      <c r="I2543" s="234"/>
      <c r="J2543" s="234"/>
      <c r="K2543" s="230"/>
      <c r="L2543" s="230"/>
      <c r="M2543" s="235"/>
      <c r="N2543" s="236"/>
      <c r="O2543" s="237"/>
      <c r="P2543" s="237"/>
      <c r="Q2543" s="237"/>
      <c r="R2543" s="237"/>
      <c r="S2543" s="237"/>
      <c r="T2543" s="237"/>
      <c r="U2543" s="237"/>
      <c r="V2543" s="237"/>
      <c r="W2543" s="237"/>
      <c r="X2543" s="238"/>
      <c r="AT2543" s="239" t="s">
        <v>213</v>
      </c>
      <c r="AU2543" s="239" t="s">
        <v>90</v>
      </c>
      <c r="AV2543" s="11" t="s">
        <v>88</v>
      </c>
      <c r="AW2543" s="11" t="s">
        <v>5</v>
      </c>
      <c r="AX2543" s="11" t="s">
        <v>80</v>
      </c>
      <c r="AY2543" s="239" t="s">
        <v>204</v>
      </c>
    </row>
    <row r="2544" spans="2:51" s="12" customFormat="1" ht="12">
      <c r="B2544" s="240"/>
      <c r="C2544" s="241"/>
      <c r="D2544" s="231" t="s">
        <v>213</v>
      </c>
      <c r="E2544" s="242" t="s">
        <v>33</v>
      </c>
      <c r="F2544" s="243" t="s">
        <v>2771</v>
      </c>
      <c r="G2544" s="241"/>
      <c r="H2544" s="244">
        <v>76.642</v>
      </c>
      <c r="I2544" s="245"/>
      <c r="J2544" s="245"/>
      <c r="K2544" s="241"/>
      <c r="L2544" s="241"/>
      <c r="M2544" s="246"/>
      <c r="N2544" s="247"/>
      <c r="O2544" s="248"/>
      <c r="P2544" s="248"/>
      <c r="Q2544" s="248"/>
      <c r="R2544" s="248"/>
      <c r="S2544" s="248"/>
      <c r="T2544" s="248"/>
      <c r="U2544" s="248"/>
      <c r="V2544" s="248"/>
      <c r="W2544" s="248"/>
      <c r="X2544" s="249"/>
      <c r="AT2544" s="250" t="s">
        <v>213</v>
      </c>
      <c r="AU2544" s="250" t="s">
        <v>90</v>
      </c>
      <c r="AV2544" s="12" t="s">
        <v>90</v>
      </c>
      <c r="AW2544" s="12" t="s">
        <v>5</v>
      </c>
      <c r="AX2544" s="12" t="s">
        <v>80</v>
      </c>
      <c r="AY2544" s="250" t="s">
        <v>204</v>
      </c>
    </row>
    <row r="2545" spans="2:51" s="11" customFormat="1" ht="12">
      <c r="B2545" s="229"/>
      <c r="C2545" s="230"/>
      <c r="D2545" s="231" t="s">
        <v>213</v>
      </c>
      <c r="E2545" s="232" t="s">
        <v>33</v>
      </c>
      <c r="F2545" s="233" t="s">
        <v>2772</v>
      </c>
      <c r="G2545" s="230"/>
      <c r="H2545" s="232" t="s">
        <v>33</v>
      </c>
      <c r="I2545" s="234"/>
      <c r="J2545" s="234"/>
      <c r="K2545" s="230"/>
      <c r="L2545" s="230"/>
      <c r="M2545" s="235"/>
      <c r="N2545" s="236"/>
      <c r="O2545" s="237"/>
      <c r="P2545" s="237"/>
      <c r="Q2545" s="237"/>
      <c r="R2545" s="237"/>
      <c r="S2545" s="237"/>
      <c r="T2545" s="237"/>
      <c r="U2545" s="237"/>
      <c r="V2545" s="237"/>
      <c r="W2545" s="237"/>
      <c r="X2545" s="238"/>
      <c r="AT2545" s="239" t="s">
        <v>213</v>
      </c>
      <c r="AU2545" s="239" t="s">
        <v>90</v>
      </c>
      <c r="AV2545" s="11" t="s">
        <v>88</v>
      </c>
      <c r="AW2545" s="11" t="s">
        <v>5</v>
      </c>
      <c r="AX2545" s="11" t="s">
        <v>80</v>
      </c>
      <c r="AY2545" s="239" t="s">
        <v>204</v>
      </c>
    </row>
    <row r="2546" spans="2:51" s="12" customFormat="1" ht="12">
      <c r="B2546" s="240"/>
      <c r="C2546" s="241"/>
      <c r="D2546" s="231" t="s">
        <v>213</v>
      </c>
      <c r="E2546" s="242" t="s">
        <v>33</v>
      </c>
      <c r="F2546" s="243" t="s">
        <v>2773</v>
      </c>
      <c r="G2546" s="241"/>
      <c r="H2546" s="244">
        <v>17.731</v>
      </c>
      <c r="I2546" s="245"/>
      <c r="J2546" s="245"/>
      <c r="K2546" s="241"/>
      <c r="L2546" s="241"/>
      <c r="M2546" s="246"/>
      <c r="N2546" s="247"/>
      <c r="O2546" s="248"/>
      <c r="P2546" s="248"/>
      <c r="Q2546" s="248"/>
      <c r="R2546" s="248"/>
      <c r="S2546" s="248"/>
      <c r="T2546" s="248"/>
      <c r="U2546" s="248"/>
      <c r="V2546" s="248"/>
      <c r="W2546" s="248"/>
      <c r="X2546" s="249"/>
      <c r="AT2546" s="250" t="s">
        <v>213</v>
      </c>
      <c r="AU2546" s="250" t="s">
        <v>90</v>
      </c>
      <c r="AV2546" s="12" t="s">
        <v>90</v>
      </c>
      <c r="AW2546" s="12" t="s">
        <v>5</v>
      </c>
      <c r="AX2546" s="12" t="s">
        <v>80</v>
      </c>
      <c r="AY2546" s="250" t="s">
        <v>204</v>
      </c>
    </row>
    <row r="2547" spans="2:51" s="12" customFormat="1" ht="12">
      <c r="B2547" s="240"/>
      <c r="C2547" s="241"/>
      <c r="D2547" s="231" t="s">
        <v>213</v>
      </c>
      <c r="E2547" s="242" t="s">
        <v>33</v>
      </c>
      <c r="F2547" s="243" t="s">
        <v>2774</v>
      </c>
      <c r="G2547" s="241"/>
      <c r="H2547" s="244">
        <v>14.371</v>
      </c>
      <c r="I2547" s="245"/>
      <c r="J2547" s="245"/>
      <c r="K2547" s="241"/>
      <c r="L2547" s="241"/>
      <c r="M2547" s="246"/>
      <c r="N2547" s="247"/>
      <c r="O2547" s="248"/>
      <c r="P2547" s="248"/>
      <c r="Q2547" s="248"/>
      <c r="R2547" s="248"/>
      <c r="S2547" s="248"/>
      <c r="T2547" s="248"/>
      <c r="U2547" s="248"/>
      <c r="V2547" s="248"/>
      <c r="W2547" s="248"/>
      <c r="X2547" s="249"/>
      <c r="AT2547" s="250" t="s">
        <v>213</v>
      </c>
      <c r="AU2547" s="250" t="s">
        <v>90</v>
      </c>
      <c r="AV2547" s="12" t="s">
        <v>90</v>
      </c>
      <c r="AW2547" s="12" t="s">
        <v>5</v>
      </c>
      <c r="AX2547" s="12" t="s">
        <v>80</v>
      </c>
      <c r="AY2547" s="250" t="s">
        <v>204</v>
      </c>
    </row>
    <row r="2548" spans="2:51" s="12" customFormat="1" ht="12">
      <c r="B2548" s="240"/>
      <c r="C2548" s="241"/>
      <c r="D2548" s="231" t="s">
        <v>213</v>
      </c>
      <c r="E2548" s="242" t="s">
        <v>33</v>
      </c>
      <c r="F2548" s="243" t="s">
        <v>2775</v>
      </c>
      <c r="G2548" s="241"/>
      <c r="H2548" s="244">
        <v>10.843</v>
      </c>
      <c r="I2548" s="245"/>
      <c r="J2548" s="245"/>
      <c r="K2548" s="241"/>
      <c r="L2548" s="241"/>
      <c r="M2548" s="246"/>
      <c r="N2548" s="247"/>
      <c r="O2548" s="248"/>
      <c r="P2548" s="248"/>
      <c r="Q2548" s="248"/>
      <c r="R2548" s="248"/>
      <c r="S2548" s="248"/>
      <c r="T2548" s="248"/>
      <c r="U2548" s="248"/>
      <c r="V2548" s="248"/>
      <c r="W2548" s="248"/>
      <c r="X2548" s="249"/>
      <c r="AT2548" s="250" t="s">
        <v>213</v>
      </c>
      <c r="AU2548" s="250" t="s">
        <v>90</v>
      </c>
      <c r="AV2548" s="12" t="s">
        <v>90</v>
      </c>
      <c r="AW2548" s="12" t="s">
        <v>5</v>
      </c>
      <c r="AX2548" s="12" t="s">
        <v>80</v>
      </c>
      <c r="AY2548" s="250" t="s">
        <v>204</v>
      </c>
    </row>
    <row r="2549" spans="2:51" s="12" customFormat="1" ht="12">
      <c r="B2549" s="240"/>
      <c r="C2549" s="241"/>
      <c r="D2549" s="231" t="s">
        <v>213</v>
      </c>
      <c r="E2549" s="242" t="s">
        <v>33</v>
      </c>
      <c r="F2549" s="243" t="s">
        <v>2776</v>
      </c>
      <c r="G2549" s="241"/>
      <c r="H2549" s="244">
        <v>9.17</v>
      </c>
      <c r="I2549" s="245"/>
      <c r="J2549" s="245"/>
      <c r="K2549" s="241"/>
      <c r="L2549" s="241"/>
      <c r="M2549" s="246"/>
      <c r="N2549" s="247"/>
      <c r="O2549" s="248"/>
      <c r="P2549" s="248"/>
      <c r="Q2549" s="248"/>
      <c r="R2549" s="248"/>
      <c r="S2549" s="248"/>
      <c r="T2549" s="248"/>
      <c r="U2549" s="248"/>
      <c r="V2549" s="248"/>
      <c r="W2549" s="248"/>
      <c r="X2549" s="249"/>
      <c r="AT2549" s="250" t="s">
        <v>213</v>
      </c>
      <c r="AU2549" s="250" t="s">
        <v>90</v>
      </c>
      <c r="AV2549" s="12" t="s">
        <v>90</v>
      </c>
      <c r="AW2549" s="12" t="s">
        <v>5</v>
      </c>
      <c r="AX2549" s="12" t="s">
        <v>80</v>
      </c>
      <c r="AY2549" s="250" t="s">
        <v>204</v>
      </c>
    </row>
    <row r="2550" spans="2:51" s="12" customFormat="1" ht="12">
      <c r="B2550" s="240"/>
      <c r="C2550" s="241"/>
      <c r="D2550" s="231" t="s">
        <v>213</v>
      </c>
      <c r="E2550" s="242" t="s">
        <v>33</v>
      </c>
      <c r="F2550" s="243" t="s">
        <v>2777</v>
      </c>
      <c r="G2550" s="241"/>
      <c r="H2550" s="244">
        <v>14.812</v>
      </c>
      <c r="I2550" s="245"/>
      <c r="J2550" s="245"/>
      <c r="K2550" s="241"/>
      <c r="L2550" s="241"/>
      <c r="M2550" s="246"/>
      <c r="N2550" s="247"/>
      <c r="O2550" s="248"/>
      <c r="P2550" s="248"/>
      <c r="Q2550" s="248"/>
      <c r="R2550" s="248"/>
      <c r="S2550" s="248"/>
      <c r="T2550" s="248"/>
      <c r="U2550" s="248"/>
      <c r="V2550" s="248"/>
      <c r="W2550" s="248"/>
      <c r="X2550" s="249"/>
      <c r="AT2550" s="250" t="s">
        <v>213</v>
      </c>
      <c r="AU2550" s="250" t="s">
        <v>90</v>
      </c>
      <c r="AV2550" s="12" t="s">
        <v>90</v>
      </c>
      <c r="AW2550" s="12" t="s">
        <v>5</v>
      </c>
      <c r="AX2550" s="12" t="s">
        <v>80</v>
      </c>
      <c r="AY2550" s="250" t="s">
        <v>204</v>
      </c>
    </row>
    <row r="2551" spans="2:51" s="12" customFormat="1" ht="12">
      <c r="B2551" s="240"/>
      <c r="C2551" s="241"/>
      <c r="D2551" s="231" t="s">
        <v>213</v>
      </c>
      <c r="E2551" s="242" t="s">
        <v>33</v>
      </c>
      <c r="F2551" s="243" t="s">
        <v>2778</v>
      </c>
      <c r="G2551" s="241"/>
      <c r="H2551" s="244">
        <v>11.557</v>
      </c>
      <c r="I2551" s="245"/>
      <c r="J2551" s="245"/>
      <c r="K2551" s="241"/>
      <c r="L2551" s="241"/>
      <c r="M2551" s="246"/>
      <c r="N2551" s="247"/>
      <c r="O2551" s="248"/>
      <c r="P2551" s="248"/>
      <c r="Q2551" s="248"/>
      <c r="R2551" s="248"/>
      <c r="S2551" s="248"/>
      <c r="T2551" s="248"/>
      <c r="U2551" s="248"/>
      <c r="V2551" s="248"/>
      <c r="W2551" s="248"/>
      <c r="X2551" s="249"/>
      <c r="AT2551" s="250" t="s">
        <v>213</v>
      </c>
      <c r="AU2551" s="250" t="s">
        <v>90</v>
      </c>
      <c r="AV2551" s="12" t="s">
        <v>90</v>
      </c>
      <c r="AW2551" s="12" t="s">
        <v>5</v>
      </c>
      <c r="AX2551" s="12" t="s">
        <v>80</v>
      </c>
      <c r="AY2551" s="250" t="s">
        <v>204</v>
      </c>
    </row>
    <row r="2552" spans="2:51" s="12" customFormat="1" ht="12">
      <c r="B2552" s="240"/>
      <c r="C2552" s="241"/>
      <c r="D2552" s="231" t="s">
        <v>213</v>
      </c>
      <c r="E2552" s="242" t="s">
        <v>33</v>
      </c>
      <c r="F2552" s="243" t="s">
        <v>2779</v>
      </c>
      <c r="G2552" s="241"/>
      <c r="H2552" s="244">
        <v>13.979</v>
      </c>
      <c r="I2552" s="245"/>
      <c r="J2552" s="245"/>
      <c r="K2552" s="241"/>
      <c r="L2552" s="241"/>
      <c r="M2552" s="246"/>
      <c r="N2552" s="247"/>
      <c r="O2552" s="248"/>
      <c r="P2552" s="248"/>
      <c r="Q2552" s="248"/>
      <c r="R2552" s="248"/>
      <c r="S2552" s="248"/>
      <c r="T2552" s="248"/>
      <c r="U2552" s="248"/>
      <c r="V2552" s="248"/>
      <c r="W2552" s="248"/>
      <c r="X2552" s="249"/>
      <c r="AT2552" s="250" t="s">
        <v>213</v>
      </c>
      <c r="AU2552" s="250" t="s">
        <v>90</v>
      </c>
      <c r="AV2552" s="12" t="s">
        <v>90</v>
      </c>
      <c r="AW2552" s="12" t="s">
        <v>5</v>
      </c>
      <c r="AX2552" s="12" t="s">
        <v>80</v>
      </c>
      <c r="AY2552" s="250" t="s">
        <v>204</v>
      </c>
    </row>
    <row r="2553" spans="2:51" s="14" customFormat="1" ht="12">
      <c r="B2553" s="262"/>
      <c r="C2553" s="263"/>
      <c r="D2553" s="231" t="s">
        <v>213</v>
      </c>
      <c r="E2553" s="264" t="s">
        <v>33</v>
      </c>
      <c r="F2553" s="265" t="s">
        <v>243</v>
      </c>
      <c r="G2553" s="263"/>
      <c r="H2553" s="266">
        <v>169.10499999999996</v>
      </c>
      <c r="I2553" s="267"/>
      <c r="J2553" s="267"/>
      <c r="K2553" s="263"/>
      <c r="L2553" s="263"/>
      <c r="M2553" s="268"/>
      <c r="N2553" s="269"/>
      <c r="O2553" s="270"/>
      <c r="P2553" s="270"/>
      <c r="Q2553" s="270"/>
      <c r="R2553" s="270"/>
      <c r="S2553" s="270"/>
      <c r="T2553" s="270"/>
      <c r="U2553" s="270"/>
      <c r="V2553" s="270"/>
      <c r="W2553" s="270"/>
      <c r="X2553" s="271"/>
      <c r="AT2553" s="272" t="s">
        <v>213</v>
      </c>
      <c r="AU2553" s="272" t="s">
        <v>90</v>
      </c>
      <c r="AV2553" s="14" t="s">
        <v>224</v>
      </c>
      <c r="AW2553" s="14" t="s">
        <v>5</v>
      </c>
      <c r="AX2553" s="14" t="s">
        <v>80</v>
      </c>
      <c r="AY2553" s="272" t="s">
        <v>204</v>
      </c>
    </row>
    <row r="2554" spans="2:51" s="13" customFormat="1" ht="12">
      <c r="B2554" s="251"/>
      <c r="C2554" s="252"/>
      <c r="D2554" s="231" t="s">
        <v>213</v>
      </c>
      <c r="E2554" s="253" t="s">
        <v>33</v>
      </c>
      <c r="F2554" s="254" t="s">
        <v>218</v>
      </c>
      <c r="G2554" s="252"/>
      <c r="H2554" s="255">
        <v>573.1290000000001</v>
      </c>
      <c r="I2554" s="256"/>
      <c r="J2554" s="256"/>
      <c r="K2554" s="252"/>
      <c r="L2554" s="252"/>
      <c r="M2554" s="257"/>
      <c r="N2554" s="258"/>
      <c r="O2554" s="259"/>
      <c r="P2554" s="259"/>
      <c r="Q2554" s="259"/>
      <c r="R2554" s="259"/>
      <c r="S2554" s="259"/>
      <c r="T2554" s="259"/>
      <c r="U2554" s="259"/>
      <c r="V2554" s="259"/>
      <c r="W2554" s="259"/>
      <c r="X2554" s="260"/>
      <c r="AT2554" s="261" t="s">
        <v>213</v>
      </c>
      <c r="AU2554" s="261" t="s">
        <v>90</v>
      </c>
      <c r="AV2554" s="13" t="s">
        <v>211</v>
      </c>
      <c r="AW2554" s="13" t="s">
        <v>5</v>
      </c>
      <c r="AX2554" s="13" t="s">
        <v>88</v>
      </c>
      <c r="AY2554" s="261" t="s">
        <v>204</v>
      </c>
    </row>
    <row r="2555" spans="2:65" s="1" customFormat="1" ht="16.5" customHeight="1">
      <c r="B2555" s="39"/>
      <c r="C2555" s="216" t="s">
        <v>2796</v>
      </c>
      <c r="D2555" s="216" t="s">
        <v>206</v>
      </c>
      <c r="E2555" s="217" t="s">
        <v>2797</v>
      </c>
      <c r="F2555" s="218" t="s">
        <v>2798</v>
      </c>
      <c r="G2555" s="219" t="s">
        <v>209</v>
      </c>
      <c r="H2555" s="220">
        <v>573.129</v>
      </c>
      <c r="I2555" s="221"/>
      <c r="J2555" s="221"/>
      <c r="K2555" s="222">
        <f>ROUND(P2555*H2555,2)</f>
        <v>0</v>
      </c>
      <c r="L2555" s="218" t="s">
        <v>239</v>
      </c>
      <c r="M2555" s="44"/>
      <c r="N2555" s="223" t="s">
        <v>33</v>
      </c>
      <c r="O2555" s="224" t="s">
        <v>49</v>
      </c>
      <c r="P2555" s="225">
        <f>I2555+J2555</f>
        <v>0</v>
      </c>
      <c r="Q2555" s="225">
        <f>ROUND(I2555*H2555,2)</f>
        <v>0</v>
      </c>
      <c r="R2555" s="225">
        <f>ROUND(J2555*H2555,2)</f>
        <v>0</v>
      </c>
      <c r="S2555" s="80"/>
      <c r="T2555" s="226">
        <f>S2555*H2555</f>
        <v>0</v>
      </c>
      <c r="U2555" s="226">
        <v>0.0003</v>
      </c>
      <c r="V2555" s="226">
        <f>U2555*H2555</f>
        <v>0.1719387</v>
      </c>
      <c r="W2555" s="226">
        <v>0</v>
      </c>
      <c r="X2555" s="227">
        <f>W2555*H2555</f>
        <v>0</v>
      </c>
      <c r="AR2555" s="17" t="s">
        <v>305</v>
      </c>
      <c r="AT2555" s="17" t="s">
        <v>206</v>
      </c>
      <c r="AU2555" s="17" t="s">
        <v>90</v>
      </c>
      <c r="AY2555" s="17" t="s">
        <v>204</v>
      </c>
      <c r="BE2555" s="228">
        <f>IF(O2555="základní",K2555,0)</f>
        <v>0</v>
      </c>
      <c r="BF2555" s="228">
        <f>IF(O2555="snížená",K2555,0)</f>
        <v>0</v>
      </c>
      <c r="BG2555" s="228">
        <f>IF(O2555="zákl. přenesená",K2555,0)</f>
        <v>0</v>
      </c>
      <c r="BH2555" s="228">
        <f>IF(O2555="sníž. přenesená",K2555,0)</f>
        <v>0</v>
      </c>
      <c r="BI2555" s="228">
        <f>IF(O2555="nulová",K2555,0)</f>
        <v>0</v>
      </c>
      <c r="BJ2555" s="17" t="s">
        <v>88</v>
      </c>
      <c r="BK2555" s="228">
        <f>ROUND(P2555*H2555,2)</f>
        <v>0</v>
      </c>
      <c r="BL2555" s="17" t="s">
        <v>305</v>
      </c>
      <c r="BM2555" s="17" t="s">
        <v>2799</v>
      </c>
    </row>
    <row r="2556" spans="2:51" s="11" customFormat="1" ht="12">
      <c r="B2556" s="229"/>
      <c r="C2556" s="230"/>
      <c r="D2556" s="231" t="s">
        <v>213</v>
      </c>
      <c r="E2556" s="232" t="s">
        <v>33</v>
      </c>
      <c r="F2556" s="233" t="s">
        <v>2800</v>
      </c>
      <c r="G2556" s="230"/>
      <c r="H2556" s="232" t="s">
        <v>33</v>
      </c>
      <c r="I2556" s="234"/>
      <c r="J2556" s="234"/>
      <c r="K2556" s="230"/>
      <c r="L2556" s="230"/>
      <c r="M2556" s="235"/>
      <c r="N2556" s="236"/>
      <c r="O2556" s="237"/>
      <c r="P2556" s="237"/>
      <c r="Q2556" s="237"/>
      <c r="R2556" s="237"/>
      <c r="S2556" s="237"/>
      <c r="T2556" s="237"/>
      <c r="U2556" s="237"/>
      <c r="V2556" s="237"/>
      <c r="W2556" s="237"/>
      <c r="X2556" s="238"/>
      <c r="AT2556" s="239" t="s">
        <v>213</v>
      </c>
      <c r="AU2556" s="239" t="s">
        <v>90</v>
      </c>
      <c r="AV2556" s="11" t="s">
        <v>88</v>
      </c>
      <c r="AW2556" s="11" t="s">
        <v>5</v>
      </c>
      <c r="AX2556" s="11" t="s">
        <v>80</v>
      </c>
      <c r="AY2556" s="239" t="s">
        <v>204</v>
      </c>
    </row>
    <row r="2557" spans="2:51" s="11" customFormat="1" ht="12">
      <c r="B2557" s="229"/>
      <c r="C2557" s="230"/>
      <c r="D2557" s="231" t="s">
        <v>213</v>
      </c>
      <c r="E2557" s="232" t="s">
        <v>33</v>
      </c>
      <c r="F2557" s="233" t="s">
        <v>2733</v>
      </c>
      <c r="G2557" s="230"/>
      <c r="H2557" s="232" t="s">
        <v>33</v>
      </c>
      <c r="I2557" s="234"/>
      <c r="J2557" s="234"/>
      <c r="K2557" s="230"/>
      <c r="L2557" s="230"/>
      <c r="M2557" s="235"/>
      <c r="N2557" s="236"/>
      <c r="O2557" s="237"/>
      <c r="P2557" s="237"/>
      <c r="Q2557" s="237"/>
      <c r="R2557" s="237"/>
      <c r="S2557" s="237"/>
      <c r="T2557" s="237"/>
      <c r="U2557" s="237"/>
      <c r="V2557" s="237"/>
      <c r="W2557" s="237"/>
      <c r="X2557" s="238"/>
      <c r="AT2557" s="239" t="s">
        <v>213</v>
      </c>
      <c r="AU2557" s="239" t="s">
        <v>90</v>
      </c>
      <c r="AV2557" s="11" t="s">
        <v>88</v>
      </c>
      <c r="AW2557" s="11" t="s">
        <v>5</v>
      </c>
      <c r="AX2557" s="11" t="s">
        <v>80</v>
      </c>
      <c r="AY2557" s="239" t="s">
        <v>204</v>
      </c>
    </row>
    <row r="2558" spans="2:51" s="12" customFormat="1" ht="12">
      <c r="B2558" s="240"/>
      <c r="C2558" s="241"/>
      <c r="D2558" s="231" t="s">
        <v>213</v>
      </c>
      <c r="E2558" s="242" t="s">
        <v>33</v>
      </c>
      <c r="F2558" s="243" t="s">
        <v>2734</v>
      </c>
      <c r="G2558" s="241"/>
      <c r="H2558" s="244">
        <v>39.038</v>
      </c>
      <c r="I2558" s="245"/>
      <c r="J2558" s="245"/>
      <c r="K2558" s="241"/>
      <c r="L2558" s="241"/>
      <c r="M2558" s="246"/>
      <c r="N2558" s="247"/>
      <c r="O2558" s="248"/>
      <c r="P2558" s="248"/>
      <c r="Q2558" s="248"/>
      <c r="R2558" s="248"/>
      <c r="S2558" s="248"/>
      <c r="T2558" s="248"/>
      <c r="U2558" s="248"/>
      <c r="V2558" s="248"/>
      <c r="W2558" s="248"/>
      <c r="X2558" s="249"/>
      <c r="AT2558" s="250" t="s">
        <v>213</v>
      </c>
      <c r="AU2558" s="250" t="s">
        <v>90</v>
      </c>
      <c r="AV2558" s="12" t="s">
        <v>90</v>
      </c>
      <c r="AW2558" s="12" t="s">
        <v>5</v>
      </c>
      <c r="AX2558" s="12" t="s">
        <v>80</v>
      </c>
      <c r="AY2558" s="250" t="s">
        <v>204</v>
      </c>
    </row>
    <row r="2559" spans="2:51" s="12" customFormat="1" ht="12">
      <c r="B2559" s="240"/>
      <c r="C2559" s="241"/>
      <c r="D2559" s="231" t="s">
        <v>213</v>
      </c>
      <c r="E2559" s="242" t="s">
        <v>33</v>
      </c>
      <c r="F2559" s="243" t="s">
        <v>1936</v>
      </c>
      <c r="G2559" s="241"/>
      <c r="H2559" s="244">
        <v>-1.773</v>
      </c>
      <c r="I2559" s="245"/>
      <c r="J2559" s="245"/>
      <c r="K2559" s="241"/>
      <c r="L2559" s="241"/>
      <c r="M2559" s="246"/>
      <c r="N2559" s="247"/>
      <c r="O2559" s="248"/>
      <c r="P2559" s="248"/>
      <c r="Q2559" s="248"/>
      <c r="R2559" s="248"/>
      <c r="S2559" s="248"/>
      <c r="T2559" s="248"/>
      <c r="U2559" s="248"/>
      <c r="V2559" s="248"/>
      <c r="W2559" s="248"/>
      <c r="X2559" s="249"/>
      <c r="AT2559" s="250" t="s">
        <v>213</v>
      </c>
      <c r="AU2559" s="250" t="s">
        <v>90</v>
      </c>
      <c r="AV2559" s="12" t="s">
        <v>90</v>
      </c>
      <c r="AW2559" s="12" t="s">
        <v>5</v>
      </c>
      <c r="AX2559" s="12" t="s">
        <v>80</v>
      </c>
      <c r="AY2559" s="250" t="s">
        <v>204</v>
      </c>
    </row>
    <row r="2560" spans="2:51" s="12" customFormat="1" ht="12">
      <c r="B2560" s="240"/>
      <c r="C2560" s="241"/>
      <c r="D2560" s="231" t="s">
        <v>213</v>
      </c>
      <c r="E2560" s="242" t="s">
        <v>33</v>
      </c>
      <c r="F2560" s="243" t="s">
        <v>2735</v>
      </c>
      <c r="G2560" s="241"/>
      <c r="H2560" s="244">
        <v>-3.908</v>
      </c>
      <c r="I2560" s="245"/>
      <c r="J2560" s="245"/>
      <c r="K2560" s="241"/>
      <c r="L2560" s="241"/>
      <c r="M2560" s="246"/>
      <c r="N2560" s="247"/>
      <c r="O2560" s="248"/>
      <c r="P2560" s="248"/>
      <c r="Q2560" s="248"/>
      <c r="R2560" s="248"/>
      <c r="S2560" s="248"/>
      <c r="T2560" s="248"/>
      <c r="U2560" s="248"/>
      <c r="V2560" s="248"/>
      <c r="W2560" s="248"/>
      <c r="X2560" s="249"/>
      <c r="AT2560" s="250" t="s">
        <v>213</v>
      </c>
      <c r="AU2560" s="250" t="s">
        <v>90</v>
      </c>
      <c r="AV2560" s="12" t="s">
        <v>90</v>
      </c>
      <c r="AW2560" s="12" t="s">
        <v>5</v>
      </c>
      <c r="AX2560" s="12" t="s">
        <v>80</v>
      </c>
      <c r="AY2560" s="250" t="s">
        <v>204</v>
      </c>
    </row>
    <row r="2561" spans="2:51" s="12" customFormat="1" ht="12">
      <c r="B2561" s="240"/>
      <c r="C2561" s="241"/>
      <c r="D2561" s="231" t="s">
        <v>213</v>
      </c>
      <c r="E2561" s="242" t="s">
        <v>33</v>
      </c>
      <c r="F2561" s="243" t="s">
        <v>2736</v>
      </c>
      <c r="G2561" s="241"/>
      <c r="H2561" s="244">
        <v>40.065</v>
      </c>
      <c r="I2561" s="245"/>
      <c r="J2561" s="245"/>
      <c r="K2561" s="241"/>
      <c r="L2561" s="241"/>
      <c r="M2561" s="246"/>
      <c r="N2561" s="247"/>
      <c r="O2561" s="248"/>
      <c r="P2561" s="248"/>
      <c r="Q2561" s="248"/>
      <c r="R2561" s="248"/>
      <c r="S2561" s="248"/>
      <c r="T2561" s="248"/>
      <c r="U2561" s="248"/>
      <c r="V2561" s="248"/>
      <c r="W2561" s="248"/>
      <c r="X2561" s="249"/>
      <c r="AT2561" s="250" t="s">
        <v>213</v>
      </c>
      <c r="AU2561" s="250" t="s">
        <v>90</v>
      </c>
      <c r="AV2561" s="12" t="s">
        <v>90</v>
      </c>
      <c r="AW2561" s="12" t="s">
        <v>5</v>
      </c>
      <c r="AX2561" s="12" t="s">
        <v>80</v>
      </c>
      <c r="AY2561" s="250" t="s">
        <v>204</v>
      </c>
    </row>
    <row r="2562" spans="2:51" s="12" customFormat="1" ht="12">
      <c r="B2562" s="240"/>
      <c r="C2562" s="241"/>
      <c r="D2562" s="231" t="s">
        <v>213</v>
      </c>
      <c r="E2562" s="242" t="s">
        <v>33</v>
      </c>
      <c r="F2562" s="243" t="s">
        <v>613</v>
      </c>
      <c r="G2562" s="241"/>
      <c r="H2562" s="244">
        <v>-1.576</v>
      </c>
      <c r="I2562" s="245"/>
      <c r="J2562" s="245"/>
      <c r="K2562" s="241"/>
      <c r="L2562" s="241"/>
      <c r="M2562" s="246"/>
      <c r="N2562" s="247"/>
      <c r="O2562" s="248"/>
      <c r="P2562" s="248"/>
      <c r="Q2562" s="248"/>
      <c r="R2562" s="248"/>
      <c r="S2562" s="248"/>
      <c r="T2562" s="248"/>
      <c r="U2562" s="248"/>
      <c r="V2562" s="248"/>
      <c r="W2562" s="248"/>
      <c r="X2562" s="249"/>
      <c r="AT2562" s="250" t="s">
        <v>213</v>
      </c>
      <c r="AU2562" s="250" t="s">
        <v>90</v>
      </c>
      <c r="AV2562" s="12" t="s">
        <v>90</v>
      </c>
      <c r="AW2562" s="12" t="s">
        <v>5</v>
      </c>
      <c r="AX2562" s="12" t="s">
        <v>80</v>
      </c>
      <c r="AY2562" s="250" t="s">
        <v>204</v>
      </c>
    </row>
    <row r="2563" spans="2:51" s="11" customFormat="1" ht="12">
      <c r="B2563" s="229"/>
      <c r="C2563" s="230"/>
      <c r="D2563" s="231" t="s">
        <v>213</v>
      </c>
      <c r="E2563" s="232" t="s">
        <v>33</v>
      </c>
      <c r="F2563" s="233" t="s">
        <v>2737</v>
      </c>
      <c r="G2563" s="230"/>
      <c r="H2563" s="232" t="s">
        <v>33</v>
      </c>
      <c r="I2563" s="234"/>
      <c r="J2563" s="234"/>
      <c r="K2563" s="230"/>
      <c r="L2563" s="230"/>
      <c r="M2563" s="235"/>
      <c r="N2563" s="236"/>
      <c r="O2563" s="237"/>
      <c r="P2563" s="237"/>
      <c r="Q2563" s="237"/>
      <c r="R2563" s="237"/>
      <c r="S2563" s="237"/>
      <c r="T2563" s="237"/>
      <c r="U2563" s="237"/>
      <c r="V2563" s="237"/>
      <c r="W2563" s="237"/>
      <c r="X2563" s="238"/>
      <c r="AT2563" s="239" t="s">
        <v>213</v>
      </c>
      <c r="AU2563" s="239" t="s">
        <v>90</v>
      </c>
      <c r="AV2563" s="11" t="s">
        <v>88</v>
      </c>
      <c r="AW2563" s="11" t="s">
        <v>5</v>
      </c>
      <c r="AX2563" s="11" t="s">
        <v>80</v>
      </c>
      <c r="AY2563" s="239" t="s">
        <v>204</v>
      </c>
    </row>
    <row r="2564" spans="2:51" s="12" customFormat="1" ht="12">
      <c r="B2564" s="240"/>
      <c r="C2564" s="241"/>
      <c r="D2564" s="231" t="s">
        <v>213</v>
      </c>
      <c r="E2564" s="242" t="s">
        <v>33</v>
      </c>
      <c r="F2564" s="243" t="s">
        <v>2738</v>
      </c>
      <c r="G2564" s="241"/>
      <c r="H2564" s="244">
        <v>21.303</v>
      </c>
      <c r="I2564" s="245"/>
      <c r="J2564" s="245"/>
      <c r="K2564" s="241"/>
      <c r="L2564" s="241"/>
      <c r="M2564" s="246"/>
      <c r="N2564" s="247"/>
      <c r="O2564" s="248"/>
      <c r="P2564" s="248"/>
      <c r="Q2564" s="248"/>
      <c r="R2564" s="248"/>
      <c r="S2564" s="248"/>
      <c r="T2564" s="248"/>
      <c r="U2564" s="248"/>
      <c r="V2564" s="248"/>
      <c r="W2564" s="248"/>
      <c r="X2564" s="249"/>
      <c r="AT2564" s="250" t="s">
        <v>213</v>
      </c>
      <c r="AU2564" s="250" t="s">
        <v>90</v>
      </c>
      <c r="AV2564" s="12" t="s">
        <v>90</v>
      </c>
      <c r="AW2564" s="12" t="s">
        <v>5</v>
      </c>
      <c r="AX2564" s="12" t="s">
        <v>80</v>
      </c>
      <c r="AY2564" s="250" t="s">
        <v>204</v>
      </c>
    </row>
    <row r="2565" spans="2:51" s="12" customFormat="1" ht="12">
      <c r="B2565" s="240"/>
      <c r="C2565" s="241"/>
      <c r="D2565" s="231" t="s">
        <v>213</v>
      </c>
      <c r="E2565" s="242" t="s">
        <v>33</v>
      </c>
      <c r="F2565" s="243" t="s">
        <v>2739</v>
      </c>
      <c r="G2565" s="241"/>
      <c r="H2565" s="244">
        <v>14.952</v>
      </c>
      <c r="I2565" s="245"/>
      <c r="J2565" s="245"/>
      <c r="K2565" s="241"/>
      <c r="L2565" s="241"/>
      <c r="M2565" s="246"/>
      <c r="N2565" s="247"/>
      <c r="O2565" s="248"/>
      <c r="P2565" s="248"/>
      <c r="Q2565" s="248"/>
      <c r="R2565" s="248"/>
      <c r="S2565" s="248"/>
      <c r="T2565" s="248"/>
      <c r="U2565" s="248"/>
      <c r="V2565" s="248"/>
      <c r="W2565" s="248"/>
      <c r="X2565" s="249"/>
      <c r="AT2565" s="250" t="s">
        <v>213</v>
      </c>
      <c r="AU2565" s="250" t="s">
        <v>90</v>
      </c>
      <c r="AV2565" s="12" t="s">
        <v>90</v>
      </c>
      <c r="AW2565" s="12" t="s">
        <v>5</v>
      </c>
      <c r="AX2565" s="12" t="s">
        <v>80</v>
      </c>
      <c r="AY2565" s="250" t="s">
        <v>204</v>
      </c>
    </row>
    <row r="2566" spans="2:51" s="12" customFormat="1" ht="12">
      <c r="B2566" s="240"/>
      <c r="C2566" s="241"/>
      <c r="D2566" s="231" t="s">
        <v>213</v>
      </c>
      <c r="E2566" s="242" t="s">
        <v>33</v>
      </c>
      <c r="F2566" s="243" t="s">
        <v>2740</v>
      </c>
      <c r="G2566" s="241"/>
      <c r="H2566" s="244">
        <v>21.138</v>
      </c>
      <c r="I2566" s="245"/>
      <c r="J2566" s="245"/>
      <c r="K2566" s="241"/>
      <c r="L2566" s="241"/>
      <c r="M2566" s="246"/>
      <c r="N2566" s="247"/>
      <c r="O2566" s="248"/>
      <c r="P2566" s="248"/>
      <c r="Q2566" s="248"/>
      <c r="R2566" s="248"/>
      <c r="S2566" s="248"/>
      <c r="T2566" s="248"/>
      <c r="U2566" s="248"/>
      <c r="V2566" s="248"/>
      <c r="W2566" s="248"/>
      <c r="X2566" s="249"/>
      <c r="AT2566" s="250" t="s">
        <v>213</v>
      </c>
      <c r="AU2566" s="250" t="s">
        <v>90</v>
      </c>
      <c r="AV2566" s="12" t="s">
        <v>90</v>
      </c>
      <c r="AW2566" s="12" t="s">
        <v>5</v>
      </c>
      <c r="AX2566" s="12" t="s">
        <v>80</v>
      </c>
      <c r="AY2566" s="250" t="s">
        <v>204</v>
      </c>
    </row>
    <row r="2567" spans="2:51" s="12" customFormat="1" ht="12">
      <c r="B2567" s="240"/>
      <c r="C2567" s="241"/>
      <c r="D2567" s="231" t="s">
        <v>213</v>
      </c>
      <c r="E2567" s="242" t="s">
        <v>33</v>
      </c>
      <c r="F2567" s="243" t="s">
        <v>2741</v>
      </c>
      <c r="G2567" s="241"/>
      <c r="H2567" s="244">
        <v>14.509</v>
      </c>
      <c r="I2567" s="245"/>
      <c r="J2567" s="245"/>
      <c r="K2567" s="241"/>
      <c r="L2567" s="241"/>
      <c r="M2567" s="246"/>
      <c r="N2567" s="247"/>
      <c r="O2567" s="248"/>
      <c r="P2567" s="248"/>
      <c r="Q2567" s="248"/>
      <c r="R2567" s="248"/>
      <c r="S2567" s="248"/>
      <c r="T2567" s="248"/>
      <c r="U2567" s="248"/>
      <c r="V2567" s="248"/>
      <c r="W2567" s="248"/>
      <c r="X2567" s="249"/>
      <c r="AT2567" s="250" t="s">
        <v>213</v>
      </c>
      <c r="AU2567" s="250" t="s">
        <v>90</v>
      </c>
      <c r="AV2567" s="12" t="s">
        <v>90</v>
      </c>
      <c r="AW2567" s="12" t="s">
        <v>5</v>
      </c>
      <c r="AX2567" s="12" t="s">
        <v>80</v>
      </c>
      <c r="AY2567" s="250" t="s">
        <v>204</v>
      </c>
    </row>
    <row r="2568" spans="2:51" s="12" customFormat="1" ht="12">
      <c r="B2568" s="240"/>
      <c r="C2568" s="241"/>
      <c r="D2568" s="231" t="s">
        <v>213</v>
      </c>
      <c r="E2568" s="242" t="s">
        <v>33</v>
      </c>
      <c r="F2568" s="243" t="s">
        <v>2742</v>
      </c>
      <c r="G2568" s="241"/>
      <c r="H2568" s="244">
        <v>24.111</v>
      </c>
      <c r="I2568" s="245"/>
      <c r="J2568" s="245"/>
      <c r="K2568" s="241"/>
      <c r="L2568" s="241"/>
      <c r="M2568" s="246"/>
      <c r="N2568" s="247"/>
      <c r="O2568" s="248"/>
      <c r="P2568" s="248"/>
      <c r="Q2568" s="248"/>
      <c r="R2568" s="248"/>
      <c r="S2568" s="248"/>
      <c r="T2568" s="248"/>
      <c r="U2568" s="248"/>
      <c r="V2568" s="248"/>
      <c r="W2568" s="248"/>
      <c r="X2568" s="249"/>
      <c r="AT2568" s="250" t="s">
        <v>213</v>
      </c>
      <c r="AU2568" s="250" t="s">
        <v>90</v>
      </c>
      <c r="AV2568" s="12" t="s">
        <v>90</v>
      </c>
      <c r="AW2568" s="12" t="s">
        <v>5</v>
      </c>
      <c r="AX2568" s="12" t="s">
        <v>80</v>
      </c>
      <c r="AY2568" s="250" t="s">
        <v>204</v>
      </c>
    </row>
    <row r="2569" spans="2:51" s="12" customFormat="1" ht="12">
      <c r="B2569" s="240"/>
      <c r="C2569" s="241"/>
      <c r="D2569" s="231" t="s">
        <v>213</v>
      </c>
      <c r="E2569" s="242" t="s">
        <v>33</v>
      </c>
      <c r="F2569" s="243" t="s">
        <v>613</v>
      </c>
      <c r="G2569" s="241"/>
      <c r="H2569" s="244">
        <v>-1.576</v>
      </c>
      <c r="I2569" s="245"/>
      <c r="J2569" s="245"/>
      <c r="K2569" s="241"/>
      <c r="L2569" s="241"/>
      <c r="M2569" s="246"/>
      <c r="N2569" s="247"/>
      <c r="O2569" s="248"/>
      <c r="P2569" s="248"/>
      <c r="Q2569" s="248"/>
      <c r="R2569" s="248"/>
      <c r="S2569" s="248"/>
      <c r="T2569" s="248"/>
      <c r="U2569" s="248"/>
      <c r="V2569" s="248"/>
      <c r="W2569" s="248"/>
      <c r="X2569" s="249"/>
      <c r="AT2569" s="250" t="s">
        <v>213</v>
      </c>
      <c r="AU2569" s="250" t="s">
        <v>90</v>
      </c>
      <c r="AV2569" s="12" t="s">
        <v>90</v>
      </c>
      <c r="AW2569" s="12" t="s">
        <v>5</v>
      </c>
      <c r="AX2569" s="12" t="s">
        <v>80</v>
      </c>
      <c r="AY2569" s="250" t="s">
        <v>204</v>
      </c>
    </row>
    <row r="2570" spans="2:51" s="12" customFormat="1" ht="12">
      <c r="B2570" s="240"/>
      <c r="C2570" s="241"/>
      <c r="D2570" s="231" t="s">
        <v>213</v>
      </c>
      <c r="E2570" s="242" t="s">
        <v>33</v>
      </c>
      <c r="F2570" s="243" t="s">
        <v>2743</v>
      </c>
      <c r="G2570" s="241"/>
      <c r="H2570" s="244">
        <v>26.666</v>
      </c>
      <c r="I2570" s="245"/>
      <c r="J2570" s="245"/>
      <c r="K2570" s="241"/>
      <c r="L2570" s="241"/>
      <c r="M2570" s="246"/>
      <c r="N2570" s="247"/>
      <c r="O2570" s="248"/>
      <c r="P2570" s="248"/>
      <c r="Q2570" s="248"/>
      <c r="R2570" s="248"/>
      <c r="S2570" s="248"/>
      <c r="T2570" s="248"/>
      <c r="U2570" s="248"/>
      <c r="V2570" s="248"/>
      <c r="W2570" s="248"/>
      <c r="X2570" s="249"/>
      <c r="AT2570" s="250" t="s">
        <v>213</v>
      </c>
      <c r="AU2570" s="250" t="s">
        <v>90</v>
      </c>
      <c r="AV2570" s="12" t="s">
        <v>90</v>
      </c>
      <c r="AW2570" s="12" t="s">
        <v>5</v>
      </c>
      <c r="AX2570" s="12" t="s">
        <v>80</v>
      </c>
      <c r="AY2570" s="250" t="s">
        <v>204</v>
      </c>
    </row>
    <row r="2571" spans="2:51" s="12" customFormat="1" ht="12">
      <c r="B2571" s="240"/>
      <c r="C2571" s="241"/>
      <c r="D2571" s="231" t="s">
        <v>213</v>
      </c>
      <c r="E2571" s="242" t="s">
        <v>33</v>
      </c>
      <c r="F2571" s="243" t="s">
        <v>2744</v>
      </c>
      <c r="G2571" s="241"/>
      <c r="H2571" s="244">
        <v>-4.137</v>
      </c>
      <c r="I2571" s="245"/>
      <c r="J2571" s="245"/>
      <c r="K2571" s="241"/>
      <c r="L2571" s="241"/>
      <c r="M2571" s="246"/>
      <c r="N2571" s="247"/>
      <c r="O2571" s="248"/>
      <c r="P2571" s="248"/>
      <c r="Q2571" s="248"/>
      <c r="R2571" s="248"/>
      <c r="S2571" s="248"/>
      <c r="T2571" s="248"/>
      <c r="U2571" s="248"/>
      <c r="V2571" s="248"/>
      <c r="W2571" s="248"/>
      <c r="X2571" s="249"/>
      <c r="AT2571" s="250" t="s">
        <v>213</v>
      </c>
      <c r="AU2571" s="250" t="s">
        <v>90</v>
      </c>
      <c r="AV2571" s="12" t="s">
        <v>90</v>
      </c>
      <c r="AW2571" s="12" t="s">
        <v>5</v>
      </c>
      <c r="AX2571" s="12" t="s">
        <v>80</v>
      </c>
      <c r="AY2571" s="250" t="s">
        <v>204</v>
      </c>
    </row>
    <row r="2572" spans="2:51" s="12" customFormat="1" ht="12">
      <c r="B2572" s="240"/>
      <c r="C2572" s="241"/>
      <c r="D2572" s="231" t="s">
        <v>213</v>
      </c>
      <c r="E2572" s="242" t="s">
        <v>33</v>
      </c>
      <c r="F2572" s="243" t="s">
        <v>2745</v>
      </c>
      <c r="G2572" s="241"/>
      <c r="H2572" s="244">
        <v>12.751</v>
      </c>
      <c r="I2572" s="245"/>
      <c r="J2572" s="245"/>
      <c r="K2572" s="241"/>
      <c r="L2572" s="241"/>
      <c r="M2572" s="246"/>
      <c r="N2572" s="247"/>
      <c r="O2572" s="248"/>
      <c r="P2572" s="248"/>
      <c r="Q2572" s="248"/>
      <c r="R2572" s="248"/>
      <c r="S2572" s="248"/>
      <c r="T2572" s="248"/>
      <c r="U2572" s="248"/>
      <c r="V2572" s="248"/>
      <c r="W2572" s="248"/>
      <c r="X2572" s="249"/>
      <c r="AT2572" s="250" t="s">
        <v>213</v>
      </c>
      <c r="AU2572" s="250" t="s">
        <v>90</v>
      </c>
      <c r="AV2572" s="12" t="s">
        <v>90</v>
      </c>
      <c r="AW2572" s="12" t="s">
        <v>5</v>
      </c>
      <c r="AX2572" s="12" t="s">
        <v>80</v>
      </c>
      <c r="AY2572" s="250" t="s">
        <v>204</v>
      </c>
    </row>
    <row r="2573" spans="2:51" s="12" customFormat="1" ht="12">
      <c r="B2573" s="240"/>
      <c r="C2573" s="241"/>
      <c r="D2573" s="231" t="s">
        <v>213</v>
      </c>
      <c r="E2573" s="242" t="s">
        <v>33</v>
      </c>
      <c r="F2573" s="243" t="s">
        <v>599</v>
      </c>
      <c r="G2573" s="241"/>
      <c r="H2573" s="244">
        <v>-2.758</v>
      </c>
      <c r="I2573" s="245"/>
      <c r="J2573" s="245"/>
      <c r="K2573" s="241"/>
      <c r="L2573" s="241"/>
      <c r="M2573" s="246"/>
      <c r="N2573" s="247"/>
      <c r="O2573" s="248"/>
      <c r="P2573" s="248"/>
      <c r="Q2573" s="248"/>
      <c r="R2573" s="248"/>
      <c r="S2573" s="248"/>
      <c r="T2573" s="248"/>
      <c r="U2573" s="248"/>
      <c r="V2573" s="248"/>
      <c r="W2573" s="248"/>
      <c r="X2573" s="249"/>
      <c r="AT2573" s="250" t="s">
        <v>213</v>
      </c>
      <c r="AU2573" s="250" t="s">
        <v>90</v>
      </c>
      <c r="AV2573" s="12" t="s">
        <v>90</v>
      </c>
      <c r="AW2573" s="12" t="s">
        <v>5</v>
      </c>
      <c r="AX2573" s="12" t="s">
        <v>80</v>
      </c>
      <c r="AY2573" s="250" t="s">
        <v>204</v>
      </c>
    </row>
    <row r="2574" spans="2:51" s="12" customFormat="1" ht="12">
      <c r="B2574" s="240"/>
      <c r="C2574" s="241"/>
      <c r="D2574" s="231" t="s">
        <v>213</v>
      </c>
      <c r="E2574" s="242" t="s">
        <v>33</v>
      </c>
      <c r="F2574" s="243" t="s">
        <v>2746</v>
      </c>
      <c r="G2574" s="241"/>
      <c r="H2574" s="244">
        <v>13.927</v>
      </c>
      <c r="I2574" s="245"/>
      <c r="J2574" s="245"/>
      <c r="K2574" s="241"/>
      <c r="L2574" s="241"/>
      <c r="M2574" s="246"/>
      <c r="N2574" s="247"/>
      <c r="O2574" s="248"/>
      <c r="P2574" s="248"/>
      <c r="Q2574" s="248"/>
      <c r="R2574" s="248"/>
      <c r="S2574" s="248"/>
      <c r="T2574" s="248"/>
      <c r="U2574" s="248"/>
      <c r="V2574" s="248"/>
      <c r="W2574" s="248"/>
      <c r="X2574" s="249"/>
      <c r="AT2574" s="250" t="s">
        <v>213</v>
      </c>
      <c r="AU2574" s="250" t="s">
        <v>90</v>
      </c>
      <c r="AV2574" s="12" t="s">
        <v>90</v>
      </c>
      <c r="AW2574" s="12" t="s">
        <v>5</v>
      </c>
      <c r="AX2574" s="12" t="s">
        <v>80</v>
      </c>
      <c r="AY2574" s="250" t="s">
        <v>204</v>
      </c>
    </row>
    <row r="2575" spans="2:51" s="12" customFormat="1" ht="12">
      <c r="B2575" s="240"/>
      <c r="C2575" s="241"/>
      <c r="D2575" s="231" t="s">
        <v>213</v>
      </c>
      <c r="E2575" s="242" t="s">
        <v>33</v>
      </c>
      <c r="F2575" s="243" t="s">
        <v>2740</v>
      </c>
      <c r="G2575" s="241"/>
      <c r="H2575" s="244">
        <v>21.138</v>
      </c>
      <c r="I2575" s="245"/>
      <c r="J2575" s="245"/>
      <c r="K2575" s="241"/>
      <c r="L2575" s="241"/>
      <c r="M2575" s="246"/>
      <c r="N2575" s="247"/>
      <c r="O2575" s="248"/>
      <c r="P2575" s="248"/>
      <c r="Q2575" s="248"/>
      <c r="R2575" s="248"/>
      <c r="S2575" s="248"/>
      <c r="T2575" s="248"/>
      <c r="U2575" s="248"/>
      <c r="V2575" s="248"/>
      <c r="W2575" s="248"/>
      <c r="X2575" s="249"/>
      <c r="AT2575" s="250" t="s">
        <v>213</v>
      </c>
      <c r="AU2575" s="250" t="s">
        <v>90</v>
      </c>
      <c r="AV2575" s="12" t="s">
        <v>90</v>
      </c>
      <c r="AW2575" s="12" t="s">
        <v>5</v>
      </c>
      <c r="AX2575" s="12" t="s">
        <v>80</v>
      </c>
      <c r="AY2575" s="250" t="s">
        <v>204</v>
      </c>
    </row>
    <row r="2576" spans="2:51" s="14" customFormat="1" ht="12">
      <c r="B2576" s="262"/>
      <c r="C2576" s="263"/>
      <c r="D2576" s="231" t="s">
        <v>213</v>
      </c>
      <c r="E2576" s="264" t="s">
        <v>33</v>
      </c>
      <c r="F2576" s="265" t="s">
        <v>243</v>
      </c>
      <c r="G2576" s="263"/>
      <c r="H2576" s="266">
        <v>233.86999999999998</v>
      </c>
      <c r="I2576" s="267"/>
      <c r="J2576" s="267"/>
      <c r="K2576" s="263"/>
      <c r="L2576" s="263"/>
      <c r="M2576" s="268"/>
      <c r="N2576" s="269"/>
      <c r="O2576" s="270"/>
      <c r="P2576" s="270"/>
      <c r="Q2576" s="270"/>
      <c r="R2576" s="270"/>
      <c r="S2576" s="270"/>
      <c r="T2576" s="270"/>
      <c r="U2576" s="270"/>
      <c r="V2576" s="270"/>
      <c r="W2576" s="270"/>
      <c r="X2576" s="271"/>
      <c r="AT2576" s="272" t="s">
        <v>213</v>
      </c>
      <c r="AU2576" s="272" t="s">
        <v>90</v>
      </c>
      <c r="AV2576" s="14" t="s">
        <v>224</v>
      </c>
      <c r="AW2576" s="14" t="s">
        <v>5</v>
      </c>
      <c r="AX2576" s="14" t="s">
        <v>80</v>
      </c>
      <c r="AY2576" s="272" t="s">
        <v>204</v>
      </c>
    </row>
    <row r="2577" spans="2:51" s="11" customFormat="1" ht="12">
      <c r="B2577" s="229"/>
      <c r="C2577" s="230"/>
      <c r="D2577" s="231" t="s">
        <v>213</v>
      </c>
      <c r="E2577" s="232" t="s">
        <v>33</v>
      </c>
      <c r="F2577" s="233" t="s">
        <v>2747</v>
      </c>
      <c r="G2577" s="230"/>
      <c r="H2577" s="232" t="s">
        <v>33</v>
      </c>
      <c r="I2577" s="234"/>
      <c r="J2577" s="234"/>
      <c r="K2577" s="230"/>
      <c r="L2577" s="230"/>
      <c r="M2577" s="235"/>
      <c r="N2577" s="236"/>
      <c r="O2577" s="237"/>
      <c r="P2577" s="237"/>
      <c r="Q2577" s="237"/>
      <c r="R2577" s="237"/>
      <c r="S2577" s="237"/>
      <c r="T2577" s="237"/>
      <c r="U2577" s="237"/>
      <c r="V2577" s="237"/>
      <c r="W2577" s="237"/>
      <c r="X2577" s="238"/>
      <c r="AT2577" s="239" t="s">
        <v>213</v>
      </c>
      <c r="AU2577" s="239" t="s">
        <v>90</v>
      </c>
      <c r="AV2577" s="11" t="s">
        <v>88</v>
      </c>
      <c r="AW2577" s="11" t="s">
        <v>5</v>
      </c>
      <c r="AX2577" s="11" t="s">
        <v>80</v>
      </c>
      <c r="AY2577" s="239" t="s">
        <v>204</v>
      </c>
    </row>
    <row r="2578" spans="2:51" s="12" customFormat="1" ht="12">
      <c r="B2578" s="240"/>
      <c r="C2578" s="241"/>
      <c r="D2578" s="231" t="s">
        <v>213</v>
      </c>
      <c r="E2578" s="242" t="s">
        <v>33</v>
      </c>
      <c r="F2578" s="243" t="s">
        <v>2748</v>
      </c>
      <c r="G2578" s="241"/>
      <c r="H2578" s="244">
        <v>11.809</v>
      </c>
      <c r="I2578" s="245"/>
      <c r="J2578" s="245"/>
      <c r="K2578" s="241"/>
      <c r="L2578" s="241"/>
      <c r="M2578" s="246"/>
      <c r="N2578" s="247"/>
      <c r="O2578" s="248"/>
      <c r="P2578" s="248"/>
      <c r="Q2578" s="248"/>
      <c r="R2578" s="248"/>
      <c r="S2578" s="248"/>
      <c r="T2578" s="248"/>
      <c r="U2578" s="248"/>
      <c r="V2578" s="248"/>
      <c r="W2578" s="248"/>
      <c r="X2578" s="249"/>
      <c r="AT2578" s="250" t="s">
        <v>213</v>
      </c>
      <c r="AU2578" s="250" t="s">
        <v>90</v>
      </c>
      <c r="AV2578" s="12" t="s">
        <v>90</v>
      </c>
      <c r="AW2578" s="12" t="s">
        <v>5</v>
      </c>
      <c r="AX2578" s="12" t="s">
        <v>80</v>
      </c>
      <c r="AY2578" s="250" t="s">
        <v>204</v>
      </c>
    </row>
    <row r="2579" spans="2:51" s="12" customFormat="1" ht="12">
      <c r="B2579" s="240"/>
      <c r="C2579" s="241"/>
      <c r="D2579" s="231" t="s">
        <v>213</v>
      </c>
      <c r="E2579" s="242" t="s">
        <v>33</v>
      </c>
      <c r="F2579" s="243" t="s">
        <v>2749</v>
      </c>
      <c r="G2579" s="241"/>
      <c r="H2579" s="244">
        <v>-17.843</v>
      </c>
      <c r="I2579" s="245"/>
      <c r="J2579" s="245"/>
      <c r="K2579" s="241"/>
      <c r="L2579" s="241"/>
      <c r="M2579" s="246"/>
      <c r="N2579" s="247"/>
      <c r="O2579" s="248"/>
      <c r="P2579" s="248"/>
      <c r="Q2579" s="248"/>
      <c r="R2579" s="248"/>
      <c r="S2579" s="248"/>
      <c r="T2579" s="248"/>
      <c r="U2579" s="248"/>
      <c r="V2579" s="248"/>
      <c r="W2579" s="248"/>
      <c r="X2579" s="249"/>
      <c r="AT2579" s="250" t="s">
        <v>213</v>
      </c>
      <c r="AU2579" s="250" t="s">
        <v>90</v>
      </c>
      <c r="AV2579" s="12" t="s">
        <v>90</v>
      </c>
      <c r="AW2579" s="12" t="s">
        <v>5</v>
      </c>
      <c r="AX2579" s="12" t="s">
        <v>80</v>
      </c>
      <c r="AY2579" s="250" t="s">
        <v>204</v>
      </c>
    </row>
    <row r="2580" spans="2:51" s="12" customFormat="1" ht="12">
      <c r="B2580" s="240"/>
      <c r="C2580" s="241"/>
      <c r="D2580" s="231" t="s">
        <v>213</v>
      </c>
      <c r="E2580" s="242" t="s">
        <v>33</v>
      </c>
      <c r="F2580" s="243" t="s">
        <v>2750</v>
      </c>
      <c r="G2580" s="241"/>
      <c r="H2580" s="244">
        <v>10.346</v>
      </c>
      <c r="I2580" s="245"/>
      <c r="J2580" s="245"/>
      <c r="K2580" s="241"/>
      <c r="L2580" s="241"/>
      <c r="M2580" s="246"/>
      <c r="N2580" s="247"/>
      <c r="O2580" s="248"/>
      <c r="P2580" s="248"/>
      <c r="Q2580" s="248"/>
      <c r="R2580" s="248"/>
      <c r="S2580" s="248"/>
      <c r="T2580" s="248"/>
      <c r="U2580" s="248"/>
      <c r="V2580" s="248"/>
      <c r="W2580" s="248"/>
      <c r="X2580" s="249"/>
      <c r="AT2580" s="250" t="s">
        <v>213</v>
      </c>
      <c r="AU2580" s="250" t="s">
        <v>90</v>
      </c>
      <c r="AV2580" s="12" t="s">
        <v>90</v>
      </c>
      <c r="AW2580" s="12" t="s">
        <v>5</v>
      </c>
      <c r="AX2580" s="12" t="s">
        <v>80</v>
      </c>
      <c r="AY2580" s="250" t="s">
        <v>204</v>
      </c>
    </row>
    <row r="2581" spans="2:51" s="12" customFormat="1" ht="12">
      <c r="B2581" s="240"/>
      <c r="C2581" s="241"/>
      <c r="D2581" s="231" t="s">
        <v>213</v>
      </c>
      <c r="E2581" s="242" t="s">
        <v>33</v>
      </c>
      <c r="F2581" s="243" t="s">
        <v>2751</v>
      </c>
      <c r="G2581" s="241"/>
      <c r="H2581" s="244">
        <v>12.481</v>
      </c>
      <c r="I2581" s="245"/>
      <c r="J2581" s="245"/>
      <c r="K2581" s="241"/>
      <c r="L2581" s="241"/>
      <c r="M2581" s="246"/>
      <c r="N2581" s="247"/>
      <c r="O2581" s="248"/>
      <c r="P2581" s="248"/>
      <c r="Q2581" s="248"/>
      <c r="R2581" s="248"/>
      <c r="S2581" s="248"/>
      <c r="T2581" s="248"/>
      <c r="U2581" s="248"/>
      <c r="V2581" s="248"/>
      <c r="W2581" s="248"/>
      <c r="X2581" s="249"/>
      <c r="AT2581" s="250" t="s">
        <v>213</v>
      </c>
      <c r="AU2581" s="250" t="s">
        <v>90</v>
      </c>
      <c r="AV2581" s="12" t="s">
        <v>90</v>
      </c>
      <c r="AW2581" s="12" t="s">
        <v>5</v>
      </c>
      <c r="AX2581" s="12" t="s">
        <v>80</v>
      </c>
      <c r="AY2581" s="250" t="s">
        <v>204</v>
      </c>
    </row>
    <row r="2582" spans="2:51" s="12" customFormat="1" ht="12">
      <c r="B2582" s="240"/>
      <c r="C2582" s="241"/>
      <c r="D2582" s="231" t="s">
        <v>213</v>
      </c>
      <c r="E2582" s="242" t="s">
        <v>33</v>
      </c>
      <c r="F2582" s="243" t="s">
        <v>2752</v>
      </c>
      <c r="G2582" s="241"/>
      <c r="H2582" s="244">
        <v>8.344</v>
      </c>
      <c r="I2582" s="245"/>
      <c r="J2582" s="245"/>
      <c r="K2582" s="241"/>
      <c r="L2582" s="241"/>
      <c r="M2582" s="246"/>
      <c r="N2582" s="247"/>
      <c r="O2582" s="248"/>
      <c r="P2582" s="248"/>
      <c r="Q2582" s="248"/>
      <c r="R2582" s="248"/>
      <c r="S2582" s="248"/>
      <c r="T2582" s="248"/>
      <c r="U2582" s="248"/>
      <c r="V2582" s="248"/>
      <c r="W2582" s="248"/>
      <c r="X2582" s="249"/>
      <c r="AT2582" s="250" t="s">
        <v>213</v>
      </c>
      <c r="AU2582" s="250" t="s">
        <v>90</v>
      </c>
      <c r="AV2582" s="12" t="s">
        <v>90</v>
      </c>
      <c r="AW2582" s="12" t="s">
        <v>5</v>
      </c>
      <c r="AX2582" s="12" t="s">
        <v>80</v>
      </c>
      <c r="AY2582" s="250" t="s">
        <v>204</v>
      </c>
    </row>
    <row r="2583" spans="2:51" s="12" customFormat="1" ht="12">
      <c r="B2583" s="240"/>
      <c r="C2583" s="241"/>
      <c r="D2583" s="231" t="s">
        <v>213</v>
      </c>
      <c r="E2583" s="242" t="s">
        <v>33</v>
      </c>
      <c r="F2583" s="243" t="s">
        <v>2753</v>
      </c>
      <c r="G2583" s="241"/>
      <c r="H2583" s="244">
        <v>9.065</v>
      </c>
      <c r="I2583" s="245"/>
      <c r="J2583" s="245"/>
      <c r="K2583" s="241"/>
      <c r="L2583" s="241"/>
      <c r="M2583" s="246"/>
      <c r="N2583" s="247"/>
      <c r="O2583" s="248"/>
      <c r="P2583" s="248"/>
      <c r="Q2583" s="248"/>
      <c r="R2583" s="248"/>
      <c r="S2583" s="248"/>
      <c r="T2583" s="248"/>
      <c r="U2583" s="248"/>
      <c r="V2583" s="248"/>
      <c r="W2583" s="248"/>
      <c r="X2583" s="249"/>
      <c r="AT2583" s="250" t="s">
        <v>213</v>
      </c>
      <c r="AU2583" s="250" t="s">
        <v>90</v>
      </c>
      <c r="AV2583" s="12" t="s">
        <v>90</v>
      </c>
      <c r="AW2583" s="12" t="s">
        <v>5</v>
      </c>
      <c r="AX2583" s="12" t="s">
        <v>80</v>
      </c>
      <c r="AY2583" s="250" t="s">
        <v>204</v>
      </c>
    </row>
    <row r="2584" spans="2:51" s="12" customFormat="1" ht="12">
      <c r="B2584" s="240"/>
      <c r="C2584" s="241"/>
      <c r="D2584" s="231" t="s">
        <v>213</v>
      </c>
      <c r="E2584" s="242" t="s">
        <v>33</v>
      </c>
      <c r="F2584" s="243" t="s">
        <v>2754</v>
      </c>
      <c r="G2584" s="241"/>
      <c r="H2584" s="244">
        <v>13.321</v>
      </c>
      <c r="I2584" s="245"/>
      <c r="J2584" s="245"/>
      <c r="K2584" s="241"/>
      <c r="L2584" s="241"/>
      <c r="M2584" s="246"/>
      <c r="N2584" s="247"/>
      <c r="O2584" s="248"/>
      <c r="P2584" s="248"/>
      <c r="Q2584" s="248"/>
      <c r="R2584" s="248"/>
      <c r="S2584" s="248"/>
      <c r="T2584" s="248"/>
      <c r="U2584" s="248"/>
      <c r="V2584" s="248"/>
      <c r="W2584" s="248"/>
      <c r="X2584" s="249"/>
      <c r="AT2584" s="250" t="s">
        <v>213</v>
      </c>
      <c r="AU2584" s="250" t="s">
        <v>90</v>
      </c>
      <c r="AV2584" s="12" t="s">
        <v>90</v>
      </c>
      <c r="AW2584" s="12" t="s">
        <v>5</v>
      </c>
      <c r="AX2584" s="12" t="s">
        <v>80</v>
      </c>
      <c r="AY2584" s="250" t="s">
        <v>204</v>
      </c>
    </row>
    <row r="2585" spans="2:51" s="12" customFormat="1" ht="12">
      <c r="B2585" s="240"/>
      <c r="C2585" s="241"/>
      <c r="D2585" s="231" t="s">
        <v>213</v>
      </c>
      <c r="E2585" s="242" t="s">
        <v>33</v>
      </c>
      <c r="F2585" s="243" t="s">
        <v>2755</v>
      </c>
      <c r="G2585" s="241"/>
      <c r="H2585" s="244">
        <v>15.309</v>
      </c>
      <c r="I2585" s="245"/>
      <c r="J2585" s="245"/>
      <c r="K2585" s="241"/>
      <c r="L2585" s="241"/>
      <c r="M2585" s="246"/>
      <c r="N2585" s="247"/>
      <c r="O2585" s="248"/>
      <c r="P2585" s="248"/>
      <c r="Q2585" s="248"/>
      <c r="R2585" s="248"/>
      <c r="S2585" s="248"/>
      <c r="T2585" s="248"/>
      <c r="U2585" s="248"/>
      <c r="V2585" s="248"/>
      <c r="W2585" s="248"/>
      <c r="X2585" s="249"/>
      <c r="AT2585" s="250" t="s">
        <v>213</v>
      </c>
      <c r="AU2585" s="250" t="s">
        <v>90</v>
      </c>
      <c r="AV2585" s="12" t="s">
        <v>90</v>
      </c>
      <c r="AW2585" s="12" t="s">
        <v>5</v>
      </c>
      <c r="AX2585" s="12" t="s">
        <v>80</v>
      </c>
      <c r="AY2585" s="250" t="s">
        <v>204</v>
      </c>
    </row>
    <row r="2586" spans="2:51" s="12" customFormat="1" ht="12">
      <c r="B2586" s="240"/>
      <c r="C2586" s="241"/>
      <c r="D2586" s="231" t="s">
        <v>213</v>
      </c>
      <c r="E2586" s="242" t="s">
        <v>33</v>
      </c>
      <c r="F2586" s="243" t="s">
        <v>613</v>
      </c>
      <c r="G2586" s="241"/>
      <c r="H2586" s="244">
        <v>-1.576</v>
      </c>
      <c r="I2586" s="245"/>
      <c r="J2586" s="245"/>
      <c r="K2586" s="241"/>
      <c r="L2586" s="241"/>
      <c r="M2586" s="246"/>
      <c r="N2586" s="247"/>
      <c r="O2586" s="248"/>
      <c r="P2586" s="248"/>
      <c r="Q2586" s="248"/>
      <c r="R2586" s="248"/>
      <c r="S2586" s="248"/>
      <c r="T2586" s="248"/>
      <c r="U2586" s="248"/>
      <c r="V2586" s="248"/>
      <c r="W2586" s="248"/>
      <c r="X2586" s="249"/>
      <c r="AT2586" s="250" t="s">
        <v>213</v>
      </c>
      <c r="AU2586" s="250" t="s">
        <v>90</v>
      </c>
      <c r="AV2586" s="12" t="s">
        <v>90</v>
      </c>
      <c r="AW2586" s="12" t="s">
        <v>5</v>
      </c>
      <c r="AX2586" s="12" t="s">
        <v>80</v>
      </c>
      <c r="AY2586" s="250" t="s">
        <v>204</v>
      </c>
    </row>
    <row r="2587" spans="2:51" s="14" customFormat="1" ht="12">
      <c r="B2587" s="262"/>
      <c r="C2587" s="263"/>
      <c r="D2587" s="231" t="s">
        <v>213</v>
      </c>
      <c r="E2587" s="264" t="s">
        <v>33</v>
      </c>
      <c r="F2587" s="265" t="s">
        <v>243</v>
      </c>
      <c r="G2587" s="263"/>
      <c r="H2587" s="266">
        <v>61.25599999999999</v>
      </c>
      <c r="I2587" s="267"/>
      <c r="J2587" s="267"/>
      <c r="K2587" s="263"/>
      <c r="L2587" s="263"/>
      <c r="M2587" s="268"/>
      <c r="N2587" s="269"/>
      <c r="O2587" s="270"/>
      <c r="P2587" s="270"/>
      <c r="Q2587" s="270"/>
      <c r="R2587" s="270"/>
      <c r="S2587" s="270"/>
      <c r="T2587" s="270"/>
      <c r="U2587" s="270"/>
      <c r="V2587" s="270"/>
      <c r="W2587" s="270"/>
      <c r="X2587" s="271"/>
      <c r="AT2587" s="272" t="s">
        <v>213</v>
      </c>
      <c r="AU2587" s="272" t="s">
        <v>90</v>
      </c>
      <c r="AV2587" s="14" t="s">
        <v>224</v>
      </c>
      <c r="AW2587" s="14" t="s">
        <v>5</v>
      </c>
      <c r="AX2587" s="14" t="s">
        <v>80</v>
      </c>
      <c r="AY2587" s="272" t="s">
        <v>204</v>
      </c>
    </row>
    <row r="2588" spans="2:51" s="11" customFormat="1" ht="12">
      <c r="B2588" s="229"/>
      <c r="C2588" s="230"/>
      <c r="D2588" s="231" t="s">
        <v>213</v>
      </c>
      <c r="E2588" s="232" t="s">
        <v>33</v>
      </c>
      <c r="F2588" s="233" t="s">
        <v>2756</v>
      </c>
      <c r="G2588" s="230"/>
      <c r="H2588" s="232" t="s">
        <v>33</v>
      </c>
      <c r="I2588" s="234"/>
      <c r="J2588" s="234"/>
      <c r="K2588" s="230"/>
      <c r="L2588" s="230"/>
      <c r="M2588" s="235"/>
      <c r="N2588" s="236"/>
      <c r="O2588" s="237"/>
      <c r="P2588" s="237"/>
      <c r="Q2588" s="237"/>
      <c r="R2588" s="237"/>
      <c r="S2588" s="237"/>
      <c r="T2588" s="237"/>
      <c r="U2588" s="237"/>
      <c r="V2588" s="237"/>
      <c r="W2588" s="237"/>
      <c r="X2588" s="238"/>
      <c r="AT2588" s="239" t="s">
        <v>213</v>
      </c>
      <c r="AU2588" s="239" t="s">
        <v>90</v>
      </c>
      <c r="AV2588" s="11" t="s">
        <v>88</v>
      </c>
      <c r="AW2588" s="11" t="s">
        <v>5</v>
      </c>
      <c r="AX2588" s="11" t="s">
        <v>80</v>
      </c>
      <c r="AY2588" s="239" t="s">
        <v>204</v>
      </c>
    </row>
    <row r="2589" spans="2:51" s="12" customFormat="1" ht="12">
      <c r="B2589" s="240"/>
      <c r="C2589" s="241"/>
      <c r="D2589" s="231" t="s">
        <v>213</v>
      </c>
      <c r="E2589" s="242" t="s">
        <v>33</v>
      </c>
      <c r="F2589" s="243" t="s">
        <v>2757</v>
      </c>
      <c r="G2589" s="241"/>
      <c r="H2589" s="244">
        <v>10.941</v>
      </c>
      <c r="I2589" s="245"/>
      <c r="J2589" s="245"/>
      <c r="K2589" s="241"/>
      <c r="L2589" s="241"/>
      <c r="M2589" s="246"/>
      <c r="N2589" s="247"/>
      <c r="O2589" s="248"/>
      <c r="P2589" s="248"/>
      <c r="Q2589" s="248"/>
      <c r="R2589" s="248"/>
      <c r="S2589" s="248"/>
      <c r="T2589" s="248"/>
      <c r="U2589" s="248"/>
      <c r="V2589" s="248"/>
      <c r="W2589" s="248"/>
      <c r="X2589" s="249"/>
      <c r="AT2589" s="250" t="s">
        <v>213</v>
      </c>
      <c r="AU2589" s="250" t="s">
        <v>90</v>
      </c>
      <c r="AV2589" s="12" t="s">
        <v>90</v>
      </c>
      <c r="AW2589" s="12" t="s">
        <v>5</v>
      </c>
      <c r="AX2589" s="12" t="s">
        <v>80</v>
      </c>
      <c r="AY2589" s="250" t="s">
        <v>204</v>
      </c>
    </row>
    <row r="2590" spans="2:51" s="12" customFormat="1" ht="12">
      <c r="B2590" s="240"/>
      <c r="C2590" s="241"/>
      <c r="D2590" s="231" t="s">
        <v>213</v>
      </c>
      <c r="E2590" s="242" t="s">
        <v>33</v>
      </c>
      <c r="F2590" s="243" t="s">
        <v>617</v>
      </c>
      <c r="G2590" s="241"/>
      <c r="H2590" s="244">
        <v>-1.379</v>
      </c>
      <c r="I2590" s="245"/>
      <c r="J2590" s="245"/>
      <c r="K2590" s="241"/>
      <c r="L2590" s="241"/>
      <c r="M2590" s="246"/>
      <c r="N2590" s="247"/>
      <c r="O2590" s="248"/>
      <c r="P2590" s="248"/>
      <c r="Q2590" s="248"/>
      <c r="R2590" s="248"/>
      <c r="S2590" s="248"/>
      <c r="T2590" s="248"/>
      <c r="U2590" s="248"/>
      <c r="V2590" s="248"/>
      <c r="W2590" s="248"/>
      <c r="X2590" s="249"/>
      <c r="AT2590" s="250" t="s">
        <v>213</v>
      </c>
      <c r="AU2590" s="250" t="s">
        <v>90</v>
      </c>
      <c r="AV2590" s="12" t="s">
        <v>90</v>
      </c>
      <c r="AW2590" s="12" t="s">
        <v>5</v>
      </c>
      <c r="AX2590" s="12" t="s">
        <v>80</v>
      </c>
      <c r="AY2590" s="250" t="s">
        <v>204</v>
      </c>
    </row>
    <row r="2591" spans="2:51" s="12" customFormat="1" ht="12">
      <c r="B2591" s="240"/>
      <c r="C2591" s="241"/>
      <c r="D2591" s="231" t="s">
        <v>213</v>
      </c>
      <c r="E2591" s="242" t="s">
        <v>33</v>
      </c>
      <c r="F2591" s="243" t="s">
        <v>2758</v>
      </c>
      <c r="G2591" s="241"/>
      <c r="H2591" s="244">
        <v>10.22</v>
      </c>
      <c r="I2591" s="245"/>
      <c r="J2591" s="245"/>
      <c r="K2591" s="241"/>
      <c r="L2591" s="241"/>
      <c r="M2591" s="246"/>
      <c r="N2591" s="247"/>
      <c r="O2591" s="248"/>
      <c r="P2591" s="248"/>
      <c r="Q2591" s="248"/>
      <c r="R2591" s="248"/>
      <c r="S2591" s="248"/>
      <c r="T2591" s="248"/>
      <c r="U2591" s="248"/>
      <c r="V2591" s="248"/>
      <c r="W2591" s="248"/>
      <c r="X2591" s="249"/>
      <c r="AT2591" s="250" t="s">
        <v>213</v>
      </c>
      <c r="AU2591" s="250" t="s">
        <v>90</v>
      </c>
      <c r="AV2591" s="12" t="s">
        <v>90</v>
      </c>
      <c r="AW2591" s="12" t="s">
        <v>5</v>
      </c>
      <c r="AX2591" s="12" t="s">
        <v>80</v>
      </c>
      <c r="AY2591" s="250" t="s">
        <v>204</v>
      </c>
    </row>
    <row r="2592" spans="2:51" s="12" customFormat="1" ht="12">
      <c r="B2592" s="240"/>
      <c r="C2592" s="241"/>
      <c r="D2592" s="231" t="s">
        <v>213</v>
      </c>
      <c r="E2592" s="242" t="s">
        <v>33</v>
      </c>
      <c r="F2592" s="243" t="s">
        <v>2759</v>
      </c>
      <c r="G2592" s="241"/>
      <c r="H2592" s="244">
        <v>6.902</v>
      </c>
      <c r="I2592" s="245"/>
      <c r="J2592" s="245"/>
      <c r="K2592" s="241"/>
      <c r="L2592" s="241"/>
      <c r="M2592" s="246"/>
      <c r="N2592" s="247"/>
      <c r="O2592" s="248"/>
      <c r="P2592" s="248"/>
      <c r="Q2592" s="248"/>
      <c r="R2592" s="248"/>
      <c r="S2592" s="248"/>
      <c r="T2592" s="248"/>
      <c r="U2592" s="248"/>
      <c r="V2592" s="248"/>
      <c r="W2592" s="248"/>
      <c r="X2592" s="249"/>
      <c r="AT2592" s="250" t="s">
        <v>213</v>
      </c>
      <c r="AU2592" s="250" t="s">
        <v>90</v>
      </c>
      <c r="AV2592" s="12" t="s">
        <v>90</v>
      </c>
      <c r="AW2592" s="12" t="s">
        <v>5</v>
      </c>
      <c r="AX2592" s="12" t="s">
        <v>80</v>
      </c>
      <c r="AY2592" s="250" t="s">
        <v>204</v>
      </c>
    </row>
    <row r="2593" spans="2:51" s="12" customFormat="1" ht="12">
      <c r="B2593" s="240"/>
      <c r="C2593" s="241"/>
      <c r="D2593" s="231" t="s">
        <v>213</v>
      </c>
      <c r="E2593" s="242" t="s">
        <v>33</v>
      </c>
      <c r="F2593" s="243" t="s">
        <v>599</v>
      </c>
      <c r="G2593" s="241"/>
      <c r="H2593" s="244">
        <v>-2.758</v>
      </c>
      <c r="I2593" s="245"/>
      <c r="J2593" s="245"/>
      <c r="K2593" s="241"/>
      <c r="L2593" s="241"/>
      <c r="M2593" s="246"/>
      <c r="N2593" s="247"/>
      <c r="O2593" s="248"/>
      <c r="P2593" s="248"/>
      <c r="Q2593" s="248"/>
      <c r="R2593" s="248"/>
      <c r="S2593" s="248"/>
      <c r="T2593" s="248"/>
      <c r="U2593" s="248"/>
      <c r="V2593" s="248"/>
      <c r="W2593" s="248"/>
      <c r="X2593" s="249"/>
      <c r="AT2593" s="250" t="s">
        <v>213</v>
      </c>
      <c r="AU2593" s="250" t="s">
        <v>90</v>
      </c>
      <c r="AV2593" s="12" t="s">
        <v>90</v>
      </c>
      <c r="AW2593" s="12" t="s">
        <v>5</v>
      </c>
      <c r="AX2593" s="12" t="s">
        <v>80</v>
      </c>
      <c r="AY2593" s="250" t="s">
        <v>204</v>
      </c>
    </row>
    <row r="2594" spans="2:51" s="12" customFormat="1" ht="12">
      <c r="B2594" s="240"/>
      <c r="C2594" s="241"/>
      <c r="D2594" s="231" t="s">
        <v>213</v>
      </c>
      <c r="E2594" s="242" t="s">
        <v>33</v>
      </c>
      <c r="F2594" s="243" t="s">
        <v>2760</v>
      </c>
      <c r="G2594" s="241"/>
      <c r="H2594" s="244">
        <v>11.088</v>
      </c>
      <c r="I2594" s="245"/>
      <c r="J2594" s="245"/>
      <c r="K2594" s="241"/>
      <c r="L2594" s="241"/>
      <c r="M2594" s="246"/>
      <c r="N2594" s="247"/>
      <c r="O2594" s="248"/>
      <c r="P2594" s="248"/>
      <c r="Q2594" s="248"/>
      <c r="R2594" s="248"/>
      <c r="S2594" s="248"/>
      <c r="T2594" s="248"/>
      <c r="U2594" s="248"/>
      <c r="V2594" s="248"/>
      <c r="W2594" s="248"/>
      <c r="X2594" s="249"/>
      <c r="AT2594" s="250" t="s">
        <v>213</v>
      </c>
      <c r="AU2594" s="250" t="s">
        <v>90</v>
      </c>
      <c r="AV2594" s="12" t="s">
        <v>90</v>
      </c>
      <c r="AW2594" s="12" t="s">
        <v>5</v>
      </c>
      <c r="AX2594" s="12" t="s">
        <v>80</v>
      </c>
      <c r="AY2594" s="250" t="s">
        <v>204</v>
      </c>
    </row>
    <row r="2595" spans="2:51" s="12" customFormat="1" ht="12">
      <c r="B2595" s="240"/>
      <c r="C2595" s="241"/>
      <c r="D2595" s="231" t="s">
        <v>213</v>
      </c>
      <c r="E2595" s="242" t="s">
        <v>33</v>
      </c>
      <c r="F2595" s="243" t="s">
        <v>2761</v>
      </c>
      <c r="G2595" s="241"/>
      <c r="H2595" s="244">
        <v>-2.758</v>
      </c>
      <c r="I2595" s="245"/>
      <c r="J2595" s="245"/>
      <c r="K2595" s="241"/>
      <c r="L2595" s="241"/>
      <c r="M2595" s="246"/>
      <c r="N2595" s="247"/>
      <c r="O2595" s="248"/>
      <c r="P2595" s="248"/>
      <c r="Q2595" s="248"/>
      <c r="R2595" s="248"/>
      <c r="S2595" s="248"/>
      <c r="T2595" s="248"/>
      <c r="U2595" s="248"/>
      <c r="V2595" s="248"/>
      <c r="W2595" s="248"/>
      <c r="X2595" s="249"/>
      <c r="AT2595" s="250" t="s">
        <v>213</v>
      </c>
      <c r="AU2595" s="250" t="s">
        <v>90</v>
      </c>
      <c r="AV2595" s="12" t="s">
        <v>90</v>
      </c>
      <c r="AW2595" s="12" t="s">
        <v>5</v>
      </c>
      <c r="AX2595" s="12" t="s">
        <v>80</v>
      </c>
      <c r="AY2595" s="250" t="s">
        <v>204</v>
      </c>
    </row>
    <row r="2596" spans="2:51" s="14" customFormat="1" ht="12">
      <c r="B2596" s="262"/>
      <c r="C2596" s="263"/>
      <c r="D2596" s="231" t="s">
        <v>213</v>
      </c>
      <c r="E2596" s="264" t="s">
        <v>33</v>
      </c>
      <c r="F2596" s="265" t="s">
        <v>243</v>
      </c>
      <c r="G2596" s="263"/>
      <c r="H2596" s="266">
        <v>32.256</v>
      </c>
      <c r="I2596" s="267"/>
      <c r="J2596" s="267"/>
      <c r="K2596" s="263"/>
      <c r="L2596" s="263"/>
      <c r="M2596" s="268"/>
      <c r="N2596" s="269"/>
      <c r="O2596" s="270"/>
      <c r="P2596" s="270"/>
      <c r="Q2596" s="270"/>
      <c r="R2596" s="270"/>
      <c r="S2596" s="270"/>
      <c r="T2596" s="270"/>
      <c r="U2596" s="270"/>
      <c r="V2596" s="270"/>
      <c r="W2596" s="270"/>
      <c r="X2596" s="271"/>
      <c r="AT2596" s="272" t="s">
        <v>213</v>
      </c>
      <c r="AU2596" s="272" t="s">
        <v>90</v>
      </c>
      <c r="AV2596" s="14" t="s">
        <v>224</v>
      </c>
      <c r="AW2596" s="14" t="s">
        <v>5</v>
      </c>
      <c r="AX2596" s="14" t="s">
        <v>80</v>
      </c>
      <c r="AY2596" s="272" t="s">
        <v>204</v>
      </c>
    </row>
    <row r="2597" spans="2:51" s="11" customFormat="1" ht="12">
      <c r="B2597" s="229"/>
      <c r="C2597" s="230"/>
      <c r="D2597" s="231" t="s">
        <v>213</v>
      </c>
      <c r="E2597" s="232" t="s">
        <v>33</v>
      </c>
      <c r="F2597" s="233" t="s">
        <v>2762</v>
      </c>
      <c r="G2597" s="230"/>
      <c r="H2597" s="232" t="s">
        <v>33</v>
      </c>
      <c r="I2597" s="234"/>
      <c r="J2597" s="234"/>
      <c r="K2597" s="230"/>
      <c r="L2597" s="230"/>
      <c r="M2597" s="235"/>
      <c r="N2597" s="236"/>
      <c r="O2597" s="237"/>
      <c r="P2597" s="237"/>
      <c r="Q2597" s="237"/>
      <c r="R2597" s="237"/>
      <c r="S2597" s="237"/>
      <c r="T2597" s="237"/>
      <c r="U2597" s="237"/>
      <c r="V2597" s="237"/>
      <c r="W2597" s="237"/>
      <c r="X2597" s="238"/>
      <c r="AT2597" s="239" t="s">
        <v>213</v>
      </c>
      <c r="AU2597" s="239" t="s">
        <v>90</v>
      </c>
      <c r="AV2597" s="11" t="s">
        <v>88</v>
      </c>
      <c r="AW2597" s="11" t="s">
        <v>5</v>
      </c>
      <c r="AX2597" s="11" t="s">
        <v>80</v>
      </c>
      <c r="AY2597" s="239" t="s">
        <v>204</v>
      </c>
    </row>
    <row r="2598" spans="2:51" s="12" customFormat="1" ht="12">
      <c r="B2598" s="240"/>
      <c r="C2598" s="241"/>
      <c r="D2598" s="231" t="s">
        <v>213</v>
      </c>
      <c r="E2598" s="242" t="s">
        <v>33</v>
      </c>
      <c r="F2598" s="243" t="s">
        <v>2763</v>
      </c>
      <c r="G2598" s="241"/>
      <c r="H2598" s="244">
        <v>11.641</v>
      </c>
      <c r="I2598" s="245"/>
      <c r="J2598" s="245"/>
      <c r="K2598" s="241"/>
      <c r="L2598" s="241"/>
      <c r="M2598" s="246"/>
      <c r="N2598" s="247"/>
      <c r="O2598" s="248"/>
      <c r="P2598" s="248"/>
      <c r="Q2598" s="248"/>
      <c r="R2598" s="248"/>
      <c r="S2598" s="248"/>
      <c r="T2598" s="248"/>
      <c r="U2598" s="248"/>
      <c r="V2598" s="248"/>
      <c r="W2598" s="248"/>
      <c r="X2598" s="249"/>
      <c r="AT2598" s="250" t="s">
        <v>213</v>
      </c>
      <c r="AU2598" s="250" t="s">
        <v>90</v>
      </c>
      <c r="AV2598" s="12" t="s">
        <v>90</v>
      </c>
      <c r="AW2598" s="12" t="s">
        <v>5</v>
      </c>
      <c r="AX2598" s="12" t="s">
        <v>80</v>
      </c>
      <c r="AY2598" s="250" t="s">
        <v>204</v>
      </c>
    </row>
    <row r="2599" spans="2:51" s="12" customFormat="1" ht="12">
      <c r="B2599" s="240"/>
      <c r="C2599" s="241"/>
      <c r="D2599" s="231" t="s">
        <v>213</v>
      </c>
      <c r="E2599" s="242" t="s">
        <v>33</v>
      </c>
      <c r="F2599" s="243" t="s">
        <v>2764</v>
      </c>
      <c r="G2599" s="241"/>
      <c r="H2599" s="244">
        <v>9.583</v>
      </c>
      <c r="I2599" s="245"/>
      <c r="J2599" s="245"/>
      <c r="K2599" s="241"/>
      <c r="L2599" s="241"/>
      <c r="M2599" s="246"/>
      <c r="N2599" s="247"/>
      <c r="O2599" s="248"/>
      <c r="P2599" s="248"/>
      <c r="Q2599" s="248"/>
      <c r="R2599" s="248"/>
      <c r="S2599" s="248"/>
      <c r="T2599" s="248"/>
      <c r="U2599" s="248"/>
      <c r="V2599" s="248"/>
      <c r="W2599" s="248"/>
      <c r="X2599" s="249"/>
      <c r="AT2599" s="250" t="s">
        <v>213</v>
      </c>
      <c r="AU2599" s="250" t="s">
        <v>90</v>
      </c>
      <c r="AV2599" s="12" t="s">
        <v>90</v>
      </c>
      <c r="AW2599" s="12" t="s">
        <v>5</v>
      </c>
      <c r="AX2599" s="12" t="s">
        <v>80</v>
      </c>
      <c r="AY2599" s="250" t="s">
        <v>204</v>
      </c>
    </row>
    <row r="2600" spans="2:51" s="12" customFormat="1" ht="12">
      <c r="B2600" s="240"/>
      <c r="C2600" s="241"/>
      <c r="D2600" s="231" t="s">
        <v>213</v>
      </c>
      <c r="E2600" s="242" t="s">
        <v>33</v>
      </c>
      <c r="F2600" s="243" t="s">
        <v>2765</v>
      </c>
      <c r="G2600" s="241"/>
      <c r="H2600" s="244">
        <v>11.97</v>
      </c>
      <c r="I2600" s="245"/>
      <c r="J2600" s="245"/>
      <c r="K2600" s="241"/>
      <c r="L2600" s="241"/>
      <c r="M2600" s="246"/>
      <c r="N2600" s="247"/>
      <c r="O2600" s="248"/>
      <c r="P2600" s="248"/>
      <c r="Q2600" s="248"/>
      <c r="R2600" s="248"/>
      <c r="S2600" s="248"/>
      <c r="T2600" s="248"/>
      <c r="U2600" s="248"/>
      <c r="V2600" s="248"/>
      <c r="W2600" s="248"/>
      <c r="X2600" s="249"/>
      <c r="AT2600" s="250" t="s">
        <v>213</v>
      </c>
      <c r="AU2600" s="250" t="s">
        <v>90</v>
      </c>
      <c r="AV2600" s="12" t="s">
        <v>90</v>
      </c>
      <c r="AW2600" s="12" t="s">
        <v>5</v>
      </c>
      <c r="AX2600" s="12" t="s">
        <v>80</v>
      </c>
      <c r="AY2600" s="250" t="s">
        <v>204</v>
      </c>
    </row>
    <row r="2601" spans="2:51" s="12" customFormat="1" ht="12">
      <c r="B2601" s="240"/>
      <c r="C2601" s="241"/>
      <c r="D2601" s="231" t="s">
        <v>213</v>
      </c>
      <c r="E2601" s="242" t="s">
        <v>33</v>
      </c>
      <c r="F2601" s="243" t="s">
        <v>599</v>
      </c>
      <c r="G2601" s="241"/>
      <c r="H2601" s="244">
        <v>-2.758</v>
      </c>
      <c r="I2601" s="245"/>
      <c r="J2601" s="245"/>
      <c r="K2601" s="241"/>
      <c r="L2601" s="241"/>
      <c r="M2601" s="246"/>
      <c r="N2601" s="247"/>
      <c r="O2601" s="248"/>
      <c r="P2601" s="248"/>
      <c r="Q2601" s="248"/>
      <c r="R2601" s="248"/>
      <c r="S2601" s="248"/>
      <c r="T2601" s="248"/>
      <c r="U2601" s="248"/>
      <c r="V2601" s="248"/>
      <c r="W2601" s="248"/>
      <c r="X2601" s="249"/>
      <c r="AT2601" s="250" t="s">
        <v>213</v>
      </c>
      <c r="AU2601" s="250" t="s">
        <v>90</v>
      </c>
      <c r="AV2601" s="12" t="s">
        <v>90</v>
      </c>
      <c r="AW2601" s="12" t="s">
        <v>5</v>
      </c>
      <c r="AX2601" s="12" t="s">
        <v>80</v>
      </c>
      <c r="AY2601" s="250" t="s">
        <v>204</v>
      </c>
    </row>
    <row r="2602" spans="2:51" s="12" customFormat="1" ht="12">
      <c r="B2602" s="240"/>
      <c r="C2602" s="241"/>
      <c r="D2602" s="231" t="s">
        <v>213</v>
      </c>
      <c r="E2602" s="242" t="s">
        <v>33</v>
      </c>
      <c r="F2602" s="243" t="s">
        <v>2766</v>
      </c>
      <c r="G2602" s="241"/>
      <c r="H2602" s="244">
        <v>11.942</v>
      </c>
      <c r="I2602" s="245"/>
      <c r="J2602" s="245"/>
      <c r="K2602" s="241"/>
      <c r="L2602" s="241"/>
      <c r="M2602" s="246"/>
      <c r="N2602" s="247"/>
      <c r="O2602" s="248"/>
      <c r="P2602" s="248"/>
      <c r="Q2602" s="248"/>
      <c r="R2602" s="248"/>
      <c r="S2602" s="248"/>
      <c r="T2602" s="248"/>
      <c r="U2602" s="248"/>
      <c r="V2602" s="248"/>
      <c r="W2602" s="248"/>
      <c r="X2602" s="249"/>
      <c r="AT2602" s="250" t="s">
        <v>213</v>
      </c>
      <c r="AU2602" s="250" t="s">
        <v>90</v>
      </c>
      <c r="AV2602" s="12" t="s">
        <v>90</v>
      </c>
      <c r="AW2602" s="12" t="s">
        <v>5</v>
      </c>
      <c r="AX2602" s="12" t="s">
        <v>80</v>
      </c>
      <c r="AY2602" s="250" t="s">
        <v>204</v>
      </c>
    </row>
    <row r="2603" spans="2:51" s="12" customFormat="1" ht="12">
      <c r="B2603" s="240"/>
      <c r="C2603" s="241"/>
      <c r="D2603" s="231" t="s">
        <v>213</v>
      </c>
      <c r="E2603" s="242" t="s">
        <v>33</v>
      </c>
      <c r="F2603" s="243" t="s">
        <v>2767</v>
      </c>
      <c r="G2603" s="241"/>
      <c r="H2603" s="244">
        <v>13.741</v>
      </c>
      <c r="I2603" s="245"/>
      <c r="J2603" s="245"/>
      <c r="K2603" s="241"/>
      <c r="L2603" s="241"/>
      <c r="M2603" s="246"/>
      <c r="N2603" s="247"/>
      <c r="O2603" s="248"/>
      <c r="P2603" s="248"/>
      <c r="Q2603" s="248"/>
      <c r="R2603" s="248"/>
      <c r="S2603" s="248"/>
      <c r="T2603" s="248"/>
      <c r="U2603" s="248"/>
      <c r="V2603" s="248"/>
      <c r="W2603" s="248"/>
      <c r="X2603" s="249"/>
      <c r="AT2603" s="250" t="s">
        <v>213</v>
      </c>
      <c r="AU2603" s="250" t="s">
        <v>90</v>
      </c>
      <c r="AV2603" s="12" t="s">
        <v>90</v>
      </c>
      <c r="AW2603" s="12" t="s">
        <v>5</v>
      </c>
      <c r="AX2603" s="12" t="s">
        <v>80</v>
      </c>
      <c r="AY2603" s="250" t="s">
        <v>204</v>
      </c>
    </row>
    <row r="2604" spans="2:51" s="12" customFormat="1" ht="12">
      <c r="B2604" s="240"/>
      <c r="C2604" s="241"/>
      <c r="D2604" s="231" t="s">
        <v>213</v>
      </c>
      <c r="E2604" s="242" t="s">
        <v>33</v>
      </c>
      <c r="F2604" s="243" t="s">
        <v>2768</v>
      </c>
      <c r="G2604" s="241"/>
      <c r="H2604" s="244">
        <v>10.885</v>
      </c>
      <c r="I2604" s="245"/>
      <c r="J2604" s="245"/>
      <c r="K2604" s="241"/>
      <c r="L2604" s="241"/>
      <c r="M2604" s="246"/>
      <c r="N2604" s="247"/>
      <c r="O2604" s="248"/>
      <c r="P2604" s="248"/>
      <c r="Q2604" s="248"/>
      <c r="R2604" s="248"/>
      <c r="S2604" s="248"/>
      <c r="T2604" s="248"/>
      <c r="U2604" s="248"/>
      <c r="V2604" s="248"/>
      <c r="W2604" s="248"/>
      <c r="X2604" s="249"/>
      <c r="AT2604" s="250" t="s">
        <v>213</v>
      </c>
      <c r="AU2604" s="250" t="s">
        <v>90</v>
      </c>
      <c r="AV2604" s="12" t="s">
        <v>90</v>
      </c>
      <c r="AW2604" s="12" t="s">
        <v>5</v>
      </c>
      <c r="AX2604" s="12" t="s">
        <v>80</v>
      </c>
      <c r="AY2604" s="250" t="s">
        <v>204</v>
      </c>
    </row>
    <row r="2605" spans="2:51" s="12" customFormat="1" ht="12">
      <c r="B2605" s="240"/>
      <c r="C2605" s="241"/>
      <c r="D2605" s="231" t="s">
        <v>213</v>
      </c>
      <c r="E2605" s="242" t="s">
        <v>33</v>
      </c>
      <c r="F2605" s="243" t="s">
        <v>2769</v>
      </c>
      <c r="G2605" s="241"/>
      <c r="H2605" s="244">
        <v>9.638</v>
      </c>
      <c r="I2605" s="245"/>
      <c r="J2605" s="245"/>
      <c r="K2605" s="241"/>
      <c r="L2605" s="241"/>
      <c r="M2605" s="246"/>
      <c r="N2605" s="247"/>
      <c r="O2605" s="248"/>
      <c r="P2605" s="248"/>
      <c r="Q2605" s="248"/>
      <c r="R2605" s="248"/>
      <c r="S2605" s="248"/>
      <c r="T2605" s="248"/>
      <c r="U2605" s="248"/>
      <c r="V2605" s="248"/>
      <c r="W2605" s="248"/>
      <c r="X2605" s="249"/>
      <c r="AT2605" s="250" t="s">
        <v>213</v>
      </c>
      <c r="AU2605" s="250" t="s">
        <v>90</v>
      </c>
      <c r="AV2605" s="12" t="s">
        <v>90</v>
      </c>
      <c r="AW2605" s="12" t="s">
        <v>5</v>
      </c>
      <c r="AX2605" s="12" t="s">
        <v>80</v>
      </c>
      <c r="AY2605" s="250" t="s">
        <v>204</v>
      </c>
    </row>
    <row r="2606" spans="2:51" s="14" customFormat="1" ht="12">
      <c r="B2606" s="262"/>
      <c r="C2606" s="263"/>
      <c r="D2606" s="231" t="s">
        <v>213</v>
      </c>
      <c r="E2606" s="264" t="s">
        <v>33</v>
      </c>
      <c r="F2606" s="265" t="s">
        <v>243</v>
      </c>
      <c r="G2606" s="263"/>
      <c r="H2606" s="266">
        <v>76.64200000000001</v>
      </c>
      <c r="I2606" s="267"/>
      <c r="J2606" s="267"/>
      <c r="K2606" s="263"/>
      <c r="L2606" s="263"/>
      <c r="M2606" s="268"/>
      <c r="N2606" s="269"/>
      <c r="O2606" s="270"/>
      <c r="P2606" s="270"/>
      <c r="Q2606" s="270"/>
      <c r="R2606" s="270"/>
      <c r="S2606" s="270"/>
      <c r="T2606" s="270"/>
      <c r="U2606" s="270"/>
      <c r="V2606" s="270"/>
      <c r="W2606" s="270"/>
      <c r="X2606" s="271"/>
      <c r="AT2606" s="272" t="s">
        <v>213</v>
      </c>
      <c r="AU2606" s="272" t="s">
        <v>90</v>
      </c>
      <c r="AV2606" s="14" t="s">
        <v>224</v>
      </c>
      <c r="AW2606" s="14" t="s">
        <v>5</v>
      </c>
      <c r="AX2606" s="14" t="s">
        <v>80</v>
      </c>
      <c r="AY2606" s="272" t="s">
        <v>204</v>
      </c>
    </row>
    <row r="2607" spans="2:51" s="11" customFormat="1" ht="12">
      <c r="B2607" s="229"/>
      <c r="C2607" s="230"/>
      <c r="D2607" s="231" t="s">
        <v>213</v>
      </c>
      <c r="E2607" s="232" t="s">
        <v>33</v>
      </c>
      <c r="F2607" s="233" t="s">
        <v>2770</v>
      </c>
      <c r="G2607" s="230"/>
      <c r="H2607" s="232" t="s">
        <v>33</v>
      </c>
      <c r="I2607" s="234"/>
      <c r="J2607" s="234"/>
      <c r="K2607" s="230"/>
      <c r="L2607" s="230"/>
      <c r="M2607" s="235"/>
      <c r="N2607" s="236"/>
      <c r="O2607" s="237"/>
      <c r="P2607" s="237"/>
      <c r="Q2607" s="237"/>
      <c r="R2607" s="237"/>
      <c r="S2607" s="237"/>
      <c r="T2607" s="237"/>
      <c r="U2607" s="237"/>
      <c r="V2607" s="237"/>
      <c r="W2607" s="237"/>
      <c r="X2607" s="238"/>
      <c r="AT2607" s="239" t="s">
        <v>213</v>
      </c>
      <c r="AU2607" s="239" t="s">
        <v>90</v>
      </c>
      <c r="AV2607" s="11" t="s">
        <v>88</v>
      </c>
      <c r="AW2607" s="11" t="s">
        <v>5</v>
      </c>
      <c r="AX2607" s="11" t="s">
        <v>80</v>
      </c>
      <c r="AY2607" s="239" t="s">
        <v>204</v>
      </c>
    </row>
    <row r="2608" spans="2:51" s="12" customFormat="1" ht="12">
      <c r="B2608" s="240"/>
      <c r="C2608" s="241"/>
      <c r="D2608" s="231" t="s">
        <v>213</v>
      </c>
      <c r="E2608" s="242" t="s">
        <v>33</v>
      </c>
      <c r="F2608" s="243" t="s">
        <v>2771</v>
      </c>
      <c r="G2608" s="241"/>
      <c r="H2608" s="244">
        <v>76.642</v>
      </c>
      <c r="I2608" s="245"/>
      <c r="J2608" s="245"/>
      <c r="K2608" s="241"/>
      <c r="L2608" s="241"/>
      <c r="M2608" s="246"/>
      <c r="N2608" s="247"/>
      <c r="O2608" s="248"/>
      <c r="P2608" s="248"/>
      <c r="Q2608" s="248"/>
      <c r="R2608" s="248"/>
      <c r="S2608" s="248"/>
      <c r="T2608" s="248"/>
      <c r="U2608" s="248"/>
      <c r="V2608" s="248"/>
      <c r="W2608" s="248"/>
      <c r="X2608" s="249"/>
      <c r="AT2608" s="250" t="s">
        <v>213</v>
      </c>
      <c r="AU2608" s="250" t="s">
        <v>90</v>
      </c>
      <c r="AV2608" s="12" t="s">
        <v>90</v>
      </c>
      <c r="AW2608" s="12" t="s">
        <v>5</v>
      </c>
      <c r="AX2608" s="12" t="s">
        <v>80</v>
      </c>
      <c r="AY2608" s="250" t="s">
        <v>204</v>
      </c>
    </row>
    <row r="2609" spans="2:51" s="11" customFormat="1" ht="12">
      <c r="B2609" s="229"/>
      <c r="C2609" s="230"/>
      <c r="D2609" s="231" t="s">
        <v>213</v>
      </c>
      <c r="E2609" s="232" t="s">
        <v>33</v>
      </c>
      <c r="F2609" s="233" t="s">
        <v>2772</v>
      </c>
      <c r="G2609" s="230"/>
      <c r="H2609" s="232" t="s">
        <v>33</v>
      </c>
      <c r="I2609" s="234"/>
      <c r="J2609" s="234"/>
      <c r="K2609" s="230"/>
      <c r="L2609" s="230"/>
      <c r="M2609" s="235"/>
      <c r="N2609" s="236"/>
      <c r="O2609" s="237"/>
      <c r="P2609" s="237"/>
      <c r="Q2609" s="237"/>
      <c r="R2609" s="237"/>
      <c r="S2609" s="237"/>
      <c r="T2609" s="237"/>
      <c r="U2609" s="237"/>
      <c r="V2609" s="237"/>
      <c r="W2609" s="237"/>
      <c r="X2609" s="238"/>
      <c r="AT2609" s="239" t="s">
        <v>213</v>
      </c>
      <c r="AU2609" s="239" t="s">
        <v>90</v>
      </c>
      <c r="AV2609" s="11" t="s">
        <v>88</v>
      </c>
      <c r="AW2609" s="11" t="s">
        <v>5</v>
      </c>
      <c r="AX2609" s="11" t="s">
        <v>80</v>
      </c>
      <c r="AY2609" s="239" t="s">
        <v>204</v>
      </c>
    </row>
    <row r="2610" spans="2:51" s="12" customFormat="1" ht="12">
      <c r="B2610" s="240"/>
      <c r="C2610" s="241"/>
      <c r="D2610" s="231" t="s">
        <v>213</v>
      </c>
      <c r="E2610" s="242" t="s">
        <v>33</v>
      </c>
      <c r="F2610" s="243" t="s">
        <v>2773</v>
      </c>
      <c r="G2610" s="241"/>
      <c r="H2610" s="244">
        <v>17.731</v>
      </c>
      <c r="I2610" s="245"/>
      <c r="J2610" s="245"/>
      <c r="K2610" s="241"/>
      <c r="L2610" s="241"/>
      <c r="M2610" s="246"/>
      <c r="N2610" s="247"/>
      <c r="O2610" s="248"/>
      <c r="P2610" s="248"/>
      <c r="Q2610" s="248"/>
      <c r="R2610" s="248"/>
      <c r="S2610" s="248"/>
      <c r="T2610" s="248"/>
      <c r="U2610" s="248"/>
      <c r="V2610" s="248"/>
      <c r="W2610" s="248"/>
      <c r="X2610" s="249"/>
      <c r="AT2610" s="250" t="s">
        <v>213</v>
      </c>
      <c r="AU2610" s="250" t="s">
        <v>90</v>
      </c>
      <c r="AV2610" s="12" t="s">
        <v>90</v>
      </c>
      <c r="AW2610" s="12" t="s">
        <v>5</v>
      </c>
      <c r="AX2610" s="12" t="s">
        <v>80</v>
      </c>
      <c r="AY2610" s="250" t="s">
        <v>204</v>
      </c>
    </row>
    <row r="2611" spans="2:51" s="12" customFormat="1" ht="12">
      <c r="B2611" s="240"/>
      <c r="C2611" s="241"/>
      <c r="D2611" s="231" t="s">
        <v>213</v>
      </c>
      <c r="E2611" s="242" t="s">
        <v>33</v>
      </c>
      <c r="F2611" s="243" t="s">
        <v>2774</v>
      </c>
      <c r="G2611" s="241"/>
      <c r="H2611" s="244">
        <v>14.371</v>
      </c>
      <c r="I2611" s="245"/>
      <c r="J2611" s="245"/>
      <c r="K2611" s="241"/>
      <c r="L2611" s="241"/>
      <c r="M2611" s="246"/>
      <c r="N2611" s="247"/>
      <c r="O2611" s="248"/>
      <c r="P2611" s="248"/>
      <c r="Q2611" s="248"/>
      <c r="R2611" s="248"/>
      <c r="S2611" s="248"/>
      <c r="T2611" s="248"/>
      <c r="U2611" s="248"/>
      <c r="V2611" s="248"/>
      <c r="W2611" s="248"/>
      <c r="X2611" s="249"/>
      <c r="AT2611" s="250" t="s">
        <v>213</v>
      </c>
      <c r="AU2611" s="250" t="s">
        <v>90</v>
      </c>
      <c r="AV2611" s="12" t="s">
        <v>90</v>
      </c>
      <c r="AW2611" s="12" t="s">
        <v>5</v>
      </c>
      <c r="AX2611" s="12" t="s">
        <v>80</v>
      </c>
      <c r="AY2611" s="250" t="s">
        <v>204</v>
      </c>
    </row>
    <row r="2612" spans="2:51" s="12" customFormat="1" ht="12">
      <c r="B2612" s="240"/>
      <c r="C2612" s="241"/>
      <c r="D2612" s="231" t="s">
        <v>213</v>
      </c>
      <c r="E2612" s="242" t="s">
        <v>33</v>
      </c>
      <c r="F2612" s="243" t="s">
        <v>2775</v>
      </c>
      <c r="G2612" s="241"/>
      <c r="H2612" s="244">
        <v>10.843</v>
      </c>
      <c r="I2612" s="245"/>
      <c r="J2612" s="245"/>
      <c r="K2612" s="241"/>
      <c r="L2612" s="241"/>
      <c r="M2612" s="246"/>
      <c r="N2612" s="247"/>
      <c r="O2612" s="248"/>
      <c r="P2612" s="248"/>
      <c r="Q2612" s="248"/>
      <c r="R2612" s="248"/>
      <c r="S2612" s="248"/>
      <c r="T2612" s="248"/>
      <c r="U2612" s="248"/>
      <c r="V2612" s="248"/>
      <c r="W2612" s="248"/>
      <c r="X2612" s="249"/>
      <c r="AT2612" s="250" t="s">
        <v>213</v>
      </c>
      <c r="AU2612" s="250" t="s">
        <v>90</v>
      </c>
      <c r="AV2612" s="12" t="s">
        <v>90</v>
      </c>
      <c r="AW2612" s="12" t="s">
        <v>5</v>
      </c>
      <c r="AX2612" s="12" t="s">
        <v>80</v>
      </c>
      <c r="AY2612" s="250" t="s">
        <v>204</v>
      </c>
    </row>
    <row r="2613" spans="2:51" s="12" customFormat="1" ht="12">
      <c r="B2613" s="240"/>
      <c r="C2613" s="241"/>
      <c r="D2613" s="231" t="s">
        <v>213</v>
      </c>
      <c r="E2613" s="242" t="s">
        <v>33</v>
      </c>
      <c r="F2613" s="243" t="s">
        <v>2776</v>
      </c>
      <c r="G2613" s="241"/>
      <c r="H2613" s="244">
        <v>9.17</v>
      </c>
      <c r="I2613" s="245"/>
      <c r="J2613" s="245"/>
      <c r="K2613" s="241"/>
      <c r="L2613" s="241"/>
      <c r="M2613" s="246"/>
      <c r="N2613" s="247"/>
      <c r="O2613" s="248"/>
      <c r="P2613" s="248"/>
      <c r="Q2613" s="248"/>
      <c r="R2613" s="248"/>
      <c r="S2613" s="248"/>
      <c r="T2613" s="248"/>
      <c r="U2613" s="248"/>
      <c r="V2613" s="248"/>
      <c r="W2613" s="248"/>
      <c r="X2613" s="249"/>
      <c r="AT2613" s="250" t="s">
        <v>213</v>
      </c>
      <c r="AU2613" s="250" t="s">
        <v>90</v>
      </c>
      <c r="AV2613" s="12" t="s">
        <v>90</v>
      </c>
      <c r="AW2613" s="12" t="s">
        <v>5</v>
      </c>
      <c r="AX2613" s="12" t="s">
        <v>80</v>
      </c>
      <c r="AY2613" s="250" t="s">
        <v>204</v>
      </c>
    </row>
    <row r="2614" spans="2:51" s="12" customFormat="1" ht="12">
      <c r="B2614" s="240"/>
      <c r="C2614" s="241"/>
      <c r="D2614" s="231" t="s">
        <v>213</v>
      </c>
      <c r="E2614" s="242" t="s">
        <v>33</v>
      </c>
      <c r="F2614" s="243" t="s">
        <v>2777</v>
      </c>
      <c r="G2614" s="241"/>
      <c r="H2614" s="244">
        <v>14.812</v>
      </c>
      <c r="I2614" s="245"/>
      <c r="J2614" s="245"/>
      <c r="K2614" s="241"/>
      <c r="L2614" s="241"/>
      <c r="M2614" s="246"/>
      <c r="N2614" s="247"/>
      <c r="O2614" s="248"/>
      <c r="P2614" s="248"/>
      <c r="Q2614" s="248"/>
      <c r="R2614" s="248"/>
      <c r="S2614" s="248"/>
      <c r="T2614" s="248"/>
      <c r="U2614" s="248"/>
      <c r="V2614" s="248"/>
      <c r="W2614" s="248"/>
      <c r="X2614" s="249"/>
      <c r="AT2614" s="250" t="s">
        <v>213</v>
      </c>
      <c r="AU2614" s="250" t="s">
        <v>90</v>
      </c>
      <c r="AV2614" s="12" t="s">
        <v>90</v>
      </c>
      <c r="AW2614" s="12" t="s">
        <v>5</v>
      </c>
      <c r="AX2614" s="12" t="s">
        <v>80</v>
      </c>
      <c r="AY2614" s="250" t="s">
        <v>204</v>
      </c>
    </row>
    <row r="2615" spans="2:51" s="12" customFormat="1" ht="12">
      <c r="B2615" s="240"/>
      <c r="C2615" s="241"/>
      <c r="D2615" s="231" t="s">
        <v>213</v>
      </c>
      <c r="E2615" s="242" t="s">
        <v>33</v>
      </c>
      <c r="F2615" s="243" t="s">
        <v>2778</v>
      </c>
      <c r="G2615" s="241"/>
      <c r="H2615" s="244">
        <v>11.557</v>
      </c>
      <c r="I2615" s="245"/>
      <c r="J2615" s="245"/>
      <c r="K2615" s="241"/>
      <c r="L2615" s="241"/>
      <c r="M2615" s="246"/>
      <c r="N2615" s="247"/>
      <c r="O2615" s="248"/>
      <c r="P2615" s="248"/>
      <c r="Q2615" s="248"/>
      <c r="R2615" s="248"/>
      <c r="S2615" s="248"/>
      <c r="T2615" s="248"/>
      <c r="U2615" s="248"/>
      <c r="V2615" s="248"/>
      <c r="W2615" s="248"/>
      <c r="X2615" s="249"/>
      <c r="AT2615" s="250" t="s">
        <v>213</v>
      </c>
      <c r="AU2615" s="250" t="s">
        <v>90</v>
      </c>
      <c r="AV2615" s="12" t="s">
        <v>90</v>
      </c>
      <c r="AW2615" s="12" t="s">
        <v>5</v>
      </c>
      <c r="AX2615" s="12" t="s">
        <v>80</v>
      </c>
      <c r="AY2615" s="250" t="s">
        <v>204</v>
      </c>
    </row>
    <row r="2616" spans="2:51" s="12" customFormat="1" ht="12">
      <c r="B2616" s="240"/>
      <c r="C2616" s="241"/>
      <c r="D2616" s="231" t="s">
        <v>213</v>
      </c>
      <c r="E2616" s="242" t="s">
        <v>33</v>
      </c>
      <c r="F2616" s="243" t="s">
        <v>2779</v>
      </c>
      <c r="G2616" s="241"/>
      <c r="H2616" s="244">
        <v>13.979</v>
      </c>
      <c r="I2616" s="245"/>
      <c r="J2616" s="245"/>
      <c r="K2616" s="241"/>
      <c r="L2616" s="241"/>
      <c r="M2616" s="246"/>
      <c r="N2616" s="247"/>
      <c r="O2616" s="248"/>
      <c r="P2616" s="248"/>
      <c r="Q2616" s="248"/>
      <c r="R2616" s="248"/>
      <c r="S2616" s="248"/>
      <c r="T2616" s="248"/>
      <c r="U2616" s="248"/>
      <c r="V2616" s="248"/>
      <c r="W2616" s="248"/>
      <c r="X2616" s="249"/>
      <c r="AT2616" s="250" t="s">
        <v>213</v>
      </c>
      <c r="AU2616" s="250" t="s">
        <v>90</v>
      </c>
      <c r="AV2616" s="12" t="s">
        <v>90</v>
      </c>
      <c r="AW2616" s="12" t="s">
        <v>5</v>
      </c>
      <c r="AX2616" s="12" t="s">
        <v>80</v>
      </c>
      <c r="AY2616" s="250" t="s">
        <v>204</v>
      </c>
    </row>
    <row r="2617" spans="2:51" s="14" customFormat="1" ht="12">
      <c r="B2617" s="262"/>
      <c r="C2617" s="263"/>
      <c r="D2617" s="231" t="s">
        <v>213</v>
      </c>
      <c r="E2617" s="264" t="s">
        <v>33</v>
      </c>
      <c r="F2617" s="265" t="s">
        <v>243</v>
      </c>
      <c r="G2617" s="263"/>
      <c r="H2617" s="266">
        <v>169.10499999999996</v>
      </c>
      <c r="I2617" s="267"/>
      <c r="J2617" s="267"/>
      <c r="K2617" s="263"/>
      <c r="L2617" s="263"/>
      <c r="M2617" s="268"/>
      <c r="N2617" s="269"/>
      <c r="O2617" s="270"/>
      <c r="P2617" s="270"/>
      <c r="Q2617" s="270"/>
      <c r="R2617" s="270"/>
      <c r="S2617" s="270"/>
      <c r="T2617" s="270"/>
      <c r="U2617" s="270"/>
      <c r="V2617" s="270"/>
      <c r="W2617" s="270"/>
      <c r="X2617" s="271"/>
      <c r="AT2617" s="272" t="s">
        <v>213</v>
      </c>
      <c r="AU2617" s="272" t="s">
        <v>90</v>
      </c>
      <c r="AV2617" s="14" t="s">
        <v>224</v>
      </c>
      <c r="AW2617" s="14" t="s">
        <v>5</v>
      </c>
      <c r="AX2617" s="14" t="s">
        <v>80</v>
      </c>
      <c r="AY2617" s="272" t="s">
        <v>204</v>
      </c>
    </row>
    <row r="2618" spans="2:51" s="13" customFormat="1" ht="12">
      <c r="B2618" s="251"/>
      <c r="C2618" s="252"/>
      <c r="D2618" s="231" t="s">
        <v>213</v>
      </c>
      <c r="E2618" s="253" t="s">
        <v>33</v>
      </c>
      <c r="F2618" s="254" t="s">
        <v>218</v>
      </c>
      <c r="G2618" s="252"/>
      <c r="H2618" s="255">
        <v>573.1290000000001</v>
      </c>
      <c r="I2618" s="256"/>
      <c r="J2618" s="256"/>
      <c r="K2618" s="252"/>
      <c r="L2618" s="252"/>
      <c r="M2618" s="257"/>
      <c r="N2618" s="258"/>
      <c r="O2618" s="259"/>
      <c r="P2618" s="259"/>
      <c r="Q2618" s="259"/>
      <c r="R2618" s="259"/>
      <c r="S2618" s="259"/>
      <c r="T2618" s="259"/>
      <c r="U2618" s="259"/>
      <c r="V2618" s="259"/>
      <c r="W2618" s="259"/>
      <c r="X2618" s="260"/>
      <c r="AT2618" s="261" t="s">
        <v>213</v>
      </c>
      <c r="AU2618" s="261" t="s">
        <v>90</v>
      </c>
      <c r="AV2618" s="13" t="s">
        <v>211</v>
      </c>
      <c r="AW2618" s="13" t="s">
        <v>5</v>
      </c>
      <c r="AX2618" s="13" t="s">
        <v>88</v>
      </c>
      <c r="AY2618" s="261" t="s">
        <v>204</v>
      </c>
    </row>
    <row r="2619" spans="2:65" s="1" customFormat="1" ht="16.5" customHeight="1">
      <c r="B2619" s="39"/>
      <c r="C2619" s="216" t="s">
        <v>2801</v>
      </c>
      <c r="D2619" s="216" t="s">
        <v>206</v>
      </c>
      <c r="E2619" s="217" t="s">
        <v>2802</v>
      </c>
      <c r="F2619" s="218" t="s">
        <v>2803</v>
      </c>
      <c r="G2619" s="219" t="s">
        <v>296</v>
      </c>
      <c r="H2619" s="220">
        <v>16.35</v>
      </c>
      <c r="I2619" s="221"/>
      <c r="J2619" s="221"/>
      <c r="K2619" s="222">
        <f>ROUND(P2619*H2619,2)</f>
        <v>0</v>
      </c>
      <c r="L2619" s="218" t="s">
        <v>210</v>
      </c>
      <c r="M2619" s="44"/>
      <c r="N2619" s="223" t="s">
        <v>33</v>
      </c>
      <c r="O2619" s="224" t="s">
        <v>49</v>
      </c>
      <c r="P2619" s="225">
        <f>I2619+J2619</f>
        <v>0</v>
      </c>
      <c r="Q2619" s="225">
        <f>ROUND(I2619*H2619,2)</f>
        <v>0</v>
      </c>
      <c r="R2619" s="225">
        <f>ROUND(J2619*H2619,2)</f>
        <v>0</v>
      </c>
      <c r="S2619" s="80"/>
      <c r="T2619" s="226">
        <f>S2619*H2619</f>
        <v>0</v>
      </c>
      <c r="U2619" s="226">
        <v>0.00104</v>
      </c>
      <c r="V2619" s="226">
        <f>U2619*H2619</f>
        <v>0.017004</v>
      </c>
      <c r="W2619" s="226">
        <v>0</v>
      </c>
      <c r="X2619" s="227">
        <f>W2619*H2619</f>
        <v>0</v>
      </c>
      <c r="AR2619" s="17" t="s">
        <v>305</v>
      </c>
      <c r="AT2619" s="17" t="s">
        <v>206</v>
      </c>
      <c r="AU2619" s="17" t="s">
        <v>90</v>
      </c>
      <c r="AY2619" s="17" t="s">
        <v>204</v>
      </c>
      <c r="BE2619" s="228">
        <f>IF(O2619="základní",K2619,0)</f>
        <v>0</v>
      </c>
      <c r="BF2619" s="228">
        <f>IF(O2619="snížená",K2619,0)</f>
        <v>0</v>
      </c>
      <c r="BG2619" s="228">
        <f>IF(O2619="zákl. přenesená",K2619,0)</f>
        <v>0</v>
      </c>
      <c r="BH2619" s="228">
        <f>IF(O2619="sníž. přenesená",K2619,0)</f>
        <v>0</v>
      </c>
      <c r="BI2619" s="228">
        <f>IF(O2619="nulová",K2619,0)</f>
        <v>0</v>
      </c>
      <c r="BJ2619" s="17" t="s">
        <v>88</v>
      </c>
      <c r="BK2619" s="228">
        <f>ROUND(P2619*H2619,2)</f>
        <v>0</v>
      </c>
      <c r="BL2619" s="17" t="s">
        <v>305</v>
      </c>
      <c r="BM2619" s="17" t="s">
        <v>2804</v>
      </c>
    </row>
    <row r="2620" spans="2:51" s="12" customFormat="1" ht="12">
      <c r="B2620" s="240"/>
      <c r="C2620" s="241"/>
      <c r="D2620" s="231" t="s">
        <v>213</v>
      </c>
      <c r="E2620" s="242" t="s">
        <v>33</v>
      </c>
      <c r="F2620" s="243" t="s">
        <v>2805</v>
      </c>
      <c r="G2620" s="241"/>
      <c r="H2620" s="244">
        <v>1.17</v>
      </c>
      <c r="I2620" s="245"/>
      <c r="J2620" s="245"/>
      <c r="K2620" s="241"/>
      <c r="L2620" s="241"/>
      <c r="M2620" s="246"/>
      <c r="N2620" s="247"/>
      <c r="O2620" s="248"/>
      <c r="P2620" s="248"/>
      <c r="Q2620" s="248"/>
      <c r="R2620" s="248"/>
      <c r="S2620" s="248"/>
      <c r="T2620" s="248"/>
      <c r="U2620" s="248"/>
      <c r="V2620" s="248"/>
      <c r="W2620" s="248"/>
      <c r="X2620" s="249"/>
      <c r="AT2620" s="250" t="s">
        <v>213</v>
      </c>
      <c r="AU2620" s="250" t="s">
        <v>90</v>
      </c>
      <c r="AV2620" s="12" t="s">
        <v>90</v>
      </c>
      <c r="AW2620" s="12" t="s">
        <v>5</v>
      </c>
      <c r="AX2620" s="12" t="s">
        <v>80</v>
      </c>
      <c r="AY2620" s="250" t="s">
        <v>204</v>
      </c>
    </row>
    <row r="2621" spans="2:51" s="12" customFormat="1" ht="12">
      <c r="B2621" s="240"/>
      <c r="C2621" s="241"/>
      <c r="D2621" s="231" t="s">
        <v>213</v>
      </c>
      <c r="E2621" s="242" t="s">
        <v>33</v>
      </c>
      <c r="F2621" s="243" t="s">
        <v>2806</v>
      </c>
      <c r="G2621" s="241"/>
      <c r="H2621" s="244">
        <v>3.51</v>
      </c>
      <c r="I2621" s="245"/>
      <c r="J2621" s="245"/>
      <c r="K2621" s="241"/>
      <c r="L2621" s="241"/>
      <c r="M2621" s="246"/>
      <c r="N2621" s="247"/>
      <c r="O2621" s="248"/>
      <c r="P2621" s="248"/>
      <c r="Q2621" s="248"/>
      <c r="R2621" s="248"/>
      <c r="S2621" s="248"/>
      <c r="T2621" s="248"/>
      <c r="U2621" s="248"/>
      <c r="V2621" s="248"/>
      <c r="W2621" s="248"/>
      <c r="X2621" s="249"/>
      <c r="AT2621" s="250" t="s">
        <v>213</v>
      </c>
      <c r="AU2621" s="250" t="s">
        <v>90</v>
      </c>
      <c r="AV2621" s="12" t="s">
        <v>90</v>
      </c>
      <c r="AW2621" s="12" t="s">
        <v>5</v>
      </c>
      <c r="AX2621" s="12" t="s">
        <v>80</v>
      </c>
      <c r="AY2621" s="250" t="s">
        <v>204</v>
      </c>
    </row>
    <row r="2622" spans="2:51" s="12" customFormat="1" ht="12">
      <c r="B2622" s="240"/>
      <c r="C2622" s="241"/>
      <c r="D2622" s="231" t="s">
        <v>213</v>
      </c>
      <c r="E2622" s="242" t="s">
        <v>33</v>
      </c>
      <c r="F2622" s="243" t="s">
        <v>2807</v>
      </c>
      <c r="G2622" s="241"/>
      <c r="H2622" s="244">
        <v>1.85</v>
      </c>
      <c r="I2622" s="245"/>
      <c r="J2622" s="245"/>
      <c r="K2622" s="241"/>
      <c r="L2622" s="241"/>
      <c r="M2622" s="246"/>
      <c r="N2622" s="247"/>
      <c r="O2622" s="248"/>
      <c r="P2622" s="248"/>
      <c r="Q2622" s="248"/>
      <c r="R2622" s="248"/>
      <c r="S2622" s="248"/>
      <c r="T2622" s="248"/>
      <c r="U2622" s="248"/>
      <c r="V2622" s="248"/>
      <c r="W2622" s="248"/>
      <c r="X2622" s="249"/>
      <c r="AT2622" s="250" t="s">
        <v>213</v>
      </c>
      <c r="AU2622" s="250" t="s">
        <v>90</v>
      </c>
      <c r="AV2622" s="12" t="s">
        <v>90</v>
      </c>
      <c r="AW2622" s="12" t="s">
        <v>5</v>
      </c>
      <c r="AX2622" s="12" t="s">
        <v>80</v>
      </c>
      <c r="AY2622" s="250" t="s">
        <v>204</v>
      </c>
    </row>
    <row r="2623" spans="2:51" s="12" customFormat="1" ht="12">
      <c r="B2623" s="240"/>
      <c r="C2623" s="241"/>
      <c r="D2623" s="231" t="s">
        <v>213</v>
      </c>
      <c r="E2623" s="242" t="s">
        <v>33</v>
      </c>
      <c r="F2623" s="243" t="s">
        <v>2808</v>
      </c>
      <c r="G2623" s="241"/>
      <c r="H2623" s="244">
        <v>0.43</v>
      </c>
      <c r="I2623" s="245"/>
      <c r="J2623" s="245"/>
      <c r="K2623" s="241"/>
      <c r="L2623" s="241"/>
      <c r="M2623" s="246"/>
      <c r="N2623" s="247"/>
      <c r="O2623" s="248"/>
      <c r="P2623" s="248"/>
      <c r="Q2623" s="248"/>
      <c r="R2623" s="248"/>
      <c r="S2623" s="248"/>
      <c r="T2623" s="248"/>
      <c r="U2623" s="248"/>
      <c r="V2623" s="248"/>
      <c r="W2623" s="248"/>
      <c r="X2623" s="249"/>
      <c r="AT2623" s="250" t="s">
        <v>213</v>
      </c>
      <c r="AU2623" s="250" t="s">
        <v>90</v>
      </c>
      <c r="AV2623" s="12" t="s">
        <v>90</v>
      </c>
      <c r="AW2623" s="12" t="s">
        <v>5</v>
      </c>
      <c r="AX2623" s="12" t="s">
        <v>80</v>
      </c>
      <c r="AY2623" s="250" t="s">
        <v>204</v>
      </c>
    </row>
    <row r="2624" spans="2:51" s="12" customFormat="1" ht="12">
      <c r="B2624" s="240"/>
      <c r="C2624" s="241"/>
      <c r="D2624" s="231" t="s">
        <v>213</v>
      </c>
      <c r="E2624" s="242" t="s">
        <v>33</v>
      </c>
      <c r="F2624" s="243" t="s">
        <v>2809</v>
      </c>
      <c r="G2624" s="241"/>
      <c r="H2624" s="244">
        <v>4.68</v>
      </c>
      <c r="I2624" s="245"/>
      <c r="J2624" s="245"/>
      <c r="K2624" s="241"/>
      <c r="L2624" s="241"/>
      <c r="M2624" s="246"/>
      <c r="N2624" s="247"/>
      <c r="O2624" s="248"/>
      <c r="P2624" s="248"/>
      <c r="Q2624" s="248"/>
      <c r="R2624" s="248"/>
      <c r="S2624" s="248"/>
      <c r="T2624" s="248"/>
      <c r="U2624" s="248"/>
      <c r="V2624" s="248"/>
      <c r="W2624" s="248"/>
      <c r="X2624" s="249"/>
      <c r="AT2624" s="250" t="s">
        <v>213</v>
      </c>
      <c r="AU2624" s="250" t="s">
        <v>90</v>
      </c>
      <c r="AV2624" s="12" t="s">
        <v>90</v>
      </c>
      <c r="AW2624" s="12" t="s">
        <v>5</v>
      </c>
      <c r="AX2624" s="12" t="s">
        <v>80</v>
      </c>
      <c r="AY2624" s="250" t="s">
        <v>204</v>
      </c>
    </row>
    <row r="2625" spans="2:51" s="12" customFormat="1" ht="12">
      <c r="B2625" s="240"/>
      <c r="C2625" s="241"/>
      <c r="D2625" s="231" t="s">
        <v>213</v>
      </c>
      <c r="E2625" s="242" t="s">
        <v>33</v>
      </c>
      <c r="F2625" s="243" t="s">
        <v>2810</v>
      </c>
      <c r="G2625" s="241"/>
      <c r="H2625" s="244">
        <v>0.79</v>
      </c>
      <c r="I2625" s="245"/>
      <c r="J2625" s="245"/>
      <c r="K2625" s="241"/>
      <c r="L2625" s="241"/>
      <c r="M2625" s="246"/>
      <c r="N2625" s="247"/>
      <c r="O2625" s="248"/>
      <c r="P2625" s="248"/>
      <c r="Q2625" s="248"/>
      <c r="R2625" s="248"/>
      <c r="S2625" s="248"/>
      <c r="T2625" s="248"/>
      <c r="U2625" s="248"/>
      <c r="V2625" s="248"/>
      <c r="W2625" s="248"/>
      <c r="X2625" s="249"/>
      <c r="AT2625" s="250" t="s">
        <v>213</v>
      </c>
      <c r="AU2625" s="250" t="s">
        <v>90</v>
      </c>
      <c r="AV2625" s="12" t="s">
        <v>90</v>
      </c>
      <c r="AW2625" s="12" t="s">
        <v>5</v>
      </c>
      <c r="AX2625" s="12" t="s">
        <v>80</v>
      </c>
      <c r="AY2625" s="250" t="s">
        <v>204</v>
      </c>
    </row>
    <row r="2626" spans="2:51" s="12" customFormat="1" ht="12">
      <c r="B2626" s="240"/>
      <c r="C2626" s="241"/>
      <c r="D2626" s="231" t="s">
        <v>213</v>
      </c>
      <c r="E2626" s="242" t="s">
        <v>33</v>
      </c>
      <c r="F2626" s="243" t="s">
        <v>2811</v>
      </c>
      <c r="G2626" s="241"/>
      <c r="H2626" s="244">
        <v>0.37</v>
      </c>
      <c r="I2626" s="245"/>
      <c r="J2626" s="245"/>
      <c r="K2626" s="241"/>
      <c r="L2626" s="241"/>
      <c r="M2626" s="246"/>
      <c r="N2626" s="247"/>
      <c r="O2626" s="248"/>
      <c r="P2626" s="248"/>
      <c r="Q2626" s="248"/>
      <c r="R2626" s="248"/>
      <c r="S2626" s="248"/>
      <c r="T2626" s="248"/>
      <c r="U2626" s="248"/>
      <c r="V2626" s="248"/>
      <c r="W2626" s="248"/>
      <c r="X2626" s="249"/>
      <c r="AT2626" s="250" t="s">
        <v>213</v>
      </c>
      <c r="AU2626" s="250" t="s">
        <v>90</v>
      </c>
      <c r="AV2626" s="12" t="s">
        <v>90</v>
      </c>
      <c r="AW2626" s="12" t="s">
        <v>5</v>
      </c>
      <c r="AX2626" s="12" t="s">
        <v>80</v>
      </c>
      <c r="AY2626" s="250" t="s">
        <v>204</v>
      </c>
    </row>
    <row r="2627" spans="2:51" s="12" customFormat="1" ht="12">
      <c r="B2627" s="240"/>
      <c r="C2627" s="241"/>
      <c r="D2627" s="231" t="s">
        <v>213</v>
      </c>
      <c r="E2627" s="242" t="s">
        <v>33</v>
      </c>
      <c r="F2627" s="243" t="s">
        <v>2812</v>
      </c>
      <c r="G2627" s="241"/>
      <c r="H2627" s="244">
        <v>3.1</v>
      </c>
      <c r="I2627" s="245"/>
      <c r="J2627" s="245"/>
      <c r="K2627" s="241"/>
      <c r="L2627" s="241"/>
      <c r="M2627" s="246"/>
      <c r="N2627" s="247"/>
      <c r="O2627" s="248"/>
      <c r="P2627" s="248"/>
      <c r="Q2627" s="248"/>
      <c r="R2627" s="248"/>
      <c r="S2627" s="248"/>
      <c r="T2627" s="248"/>
      <c r="U2627" s="248"/>
      <c r="V2627" s="248"/>
      <c r="W2627" s="248"/>
      <c r="X2627" s="249"/>
      <c r="AT2627" s="250" t="s">
        <v>213</v>
      </c>
      <c r="AU2627" s="250" t="s">
        <v>90</v>
      </c>
      <c r="AV2627" s="12" t="s">
        <v>90</v>
      </c>
      <c r="AW2627" s="12" t="s">
        <v>5</v>
      </c>
      <c r="AX2627" s="12" t="s">
        <v>80</v>
      </c>
      <c r="AY2627" s="250" t="s">
        <v>204</v>
      </c>
    </row>
    <row r="2628" spans="2:51" s="12" customFormat="1" ht="12">
      <c r="B2628" s="240"/>
      <c r="C2628" s="241"/>
      <c r="D2628" s="231" t="s">
        <v>213</v>
      </c>
      <c r="E2628" s="242" t="s">
        <v>33</v>
      </c>
      <c r="F2628" s="243" t="s">
        <v>2813</v>
      </c>
      <c r="G2628" s="241"/>
      <c r="H2628" s="244">
        <v>0.45</v>
      </c>
      <c r="I2628" s="245"/>
      <c r="J2628" s="245"/>
      <c r="K2628" s="241"/>
      <c r="L2628" s="241"/>
      <c r="M2628" s="246"/>
      <c r="N2628" s="247"/>
      <c r="O2628" s="248"/>
      <c r="P2628" s="248"/>
      <c r="Q2628" s="248"/>
      <c r="R2628" s="248"/>
      <c r="S2628" s="248"/>
      <c r="T2628" s="248"/>
      <c r="U2628" s="248"/>
      <c r="V2628" s="248"/>
      <c r="W2628" s="248"/>
      <c r="X2628" s="249"/>
      <c r="AT2628" s="250" t="s">
        <v>213</v>
      </c>
      <c r="AU2628" s="250" t="s">
        <v>90</v>
      </c>
      <c r="AV2628" s="12" t="s">
        <v>90</v>
      </c>
      <c r="AW2628" s="12" t="s">
        <v>5</v>
      </c>
      <c r="AX2628" s="12" t="s">
        <v>80</v>
      </c>
      <c r="AY2628" s="250" t="s">
        <v>204</v>
      </c>
    </row>
    <row r="2629" spans="2:51" s="13" customFormat="1" ht="12">
      <c r="B2629" s="251"/>
      <c r="C2629" s="252"/>
      <c r="D2629" s="231" t="s">
        <v>213</v>
      </c>
      <c r="E2629" s="253" t="s">
        <v>33</v>
      </c>
      <c r="F2629" s="254" t="s">
        <v>218</v>
      </c>
      <c r="G2629" s="252"/>
      <c r="H2629" s="255">
        <v>16.349999999999998</v>
      </c>
      <c r="I2629" s="256"/>
      <c r="J2629" s="256"/>
      <c r="K2629" s="252"/>
      <c r="L2629" s="252"/>
      <c r="M2629" s="257"/>
      <c r="N2629" s="258"/>
      <c r="O2629" s="259"/>
      <c r="P2629" s="259"/>
      <c r="Q2629" s="259"/>
      <c r="R2629" s="259"/>
      <c r="S2629" s="259"/>
      <c r="T2629" s="259"/>
      <c r="U2629" s="259"/>
      <c r="V2629" s="259"/>
      <c r="W2629" s="259"/>
      <c r="X2629" s="260"/>
      <c r="AT2629" s="261" t="s">
        <v>213</v>
      </c>
      <c r="AU2629" s="261" t="s">
        <v>90</v>
      </c>
      <c r="AV2629" s="13" t="s">
        <v>211</v>
      </c>
      <c r="AW2629" s="13" t="s">
        <v>5</v>
      </c>
      <c r="AX2629" s="13" t="s">
        <v>88</v>
      </c>
      <c r="AY2629" s="261" t="s">
        <v>204</v>
      </c>
    </row>
    <row r="2630" spans="2:65" s="1" customFormat="1" ht="22.5" customHeight="1">
      <c r="B2630" s="39"/>
      <c r="C2630" s="216" t="s">
        <v>2814</v>
      </c>
      <c r="D2630" s="216" t="s">
        <v>206</v>
      </c>
      <c r="E2630" s="217" t="s">
        <v>2815</v>
      </c>
      <c r="F2630" s="218" t="s">
        <v>2816</v>
      </c>
      <c r="G2630" s="219" t="s">
        <v>275</v>
      </c>
      <c r="H2630" s="220">
        <v>9.963</v>
      </c>
      <c r="I2630" s="221"/>
      <c r="J2630" s="221"/>
      <c r="K2630" s="222">
        <f>ROUND(P2630*H2630,2)</f>
        <v>0</v>
      </c>
      <c r="L2630" s="218" t="s">
        <v>239</v>
      </c>
      <c r="M2630" s="44"/>
      <c r="N2630" s="223" t="s">
        <v>33</v>
      </c>
      <c r="O2630" s="224" t="s">
        <v>49</v>
      </c>
      <c r="P2630" s="225">
        <f>I2630+J2630</f>
        <v>0</v>
      </c>
      <c r="Q2630" s="225">
        <f>ROUND(I2630*H2630,2)</f>
        <v>0</v>
      </c>
      <c r="R2630" s="225">
        <f>ROUND(J2630*H2630,2)</f>
        <v>0</v>
      </c>
      <c r="S2630" s="80"/>
      <c r="T2630" s="226">
        <f>S2630*H2630</f>
        <v>0</v>
      </c>
      <c r="U2630" s="226">
        <v>0</v>
      </c>
      <c r="V2630" s="226">
        <f>U2630*H2630</f>
        <v>0</v>
      </c>
      <c r="W2630" s="226">
        <v>0</v>
      </c>
      <c r="X2630" s="227">
        <f>W2630*H2630</f>
        <v>0</v>
      </c>
      <c r="AR2630" s="17" t="s">
        <v>305</v>
      </c>
      <c r="AT2630" s="17" t="s">
        <v>206</v>
      </c>
      <c r="AU2630" s="17" t="s">
        <v>90</v>
      </c>
      <c r="AY2630" s="17" t="s">
        <v>204</v>
      </c>
      <c r="BE2630" s="228">
        <f>IF(O2630="základní",K2630,0)</f>
        <v>0</v>
      </c>
      <c r="BF2630" s="228">
        <f>IF(O2630="snížená",K2630,0)</f>
        <v>0</v>
      </c>
      <c r="BG2630" s="228">
        <f>IF(O2630="zákl. přenesená",K2630,0)</f>
        <v>0</v>
      </c>
      <c r="BH2630" s="228">
        <f>IF(O2630="sníž. přenesená",K2630,0)</f>
        <v>0</v>
      </c>
      <c r="BI2630" s="228">
        <f>IF(O2630="nulová",K2630,0)</f>
        <v>0</v>
      </c>
      <c r="BJ2630" s="17" t="s">
        <v>88</v>
      </c>
      <c r="BK2630" s="228">
        <f>ROUND(P2630*H2630,2)</f>
        <v>0</v>
      </c>
      <c r="BL2630" s="17" t="s">
        <v>305</v>
      </c>
      <c r="BM2630" s="17" t="s">
        <v>2817</v>
      </c>
    </row>
    <row r="2631" spans="2:63" s="10" customFormat="1" ht="22.8" customHeight="1">
      <c r="B2631" s="199"/>
      <c r="C2631" s="200"/>
      <c r="D2631" s="201" t="s">
        <v>79</v>
      </c>
      <c r="E2631" s="214" t="s">
        <v>2818</v>
      </c>
      <c r="F2631" s="214" t="s">
        <v>2819</v>
      </c>
      <c r="G2631" s="200"/>
      <c r="H2631" s="200"/>
      <c r="I2631" s="203"/>
      <c r="J2631" s="203"/>
      <c r="K2631" s="215">
        <f>BK2631</f>
        <v>0</v>
      </c>
      <c r="L2631" s="200"/>
      <c r="M2631" s="205"/>
      <c r="N2631" s="206"/>
      <c r="O2631" s="207"/>
      <c r="P2631" s="207"/>
      <c r="Q2631" s="208">
        <f>SUM(Q2632:Q2656)</f>
        <v>0</v>
      </c>
      <c r="R2631" s="208">
        <f>SUM(R2632:R2656)</f>
        <v>0</v>
      </c>
      <c r="S2631" s="207"/>
      <c r="T2631" s="209">
        <f>SUM(T2632:T2656)</f>
        <v>0</v>
      </c>
      <c r="U2631" s="207"/>
      <c r="V2631" s="209">
        <f>SUM(V2632:V2656)</f>
        <v>4.0370058</v>
      </c>
      <c r="W2631" s="207"/>
      <c r="X2631" s="210">
        <f>SUM(X2632:X2656)</f>
        <v>0</v>
      </c>
      <c r="AR2631" s="211" t="s">
        <v>90</v>
      </c>
      <c r="AT2631" s="212" t="s">
        <v>79</v>
      </c>
      <c r="AU2631" s="212" t="s">
        <v>88</v>
      </c>
      <c r="AY2631" s="211" t="s">
        <v>204</v>
      </c>
      <c r="BK2631" s="213">
        <f>SUM(BK2632:BK2656)</f>
        <v>0</v>
      </c>
    </row>
    <row r="2632" spans="2:65" s="1" customFormat="1" ht="16.5" customHeight="1">
      <c r="B2632" s="39"/>
      <c r="C2632" s="216" t="s">
        <v>2820</v>
      </c>
      <c r="D2632" s="216" t="s">
        <v>206</v>
      </c>
      <c r="E2632" s="217" t="s">
        <v>2821</v>
      </c>
      <c r="F2632" s="218" t="s">
        <v>2822</v>
      </c>
      <c r="G2632" s="219" t="s">
        <v>33</v>
      </c>
      <c r="H2632" s="220">
        <v>2.42</v>
      </c>
      <c r="I2632" s="221"/>
      <c r="J2632" s="221"/>
      <c r="K2632" s="222">
        <f>ROUND(P2632*H2632,2)</f>
        <v>0</v>
      </c>
      <c r="L2632" s="218" t="s">
        <v>1071</v>
      </c>
      <c r="M2632" s="44"/>
      <c r="N2632" s="223" t="s">
        <v>33</v>
      </c>
      <c r="O2632" s="224" t="s">
        <v>49</v>
      </c>
      <c r="P2632" s="225">
        <f>I2632+J2632</f>
        <v>0</v>
      </c>
      <c r="Q2632" s="225">
        <f>ROUND(I2632*H2632,2)</f>
        <v>0</v>
      </c>
      <c r="R2632" s="225">
        <f>ROUND(J2632*H2632,2)</f>
        <v>0</v>
      </c>
      <c r="S2632" s="80"/>
      <c r="T2632" s="226">
        <f>S2632*H2632</f>
        <v>0</v>
      </c>
      <c r="U2632" s="226">
        <v>0</v>
      </c>
      <c r="V2632" s="226">
        <f>U2632*H2632</f>
        <v>0</v>
      </c>
      <c r="W2632" s="226">
        <v>0</v>
      </c>
      <c r="X2632" s="227">
        <f>W2632*H2632</f>
        <v>0</v>
      </c>
      <c r="AR2632" s="17" t="s">
        <v>305</v>
      </c>
      <c r="AT2632" s="17" t="s">
        <v>206</v>
      </c>
      <c r="AU2632" s="17" t="s">
        <v>90</v>
      </c>
      <c r="AY2632" s="17" t="s">
        <v>204</v>
      </c>
      <c r="BE2632" s="228">
        <f>IF(O2632="základní",K2632,0)</f>
        <v>0</v>
      </c>
      <c r="BF2632" s="228">
        <f>IF(O2632="snížená",K2632,0)</f>
        <v>0</v>
      </c>
      <c r="BG2632" s="228">
        <f>IF(O2632="zákl. přenesená",K2632,0)</f>
        <v>0</v>
      </c>
      <c r="BH2632" s="228">
        <f>IF(O2632="sníž. přenesená",K2632,0)</f>
        <v>0</v>
      </c>
      <c r="BI2632" s="228">
        <f>IF(O2632="nulová",K2632,0)</f>
        <v>0</v>
      </c>
      <c r="BJ2632" s="17" t="s">
        <v>88</v>
      </c>
      <c r="BK2632" s="228">
        <f>ROUND(P2632*H2632,2)</f>
        <v>0</v>
      </c>
      <c r="BL2632" s="17" t="s">
        <v>305</v>
      </c>
      <c r="BM2632" s="17" t="s">
        <v>2823</v>
      </c>
    </row>
    <row r="2633" spans="2:51" s="11" customFormat="1" ht="12">
      <c r="B2633" s="229"/>
      <c r="C2633" s="230"/>
      <c r="D2633" s="231" t="s">
        <v>213</v>
      </c>
      <c r="E2633" s="232" t="s">
        <v>33</v>
      </c>
      <c r="F2633" s="233" t="s">
        <v>2824</v>
      </c>
      <c r="G2633" s="230"/>
      <c r="H2633" s="232" t="s">
        <v>33</v>
      </c>
      <c r="I2633" s="234"/>
      <c r="J2633" s="234"/>
      <c r="K2633" s="230"/>
      <c r="L2633" s="230"/>
      <c r="M2633" s="235"/>
      <c r="N2633" s="236"/>
      <c r="O2633" s="237"/>
      <c r="P2633" s="237"/>
      <c r="Q2633" s="237"/>
      <c r="R2633" s="237"/>
      <c r="S2633" s="237"/>
      <c r="T2633" s="237"/>
      <c r="U2633" s="237"/>
      <c r="V2633" s="237"/>
      <c r="W2633" s="237"/>
      <c r="X2633" s="238"/>
      <c r="AT2633" s="239" t="s">
        <v>213</v>
      </c>
      <c r="AU2633" s="239" t="s">
        <v>90</v>
      </c>
      <c r="AV2633" s="11" t="s">
        <v>88</v>
      </c>
      <c r="AW2633" s="11" t="s">
        <v>5</v>
      </c>
      <c r="AX2633" s="11" t="s">
        <v>80</v>
      </c>
      <c r="AY2633" s="239" t="s">
        <v>204</v>
      </c>
    </row>
    <row r="2634" spans="2:51" s="12" customFormat="1" ht="12">
      <c r="B2634" s="240"/>
      <c r="C2634" s="241"/>
      <c r="D2634" s="231" t="s">
        <v>213</v>
      </c>
      <c r="E2634" s="242" t="s">
        <v>33</v>
      </c>
      <c r="F2634" s="243" t="s">
        <v>2825</v>
      </c>
      <c r="G2634" s="241"/>
      <c r="H2634" s="244">
        <v>2.42</v>
      </c>
      <c r="I2634" s="245"/>
      <c r="J2634" s="245"/>
      <c r="K2634" s="241"/>
      <c r="L2634" s="241"/>
      <c r="M2634" s="246"/>
      <c r="N2634" s="247"/>
      <c r="O2634" s="248"/>
      <c r="P2634" s="248"/>
      <c r="Q2634" s="248"/>
      <c r="R2634" s="248"/>
      <c r="S2634" s="248"/>
      <c r="T2634" s="248"/>
      <c r="U2634" s="248"/>
      <c r="V2634" s="248"/>
      <c r="W2634" s="248"/>
      <c r="X2634" s="249"/>
      <c r="AT2634" s="250" t="s">
        <v>213</v>
      </c>
      <c r="AU2634" s="250" t="s">
        <v>90</v>
      </c>
      <c r="AV2634" s="12" t="s">
        <v>90</v>
      </c>
      <c r="AW2634" s="12" t="s">
        <v>5</v>
      </c>
      <c r="AX2634" s="12" t="s">
        <v>80</v>
      </c>
      <c r="AY2634" s="250" t="s">
        <v>204</v>
      </c>
    </row>
    <row r="2635" spans="2:51" s="13" customFormat="1" ht="12">
      <c r="B2635" s="251"/>
      <c r="C2635" s="252"/>
      <c r="D2635" s="231" t="s">
        <v>213</v>
      </c>
      <c r="E2635" s="253" t="s">
        <v>33</v>
      </c>
      <c r="F2635" s="254" t="s">
        <v>218</v>
      </c>
      <c r="G2635" s="252"/>
      <c r="H2635" s="255">
        <v>2.42</v>
      </c>
      <c r="I2635" s="256"/>
      <c r="J2635" s="256"/>
      <c r="K2635" s="252"/>
      <c r="L2635" s="252"/>
      <c r="M2635" s="257"/>
      <c r="N2635" s="258"/>
      <c r="O2635" s="259"/>
      <c r="P2635" s="259"/>
      <c r="Q2635" s="259"/>
      <c r="R2635" s="259"/>
      <c r="S2635" s="259"/>
      <c r="T2635" s="259"/>
      <c r="U2635" s="259"/>
      <c r="V2635" s="259"/>
      <c r="W2635" s="259"/>
      <c r="X2635" s="260"/>
      <c r="AT2635" s="261" t="s">
        <v>213</v>
      </c>
      <c r="AU2635" s="261" t="s">
        <v>90</v>
      </c>
      <c r="AV2635" s="13" t="s">
        <v>211</v>
      </c>
      <c r="AW2635" s="13" t="s">
        <v>5</v>
      </c>
      <c r="AX2635" s="13" t="s">
        <v>88</v>
      </c>
      <c r="AY2635" s="261" t="s">
        <v>204</v>
      </c>
    </row>
    <row r="2636" spans="2:65" s="1" customFormat="1" ht="22.5" customHeight="1">
      <c r="B2636" s="39"/>
      <c r="C2636" s="216" t="s">
        <v>2826</v>
      </c>
      <c r="D2636" s="216" t="s">
        <v>206</v>
      </c>
      <c r="E2636" s="217" t="s">
        <v>2827</v>
      </c>
      <c r="F2636" s="218" t="s">
        <v>2828</v>
      </c>
      <c r="G2636" s="219" t="s">
        <v>209</v>
      </c>
      <c r="H2636" s="220">
        <v>2.148</v>
      </c>
      <c r="I2636" s="221"/>
      <c r="J2636" s="221"/>
      <c r="K2636" s="222">
        <f>ROUND(P2636*H2636,2)</f>
        <v>0</v>
      </c>
      <c r="L2636" s="218" t="s">
        <v>210</v>
      </c>
      <c r="M2636" s="44"/>
      <c r="N2636" s="223" t="s">
        <v>33</v>
      </c>
      <c r="O2636" s="224" t="s">
        <v>49</v>
      </c>
      <c r="P2636" s="225">
        <f>I2636+J2636</f>
        <v>0</v>
      </c>
      <c r="Q2636" s="225">
        <f>ROUND(I2636*H2636,2)</f>
        <v>0</v>
      </c>
      <c r="R2636" s="225">
        <f>ROUND(J2636*H2636,2)</f>
        <v>0</v>
      </c>
      <c r="S2636" s="80"/>
      <c r="T2636" s="226">
        <f>S2636*H2636</f>
        <v>0</v>
      </c>
      <c r="U2636" s="226">
        <v>0.0335</v>
      </c>
      <c r="V2636" s="226">
        <f>U2636*H2636</f>
        <v>0.07195800000000001</v>
      </c>
      <c r="W2636" s="226">
        <v>0</v>
      </c>
      <c r="X2636" s="227">
        <f>W2636*H2636</f>
        <v>0</v>
      </c>
      <c r="AR2636" s="17" t="s">
        <v>305</v>
      </c>
      <c r="AT2636" s="17" t="s">
        <v>206</v>
      </c>
      <c r="AU2636" s="17" t="s">
        <v>90</v>
      </c>
      <c r="AY2636" s="17" t="s">
        <v>204</v>
      </c>
      <c r="BE2636" s="228">
        <f>IF(O2636="základní",K2636,0)</f>
        <v>0</v>
      </c>
      <c r="BF2636" s="228">
        <f>IF(O2636="snížená",K2636,0)</f>
        <v>0</v>
      </c>
      <c r="BG2636" s="228">
        <f>IF(O2636="zákl. přenesená",K2636,0)</f>
        <v>0</v>
      </c>
      <c r="BH2636" s="228">
        <f>IF(O2636="sníž. přenesená",K2636,0)</f>
        <v>0</v>
      </c>
      <c r="BI2636" s="228">
        <f>IF(O2636="nulová",K2636,0)</f>
        <v>0</v>
      </c>
      <c r="BJ2636" s="17" t="s">
        <v>88</v>
      </c>
      <c r="BK2636" s="228">
        <f>ROUND(P2636*H2636,2)</f>
        <v>0</v>
      </c>
      <c r="BL2636" s="17" t="s">
        <v>305</v>
      </c>
      <c r="BM2636" s="17" t="s">
        <v>2829</v>
      </c>
    </row>
    <row r="2637" spans="2:51" s="11" customFormat="1" ht="12">
      <c r="B2637" s="229"/>
      <c r="C2637" s="230"/>
      <c r="D2637" s="231" t="s">
        <v>213</v>
      </c>
      <c r="E2637" s="232" t="s">
        <v>33</v>
      </c>
      <c r="F2637" s="233" t="s">
        <v>2785</v>
      </c>
      <c r="G2637" s="230"/>
      <c r="H2637" s="232" t="s">
        <v>33</v>
      </c>
      <c r="I2637" s="234"/>
      <c r="J2637" s="234"/>
      <c r="K2637" s="230"/>
      <c r="L2637" s="230"/>
      <c r="M2637" s="235"/>
      <c r="N2637" s="236"/>
      <c r="O2637" s="237"/>
      <c r="P2637" s="237"/>
      <c r="Q2637" s="237"/>
      <c r="R2637" s="237"/>
      <c r="S2637" s="237"/>
      <c r="T2637" s="237"/>
      <c r="U2637" s="237"/>
      <c r="V2637" s="237"/>
      <c r="W2637" s="237"/>
      <c r="X2637" s="238"/>
      <c r="AT2637" s="239" t="s">
        <v>213</v>
      </c>
      <c r="AU2637" s="239" t="s">
        <v>90</v>
      </c>
      <c r="AV2637" s="11" t="s">
        <v>88</v>
      </c>
      <c r="AW2637" s="11" t="s">
        <v>5</v>
      </c>
      <c r="AX2637" s="11" t="s">
        <v>80</v>
      </c>
      <c r="AY2637" s="239" t="s">
        <v>204</v>
      </c>
    </row>
    <row r="2638" spans="2:51" s="12" customFormat="1" ht="12">
      <c r="B2638" s="240"/>
      <c r="C2638" s="241"/>
      <c r="D2638" s="231" t="s">
        <v>213</v>
      </c>
      <c r="E2638" s="242" t="s">
        <v>33</v>
      </c>
      <c r="F2638" s="243" t="s">
        <v>2830</v>
      </c>
      <c r="G2638" s="241"/>
      <c r="H2638" s="244">
        <v>0.531</v>
      </c>
      <c r="I2638" s="245"/>
      <c r="J2638" s="245"/>
      <c r="K2638" s="241"/>
      <c r="L2638" s="241"/>
      <c r="M2638" s="246"/>
      <c r="N2638" s="247"/>
      <c r="O2638" s="248"/>
      <c r="P2638" s="248"/>
      <c r="Q2638" s="248"/>
      <c r="R2638" s="248"/>
      <c r="S2638" s="248"/>
      <c r="T2638" s="248"/>
      <c r="U2638" s="248"/>
      <c r="V2638" s="248"/>
      <c r="W2638" s="248"/>
      <c r="X2638" s="249"/>
      <c r="AT2638" s="250" t="s">
        <v>213</v>
      </c>
      <c r="AU2638" s="250" t="s">
        <v>90</v>
      </c>
      <c r="AV2638" s="12" t="s">
        <v>90</v>
      </c>
      <c r="AW2638" s="12" t="s">
        <v>5</v>
      </c>
      <c r="AX2638" s="12" t="s">
        <v>80</v>
      </c>
      <c r="AY2638" s="250" t="s">
        <v>204</v>
      </c>
    </row>
    <row r="2639" spans="2:51" s="12" customFormat="1" ht="12">
      <c r="B2639" s="240"/>
      <c r="C2639" s="241"/>
      <c r="D2639" s="231" t="s">
        <v>213</v>
      </c>
      <c r="E2639" s="242" t="s">
        <v>33</v>
      </c>
      <c r="F2639" s="243" t="s">
        <v>2831</v>
      </c>
      <c r="G2639" s="241"/>
      <c r="H2639" s="244">
        <v>0.513</v>
      </c>
      <c r="I2639" s="245"/>
      <c r="J2639" s="245"/>
      <c r="K2639" s="241"/>
      <c r="L2639" s="241"/>
      <c r="M2639" s="246"/>
      <c r="N2639" s="247"/>
      <c r="O2639" s="248"/>
      <c r="P2639" s="248"/>
      <c r="Q2639" s="248"/>
      <c r="R2639" s="248"/>
      <c r="S2639" s="248"/>
      <c r="T2639" s="248"/>
      <c r="U2639" s="248"/>
      <c r="V2639" s="248"/>
      <c r="W2639" s="248"/>
      <c r="X2639" s="249"/>
      <c r="AT2639" s="250" t="s">
        <v>213</v>
      </c>
      <c r="AU2639" s="250" t="s">
        <v>90</v>
      </c>
      <c r="AV2639" s="12" t="s">
        <v>90</v>
      </c>
      <c r="AW2639" s="12" t="s">
        <v>5</v>
      </c>
      <c r="AX2639" s="12" t="s">
        <v>80</v>
      </c>
      <c r="AY2639" s="250" t="s">
        <v>204</v>
      </c>
    </row>
    <row r="2640" spans="2:51" s="12" customFormat="1" ht="12">
      <c r="B2640" s="240"/>
      <c r="C2640" s="241"/>
      <c r="D2640" s="231" t="s">
        <v>213</v>
      </c>
      <c r="E2640" s="242" t="s">
        <v>33</v>
      </c>
      <c r="F2640" s="243" t="s">
        <v>2832</v>
      </c>
      <c r="G2640" s="241"/>
      <c r="H2640" s="244">
        <v>0.552</v>
      </c>
      <c r="I2640" s="245"/>
      <c r="J2640" s="245"/>
      <c r="K2640" s="241"/>
      <c r="L2640" s="241"/>
      <c r="M2640" s="246"/>
      <c r="N2640" s="247"/>
      <c r="O2640" s="248"/>
      <c r="P2640" s="248"/>
      <c r="Q2640" s="248"/>
      <c r="R2640" s="248"/>
      <c r="S2640" s="248"/>
      <c r="T2640" s="248"/>
      <c r="U2640" s="248"/>
      <c r="V2640" s="248"/>
      <c r="W2640" s="248"/>
      <c r="X2640" s="249"/>
      <c r="AT2640" s="250" t="s">
        <v>213</v>
      </c>
      <c r="AU2640" s="250" t="s">
        <v>90</v>
      </c>
      <c r="AV2640" s="12" t="s">
        <v>90</v>
      </c>
      <c r="AW2640" s="12" t="s">
        <v>5</v>
      </c>
      <c r="AX2640" s="12" t="s">
        <v>80</v>
      </c>
      <c r="AY2640" s="250" t="s">
        <v>204</v>
      </c>
    </row>
    <row r="2641" spans="2:51" s="12" customFormat="1" ht="12">
      <c r="B2641" s="240"/>
      <c r="C2641" s="241"/>
      <c r="D2641" s="231" t="s">
        <v>213</v>
      </c>
      <c r="E2641" s="242" t="s">
        <v>33</v>
      </c>
      <c r="F2641" s="243" t="s">
        <v>2833</v>
      </c>
      <c r="G2641" s="241"/>
      <c r="H2641" s="244">
        <v>0.552</v>
      </c>
      <c r="I2641" s="245"/>
      <c r="J2641" s="245"/>
      <c r="K2641" s="241"/>
      <c r="L2641" s="241"/>
      <c r="M2641" s="246"/>
      <c r="N2641" s="247"/>
      <c r="O2641" s="248"/>
      <c r="P2641" s="248"/>
      <c r="Q2641" s="248"/>
      <c r="R2641" s="248"/>
      <c r="S2641" s="248"/>
      <c r="T2641" s="248"/>
      <c r="U2641" s="248"/>
      <c r="V2641" s="248"/>
      <c r="W2641" s="248"/>
      <c r="X2641" s="249"/>
      <c r="AT2641" s="250" t="s">
        <v>213</v>
      </c>
      <c r="AU2641" s="250" t="s">
        <v>90</v>
      </c>
      <c r="AV2641" s="12" t="s">
        <v>90</v>
      </c>
      <c r="AW2641" s="12" t="s">
        <v>5</v>
      </c>
      <c r="AX2641" s="12" t="s">
        <v>80</v>
      </c>
      <c r="AY2641" s="250" t="s">
        <v>204</v>
      </c>
    </row>
    <row r="2642" spans="2:51" s="13" customFormat="1" ht="12">
      <c r="B2642" s="251"/>
      <c r="C2642" s="252"/>
      <c r="D2642" s="231" t="s">
        <v>213</v>
      </c>
      <c r="E2642" s="253" t="s">
        <v>33</v>
      </c>
      <c r="F2642" s="254" t="s">
        <v>218</v>
      </c>
      <c r="G2642" s="252"/>
      <c r="H2642" s="255">
        <v>2.148</v>
      </c>
      <c r="I2642" s="256"/>
      <c r="J2642" s="256"/>
      <c r="K2642" s="252"/>
      <c r="L2642" s="252"/>
      <c r="M2642" s="257"/>
      <c r="N2642" s="258"/>
      <c r="O2642" s="259"/>
      <c r="P2642" s="259"/>
      <c r="Q2642" s="259"/>
      <c r="R2642" s="259"/>
      <c r="S2642" s="259"/>
      <c r="T2642" s="259"/>
      <c r="U2642" s="259"/>
      <c r="V2642" s="259"/>
      <c r="W2642" s="259"/>
      <c r="X2642" s="260"/>
      <c r="AT2642" s="261" t="s">
        <v>213</v>
      </c>
      <c r="AU2642" s="261" t="s">
        <v>90</v>
      </c>
      <c r="AV2642" s="13" t="s">
        <v>211</v>
      </c>
      <c r="AW2642" s="13" t="s">
        <v>5</v>
      </c>
      <c r="AX2642" s="13" t="s">
        <v>88</v>
      </c>
      <c r="AY2642" s="261" t="s">
        <v>204</v>
      </c>
    </row>
    <row r="2643" spans="2:65" s="1" customFormat="1" ht="22.5" customHeight="1">
      <c r="B2643" s="39"/>
      <c r="C2643" s="216" t="s">
        <v>2834</v>
      </c>
      <c r="D2643" s="216" t="s">
        <v>206</v>
      </c>
      <c r="E2643" s="217" t="s">
        <v>2835</v>
      </c>
      <c r="F2643" s="218" t="s">
        <v>2836</v>
      </c>
      <c r="G2643" s="219" t="s">
        <v>209</v>
      </c>
      <c r="H2643" s="220">
        <v>24.78</v>
      </c>
      <c r="I2643" s="221"/>
      <c r="J2643" s="221"/>
      <c r="K2643" s="222">
        <f>ROUND(P2643*H2643,2)</f>
        <v>0</v>
      </c>
      <c r="L2643" s="218" t="s">
        <v>210</v>
      </c>
      <c r="M2643" s="44"/>
      <c r="N2643" s="223" t="s">
        <v>33</v>
      </c>
      <c r="O2643" s="224" t="s">
        <v>49</v>
      </c>
      <c r="P2643" s="225">
        <f>I2643+J2643</f>
        <v>0</v>
      </c>
      <c r="Q2643" s="225">
        <f>ROUND(I2643*H2643,2)</f>
        <v>0</v>
      </c>
      <c r="R2643" s="225">
        <f>ROUND(J2643*H2643,2)</f>
        <v>0</v>
      </c>
      <c r="S2643" s="80"/>
      <c r="T2643" s="226">
        <f>S2643*H2643</f>
        <v>0</v>
      </c>
      <c r="U2643" s="226">
        <v>0.0335</v>
      </c>
      <c r="V2643" s="226">
        <f>U2643*H2643</f>
        <v>0.83013</v>
      </c>
      <c r="W2643" s="226">
        <v>0</v>
      </c>
      <c r="X2643" s="227">
        <f>W2643*H2643</f>
        <v>0</v>
      </c>
      <c r="AR2643" s="17" t="s">
        <v>305</v>
      </c>
      <c r="AT2643" s="17" t="s">
        <v>206</v>
      </c>
      <c r="AU2643" s="17" t="s">
        <v>90</v>
      </c>
      <c r="AY2643" s="17" t="s">
        <v>204</v>
      </c>
      <c r="BE2643" s="228">
        <f>IF(O2643="základní",K2643,0)</f>
        <v>0</v>
      </c>
      <c r="BF2643" s="228">
        <f>IF(O2643="snížená",K2643,0)</f>
        <v>0</v>
      </c>
      <c r="BG2643" s="228">
        <f>IF(O2643="zákl. přenesená",K2643,0)</f>
        <v>0</v>
      </c>
      <c r="BH2643" s="228">
        <f>IF(O2643="sníž. přenesená",K2643,0)</f>
        <v>0</v>
      </c>
      <c r="BI2643" s="228">
        <f>IF(O2643="nulová",K2643,0)</f>
        <v>0</v>
      </c>
      <c r="BJ2643" s="17" t="s">
        <v>88</v>
      </c>
      <c r="BK2643" s="228">
        <f>ROUND(P2643*H2643,2)</f>
        <v>0</v>
      </c>
      <c r="BL2643" s="17" t="s">
        <v>305</v>
      </c>
      <c r="BM2643" s="17" t="s">
        <v>2837</v>
      </c>
    </row>
    <row r="2644" spans="2:51" s="11" customFormat="1" ht="12">
      <c r="B2644" s="229"/>
      <c r="C2644" s="230"/>
      <c r="D2644" s="231" t="s">
        <v>213</v>
      </c>
      <c r="E2644" s="232" t="s">
        <v>33</v>
      </c>
      <c r="F2644" s="233" t="s">
        <v>2838</v>
      </c>
      <c r="G2644" s="230"/>
      <c r="H2644" s="232" t="s">
        <v>33</v>
      </c>
      <c r="I2644" s="234"/>
      <c r="J2644" s="234"/>
      <c r="K2644" s="230"/>
      <c r="L2644" s="230"/>
      <c r="M2644" s="235"/>
      <c r="N2644" s="236"/>
      <c r="O2644" s="237"/>
      <c r="P2644" s="237"/>
      <c r="Q2644" s="237"/>
      <c r="R2644" s="237"/>
      <c r="S2644" s="237"/>
      <c r="T2644" s="237"/>
      <c r="U2644" s="237"/>
      <c r="V2644" s="237"/>
      <c r="W2644" s="237"/>
      <c r="X2644" s="238"/>
      <c r="AT2644" s="239" t="s">
        <v>213</v>
      </c>
      <c r="AU2644" s="239" t="s">
        <v>90</v>
      </c>
      <c r="AV2644" s="11" t="s">
        <v>88</v>
      </c>
      <c r="AW2644" s="11" t="s">
        <v>5</v>
      </c>
      <c r="AX2644" s="11" t="s">
        <v>80</v>
      </c>
      <c r="AY2644" s="239" t="s">
        <v>204</v>
      </c>
    </row>
    <row r="2645" spans="2:51" s="11" customFormat="1" ht="12">
      <c r="B2645" s="229"/>
      <c r="C2645" s="230"/>
      <c r="D2645" s="231" t="s">
        <v>213</v>
      </c>
      <c r="E2645" s="232" t="s">
        <v>33</v>
      </c>
      <c r="F2645" s="233" t="s">
        <v>2839</v>
      </c>
      <c r="G2645" s="230"/>
      <c r="H2645" s="232" t="s">
        <v>33</v>
      </c>
      <c r="I2645" s="234"/>
      <c r="J2645" s="234"/>
      <c r="K2645" s="230"/>
      <c r="L2645" s="230"/>
      <c r="M2645" s="235"/>
      <c r="N2645" s="236"/>
      <c r="O2645" s="237"/>
      <c r="P2645" s="237"/>
      <c r="Q2645" s="237"/>
      <c r="R2645" s="237"/>
      <c r="S2645" s="237"/>
      <c r="T2645" s="237"/>
      <c r="U2645" s="237"/>
      <c r="V2645" s="237"/>
      <c r="W2645" s="237"/>
      <c r="X2645" s="238"/>
      <c r="AT2645" s="239" t="s">
        <v>213</v>
      </c>
      <c r="AU2645" s="239" t="s">
        <v>90</v>
      </c>
      <c r="AV2645" s="11" t="s">
        <v>88</v>
      </c>
      <c r="AW2645" s="11" t="s">
        <v>5</v>
      </c>
      <c r="AX2645" s="11" t="s">
        <v>80</v>
      </c>
      <c r="AY2645" s="239" t="s">
        <v>204</v>
      </c>
    </row>
    <row r="2646" spans="2:51" s="12" customFormat="1" ht="12">
      <c r="B2646" s="240"/>
      <c r="C2646" s="241"/>
      <c r="D2646" s="231" t="s">
        <v>213</v>
      </c>
      <c r="E2646" s="242" t="s">
        <v>33</v>
      </c>
      <c r="F2646" s="243" t="s">
        <v>2840</v>
      </c>
      <c r="G2646" s="241"/>
      <c r="H2646" s="244">
        <v>25.764</v>
      </c>
      <c r="I2646" s="245"/>
      <c r="J2646" s="245"/>
      <c r="K2646" s="241"/>
      <c r="L2646" s="241"/>
      <c r="M2646" s="246"/>
      <c r="N2646" s="247"/>
      <c r="O2646" s="248"/>
      <c r="P2646" s="248"/>
      <c r="Q2646" s="248"/>
      <c r="R2646" s="248"/>
      <c r="S2646" s="248"/>
      <c r="T2646" s="248"/>
      <c r="U2646" s="248"/>
      <c r="V2646" s="248"/>
      <c r="W2646" s="248"/>
      <c r="X2646" s="249"/>
      <c r="AT2646" s="250" t="s">
        <v>213</v>
      </c>
      <c r="AU2646" s="250" t="s">
        <v>90</v>
      </c>
      <c r="AV2646" s="12" t="s">
        <v>90</v>
      </c>
      <c r="AW2646" s="12" t="s">
        <v>5</v>
      </c>
      <c r="AX2646" s="12" t="s">
        <v>80</v>
      </c>
      <c r="AY2646" s="250" t="s">
        <v>204</v>
      </c>
    </row>
    <row r="2647" spans="2:51" s="12" customFormat="1" ht="12">
      <c r="B2647" s="240"/>
      <c r="C2647" s="241"/>
      <c r="D2647" s="231" t="s">
        <v>213</v>
      </c>
      <c r="E2647" s="242" t="s">
        <v>33</v>
      </c>
      <c r="F2647" s="243" t="s">
        <v>2841</v>
      </c>
      <c r="G2647" s="241"/>
      <c r="H2647" s="244">
        <v>-0.984</v>
      </c>
      <c r="I2647" s="245"/>
      <c r="J2647" s="245"/>
      <c r="K2647" s="241"/>
      <c r="L2647" s="241"/>
      <c r="M2647" s="246"/>
      <c r="N2647" s="247"/>
      <c r="O2647" s="248"/>
      <c r="P2647" s="248"/>
      <c r="Q2647" s="248"/>
      <c r="R2647" s="248"/>
      <c r="S2647" s="248"/>
      <c r="T2647" s="248"/>
      <c r="U2647" s="248"/>
      <c r="V2647" s="248"/>
      <c r="W2647" s="248"/>
      <c r="X2647" s="249"/>
      <c r="AT2647" s="250" t="s">
        <v>213</v>
      </c>
      <c r="AU2647" s="250" t="s">
        <v>90</v>
      </c>
      <c r="AV2647" s="12" t="s">
        <v>90</v>
      </c>
      <c r="AW2647" s="12" t="s">
        <v>5</v>
      </c>
      <c r="AX2647" s="12" t="s">
        <v>80</v>
      </c>
      <c r="AY2647" s="250" t="s">
        <v>204</v>
      </c>
    </row>
    <row r="2648" spans="2:51" s="13" customFormat="1" ht="12">
      <c r="B2648" s="251"/>
      <c r="C2648" s="252"/>
      <c r="D2648" s="231" t="s">
        <v>213</v>
      </c>
      <c r="E2648" s="253" t="s">
        <v>33</v>
      </c>
      <c r="F2648" s="254" t="s">
        <v>218</v>
      </c>
      <c r="G2648" s="252"/>
      <c r="H2648" s="255">
        <v>24.78</v>
      </c>
      <c r="I2648" s="256"/>
      <c r="J2648" s="256"/>
      <c r="K2648" s="252"/>
      <c r="L2648" s="252"/>
      <c r="M2648" s="257"/>
      <c r="N2648" s="258"/>
      <c r="O2648" s="259"/>
      <c r="P2648" s="259"/>
      <c r="Q2648" s="259"/>
      <c r="R2648" s="259"/>
      <c r="S2648" s="259"/>
      <c r="T2648" s="259"/>
      <c r="U2648" s="259"/>
      <c r="V2648" s="259"/>
      <c r="W2648" s="259"/>
      <c r="X2648" s="260"/>
      <c r="AT2648" s="261" t="s">
        <v>213</v>
      </c>
      <c r="AU2648" s="261" t="s">
        <v>90</v>
      </c>
      <c r="AV2648" s="13" t="s">
        <v>211</v>
      </c>
      <c r="AW2648" s="13" t="s">
        <v>5</v>
      </c>
      <c r="AX2648" s="13" t="s">
        <v>88</v>
      </c>
      <c r="AY2648" s="261" t="s">
        <v>204</v>
      </c>
    </row>
    <row r="2649" spans="2:65" s="1" customFormat="1" ht="22.5" customHeight="1">
      <c r="B2649" s="39"/>
      <c r="C2649" s="273" t="s">
        <v>2842</v>
      </c>
      <c r="D2649" s="273" t="s">
        <v>287</v>
      </c>
      <c r="E2649" s="274" t="s">
        <v>2843</v>
      </c>
      <c r="F2649" s="275" t="s">
        <v>2844</v>
      </c>
      <c r="G2649" s="276" t="s">
        <v>209</v>
      </c>
      <c r="H2649" s="277">
        <v>27.258</v>
      </c>
      <c r="I2649" s="278"/>
      <c r="J2649" s="279"/>
      <c r="K2649" s="280">
        <f>ROUND(P2649*H2649,2)</f>
        <v>0</v>
      </c>
      <c r="L2649" s="275" t="s">
        <v>210</v>
      </c>
      <c r="M2649" s="281"/>
      <c r="N2649" s="282" t="s">
        <v>33</v>
      </c>
      <c r="O2649" s="224" t="s">
        <v>49</v>
      </c>
      <c r="P2649" s="225">
        <f>I2649+J2649</f>
        <v>0</v>
      </c>
      <c r="Q2649" s="225">
        <f>ROUND(I2649*H2649,2)</f>
        <v>0</v>
      </c>
      <c r="R2649" s="225">
        <f>ROUND(J2649*H2649,2)</f>
        <v>0</v>
      </c>
      <c r="S2649" s="80"/>
      <c r="T2649" s="226">
        <f>S2649*H2649</f>
        <v>0</v>
      </c>
      <c r="U2649" s="226">
        <v>0.105</v>
      </c>
      <c r="V2649" s="226">
        <f>U2649*H2649</f>
        <v>2.86209</v>
      </c>
      <c r="W2649" s="226">
        <v>0</v>
      </c>
      <c r="X2649" s="227">
        <f>W2649*H2649</f>
        <v>0</v>
      </c>
      <c r="AR2649" s="17" t="s">
        <v>411</v>
      </c>
      <c r="AT2649" s="17" t="s">
        <v>287</v>
      </c>
      <c r="AU2649" s="17" t="s">
        <v>90</v>
      </c>
      <c r="AY2649" s="17" t="s">
        <v>204</v>
      </c>
      <c r="BE2649" s="228">
        <f>IF(O2649="základní",K2649,0)</f>
        <v>0</v>
      </c>
      <c r="BF2649" s="228">
        <f>IF(O2649="snížená",K2649,0)</f>
        <v>0</v>
      </c>
      <c r="BG2649" s="228">
        <f>IF(O2649="zákl. přenesená",K2649,0)</f>
        <v>0</v>
      </c>
      <c r="BH2649" s="228">
        <f>IF(O2649="sníž. přenesená",K2649,0)</f>
        <v>0</v>
      </c>
      <c r="BI2649" s="228">
        <f>IF(O2649="nulová",K2649,0)</f>
        <v>0</v>
      </c>
      <c r="BJ2649" s="17" t="s">
        <v>88</v>
      </c>
      <c r="BK2649" s="228">
        <f>ROUND(P2649*H2649,2)</f>
        <v>0</v>
      </c>
      <c r="BL2649" s="17" t="s">
        <v>305</v>
      </c>
      <c r="BM2649" s="17" t="s">
        <v>2845</v>
      </c>
    </row>
    <row r="2650" spans="2:51" s="11" customFormat="1" ht="12">
      <c r="B2650" s="229"/>
      <c r="C2650" s="230"/>
      <c r="D2650" s="231" t="s">
        <v>213</v>
      </c>
      <c r="E2650" s="232" t="s">
        <v>33</v>
      </c>
      <c r="F2650" s="233" t="s">
        <v>1087</v>
      </c>
      <c r="G2650" s="230"/>
      <c r="H2650" s="232" t="s">
        <v>33</v>
      </c>
      <c r="I2650" s="234"/>
      <c r="J2650" s="234"/>
      <c r="K2650" s="230"/>
      <c r="L2650" s="230"/>
      <c r="M2650" s="235"/>
      <c r="N2650" s="236"/>
      <c r="O2650" s="237"/>
      <c r="P2650" s="237"/>
      <c r="Q2650" s="237"/>
      <c r="R2650" s="237"/>
      <c r="S2650" s="237"/>
      <c r="T2650" s="237"/>
      <c r="U2650" s="237"/>
      <c r="V2650" s="237"/>
      <c r="W2650" s="237"/>
      <c r="X2650" s="238"/>
      <c r="AT2650" s="239" t="s">
        <v>213</v>
      </c>
      <c r="AU2650" s="239" t="s">
        <v>90</v>
      </c>
      <c r="AV2650" s="11" t="s">
        <v>88</v>
      </c>
      <c r="AW2650" s="11" t="s">
        <v>5</v>
      </c>
      <c r="AX2650" s="11" t="s">
        <v>80</v>
      </c>
      <c r="AY2650" s="239" t="s">
        <v>204</v>
      </c>
    </row>
    <row r="2651" spans="2:51" s="12" customFormat="1" ht="12">
      <c r="B2651" s="240"/>
      <c r="C2651" s="241"/>
      <c r="D2651" s="231" t="s">
        <v>213</v>
      </c>
      <c r="E2651" s="242" t="s">
        <v>33</v>
      </c>
      <c r="F2651" s="243" t="s">
        <v>2846</v>
      </c>
      <c r="G2651" s="241"/>
      <c r="H2651" s="244">
        <v>27.258</v>
      </c>
      <c r="I2651" s="245"/>
      <c r="J2651" s="245"/>
      <c r="K2651" s="241"/>
      <c r="L2651" s="241"/>
      <c r="M2651" s="246"/>
      <c r="N2651" s="247"/>
      <c r="O2651" s="248"/>
      <c r="P2651" s="248"/>
      <c r="Q2651" s="248"/>
      <c r="R2651" s="248"/>
      <c r="S2651" s="248"/>
      <c r="T2651" s="248"/>
      <c r="U2651" s="248"/>
      <c r="V2651" s="248"/>
      <c r="W2651" s="248"/>
      <c r="X2651" s="249"/>
      <c r="AT2651" s="250" t="s">
        <v>213</v>
      </c>
      <c r="AU2651" s="250" t="s">
        <v>90</v>
      </c>
      <c r="AV2651" s="12" t="s">
        <v>90</v>
      </c>
      <c r="AW2651" s="12" t="s">
        <v>5</v>
      </c>
      <c r="AX2651" s="12" t="s">
        <v>80</v>
      </c>
      <c r="AY2651" s="250" t="s">
        <v>204</v>
      </c>
    </row>
    <row r="2652" spans="2:51" s="13" customFormat="1" ht="12">
      <c r="B2652" s="251"/>
      <c r="C2652" s="252"/>
      <c r="D2652" s="231" t="s">
        <v>213</v>
      </c>
      <c r="E2652" s="253" t="s">
        <v>33</v>
      </c>
      <c r="F2652" s="254" t="s">
        <v>218</v>
      </c>
      <c r="G2652" s="252"/>
      <c r="H2652" s="255">
        <v>27.258</v>
      </c>
      <c r="I2652" s="256"/>
      <c r="J2652" s="256"/>
      <c r="K2652" s="252"/>
      <c r="L2652" s="252"/>
      <c r="M2652" s="257"/>
      <c r="N2652" s="258"/>
      <c r="O2652" s="259"/>
      <c r="P2652" s="259"/>
      <c r="Q2652" s="259"/>
      <c r="R2652" s="259"/>
      <c r="S2652" s="259"/>
      <c r="T2652" s="259"/>
      <c r="U2652" s="259"/>
      <c r="V2652" s="259"/>
      <c r="W2652" s="259"/>
      <c r="X2652" s="260"/>
      <c r="AT2652" s="261" t="s">
        <v>213</v>
      </c>
      <c r="AU2652" s="261" t="s">
        <v>90</v>
      </c>
      <c r="AV2652" s="13" t="s">
        <v>211</v>
      </c>
      <c r="AW2652" s="13" t="s">
        <v>5</v>
      </c>
      <c r="AX2652" s="13" t="s">
        <v>88</v>
      </c>
      <c r="AY2652" s="261" t="s">
        <v>204</v>
      </c>
    </row>
    <row r="2653" spans="2:65" s="1" customFormat="1" ht="16.5" customHeight="1">
      <c r="B2653" s="39"/>
      <c r="C2653" s="216" t="s">
        <v>2847</v>
      </c>
      <c r="D2653" s="216" t="s">
        <v>206</v>
      </c>
      <c r="E2653" s="217" t="s">
        <v>2848</v>
      </c>
      <c r="F2653" s="218" t="s">
        <v>2849</v>
      </c>
      <c r="G2653" s="219" t="s">
        <v>209</v>
      </c>
      <c r="H2653" s="220">
        <v>24.78</v>
      </c>
      <c r="I2653" s="221"/>
      <c r="J2653" s="221"/>
      <c r="K2653" s="222">
        <f>ROUND(P2653*H2653,2)</f>
        <v>0</v>
      </c>
      <c r="L2653" s="218" t="s">
        <v>210</v>
      </c>
      <c r="M2653" s="44"/>
      <c r="N2653" s="223" t="s">
        <v>33</v>
      </c>
      <c r="O2653" s="224" t="s">
        <v>49</v>
      </c>
      <c r="P2653" s="225">
        <f>I2653+J2653</f>
        <v>0</v>
      </c>
      <c r="Q2653" s="225">
        <f>ROUND(I2653*H2653,2)</f>
        <v>0</v>
      </c>
      <c r="R2653" s="225">
        <f>ROUND(J2653*H2653,2)</f>
        <v>0</v>
      </c>
      <c r="S2653" s="80"/>
      <c r="T2653" s="226">
        <f>S2653*H2653</f>
        <v>0</v>
      </c>
      <c r="U2653" s="226">
        <v>0.008</v>
      </c>
      <c r="V2653" s="226">
        <f>U2653*H2653</f>
        <v>0.19824</v>
      </c>
      <c r="W2653" s="226">
        <v>0</v>
      </c>
      <c r="X2653" s="227">
        <f>W2653*H2653</f>
        <v>0</v>
      </c>
      <c r="AR2653" s="17" t="s">
        <v>305</v>
      </c>
      <c r="AT2653" s="17" t="s">
        <v>206</v>
      </c>
      <c r="AU2653" s="17" t="s">
        <v>90</v>
      </c>
      <c r="AY2653" s="17" t="s">
        <v>204</v>
      </c>
      <c r="BE2653" s="228">
        <f>IF(O2653="základní",K2653,0)</f>
        <v>0</v>
      </c>
      <c r="BF2653" s="228">
        <f>IF(O2653="snížená",K2653,0)</f>
        <v>0</v>
      </c>
      <c r="BG2653" s="228">
        <f>IF(O2653="zákl. přenesená",K2653,0)</f>
        <v>0</v>
      </c>
      <c r="BH2653" s="228">
        <f>IF(O2653="sníž. přenesená",K2653,0)</f>
        <v>0</v>
      </c>
      <c r="BI2653" s="228">
        <f>IF(O2653="nulová",K2653,0)</f>
        <v>0</v>
      </c>
      <c r="BJ2653" s="17" t="s">
        <v>88</v>
      </c>
      <c r="BK2653" s="228">
        <f>ROUND(P2653*H2653,2)</f>
        <v>0</v>
      </c>
      <c r="BL2653" s="17" t="s">
        <v>305</v>
      </c>
      <c r="BM2653" s="17" t="s">
        <v>2850</v>
      </c>
    </row>
    <row r="2654" spans="2:65" s="1" customFormat="1" ht="16.5" customHeight="1">
      <c r="B2654" s="39"/>
      <c r="C2654" s="216" t="s">
        <v>2851</v>
      </c>
      <c r="D2654" s="216" t="s">
        <v>206</v>
      </c>
      <c r="E2654" s="217" t="s">
        <v>2852</v>
      </c>
      <c r="F2654" s="218" t="s">
        <v>2853</v>
      </c>
      <c r="G2654" s="219" t="s">
        <v>209</v>
      </c>
      <c r="H2654" s="220">
        <v>24.78</v>
      </c>
      <c r="I2654" s="221"/>
      <c r="J2654" s="221"/>
      <c r="K2654" s="222">
        <f>ROUND(P2654*H2654,2)</f>
        <v>0</v>
      </c>
      <c r="L2654" s="218" t="s">
        <v>210</v>
      </c>
      <c r="M2654" s="44"/>
      <c r="N2654" s="223" t="s">
        <v>33</v>
      </c>
      <c r="O2654" s="224" t="s">
        <v>49</v>
      </c>
      <c r="P2654" s="225">
        <f>I2654+J2654</f>
        <v>0</v>
      </c>
      <c r="Q2654" s="225">
        <f>ROUND(I2654*H2654,2)</f>
        <v>0</v>
      </c>
      <c r="R2654" s="225">
        <f>ROUND(J2654*H2654,2)</f>
        <v>0</v>
      </c>
      <c r="S2654" s="80"/>
      <c r="T2654" s="226">
        <f>S2654*H2654</f>
        <v>0</v>
      </c>
      <c r="U2654" s="226">
        <v>0.00301</v>
      </c>
      <c r="V2654" s="226">
        <f>U2654*H2654</f>
        <v>0.07458780000000001</v>
      </c>
      <c r="W2654" s="226">
        <v>0</v>
      </c>
      <c r="X2654" s="227">
        <f>W2654*H2654</f>
        <v>0</v>
      </c>
      <c r="AR2654" s="17" t="s">
        <v>305</v>
      </c>
      <c r="AT2654" s="17" t="s">
        <v>206</v>
      </c>
      <c r="AU2654" s="17" t="s">
        <v>90</v>
      </c>
      <c r="AY2654" s="17" t="s">
        <v>204</v>
      </c>
      <c r="BE2654" s="228">
        <f>IF(O2654="základní",K2654,0)</f>
        <v>0</v>
      </c>
      <c r="BF2654" s="228">
        <f>IF(O2654="snížená",K2654,0)</f>
        <v>0</v>
      </c>
      <c r="BG2654" s="228">
        <f>IF(O2654="zákl. přenesená",K2654,0)</f>
        <v>0</v>
      </c>
      <c r="BH2654" s="228">
        <f>IF(O2654="sníž. přenesená",K2654,0)</f>
        <v>0</v>
      </c>
      <c r="BI2654" s="228">
        <f>IF(O2654="nulová",K2654,0)</f>
        <v>0</v>
      </c>
      <c r="BJ2654" s="17" t="s">
        <v>88</v>
      </c>
      <c r="BK2654" s="228">
        <f>ROUND(P2654*H2654,2)</f>
        <v>0</v>
      </c>
      <c r="BL2654" s="17" t="s">
        <v>305</v>
      </c>
      <c r="BM2654" s="17" t="s">
        <v>2854</v>
      </c>
    </row>
    <row r="2655" spans="2:65" s="1" customFormat="1" ht="16.5" customHeight="1">
      <c r="B2655" s="39"/>
      <c r="C2655" s="216" t="s">
        <v>2855</v>
      </c>
      <c r="D2655" s="216" t="s">
        <v>206</v>
      </c>
      <c r="E2655" s="217" t="s">
        <v>2856</v>
      </c>
      <c r="F2655" s="218" t="s">
        <v>2857</v>
      </c>
      <c r="G2655" s="219" t="s">
        <v>319</v>
      </c>
      <c r="H2655" s="220">
        <v>1</v>
      </c>
      <c r="I2655" s="221"/>
      <c r="J2655" s="221"/>
      <c r="K2655" s="222">
        <f>ROUND(P2655*H2655,2)</f>
        <v>0</v>
      </c>
      <c r="L2655" s="218" t="s">
        <v>1071</v>
      </c>
      <c r="M2655" s="44"/>
      <c r="N2655" s="223" t="s">
        <v>33</v>
      </c>
      <c r="O2655" s="224" t="s">
        <v>49</v>
      </c>
      <c r="P2655" s="225">
        <f>I2655+J2655</f>
        <v>0</v>
      </c>
      <c r="Q2655" s="225">
        <f>ROUND(I2655*H2655,2)</f>
        <v>0</v>
      </c>
      <c r="R2655" s="225">
        <f>ROUND(J2655*H2655,2)</f>
        <v>0</v>
      </c>
      <c r="S2655" s="80"/>
      <c r="T2655" s="226">
        <f>S2655*H2655</f>
        <v>0</v>
      </c>
      <c r="U2655" s="226">
        <v>0</v>
      </c>
      <c r="V2655" s="226">
        <f>U2655*H2655</f>
        <v>0</v>
      </c>
      <c r="W2655" s="226">
        <v>0</v>
      </c>
      <c r="X2655" s="227">
        <f>W2655*H2655</f>
        <v>0</v>
      </c>
      <c r="AR2655" s="17" t="s">
        <v>305</v>
      </c>
      <c r="AT2655" s="17" t="s">
        <v>206</v>
      </c>
      <c r="AU2655" s="17" t="s">
        <v>90</v>
      </c>
      <c r="AY2655" s="17" t="s">
        <v>204</v>
      </c>
      <c r="BE2655" s="228">
        <f>IF(O2655="základní",K2655,0)</f>
        <v>0</v>
      </c>
      <c r="BF2655" s="228">
        <f>IF(O2655="snížená",K2655,0)</f>
        <v>0</v>
      </c>
      <c r="BG2655" s="228">
        <f>IF(O2655="zákl. přenesená",K2655,0)</f>
        <v>0</v>
      </c>
      <c r="BH2655" s="228">
        <f>IF(O2655="sníž. přenesená",K2655,0)</f>
        <v>0</v>
      </c>
      <c r="BI2655" s="228">
        <f>IF(O2655="nulová",K2655,0)</f>
        <v>0</v>
      </c>
      <c r="BJ2655" s="17" t="s">
        <v>88</v>
      </c>
      <c r="BK2655" s="228">
        <f>ROUND(P2655*H2655,2)</f>
        <v>0</v>
      </c>
      <c r="BL2655" s="17" t="s">
        <v>305</v>
      </c>
      <c r="BM2655" s="17" t="s">
        <v>2858</v>
      </c>
    </row>
    <row r="2656" spans="2:65" s="1" customFormat="1" ht="22.5" customHeight="1">
      <c r="B2656" s="39"/>
      <c r="C2656" s="216" t="s">
        <v>2859</v>
      </c>
      <c r="D2656" s="216" t="s">
        <v>206</v>
      </c>
      <c r="E2656" s="217" t="s">
        <v>2860</v>
      </c>
      <c r="F2656" s="218" t="s">
        <v>2861</v>
      </c>
      <c r="G2656" s="219" t="s">
        <v>275</v>
      </c>
      <c r="H2656" s="220">
        <v>4.037</v>
      </c>
      <c r="I2656" s="221"/>
      <c r="J2656" s="221"/>
      <c r="K2656" s="222">
        <f>ROUND(P2656*H2656,2)</f>
        <v>0</v>
      </c>
      <c r="L2656" s="218" t="s">
        <v>210</v>
      </c>
      <c r="M2656" s="44"/>
      <c r="N2656" s="223" t="s">
        <v>33</v>
      </c>
      <c r="O2656" s="224" t="s">
        <v>49</v>
      </c>
      <c r="P2656" s="225">
        <f>I2656+J2656</f>
        <v>0</v>
      </c>
      <c r="Q2656" s="225">
        <f>ROUND(I2656*H2656,2)</f>
        <v>0</v>
      </c>
      <c r="R2656" s="225">
        <f>ROUND(J2656*H2656,2)</f>
        <v>0</v>
      </c>
      <c r="S2656" s="80"/>
      <c r="T2656" s="226">
        <f>S2656*H2656</f>
        <v>0</v>
      </c>
      <c r="U2656" s="226">
        <v>0</v>
      </c>
      <c r="V2656" s="226">
        <f>U2656*H2656</f>
        <v>0</v>
      </c>
      <c r="W2656" s="226">
        <v>0</v>
      </c>
      <c r="X2656" s="227">
        <f>W2656*H2656</f>
        <v>0</v>
      </c>
      <c r="AR2656" s="17" t="s">
        <v>305</v>
      </c>
      <c r="AT2656" s="17" t="s">
        <v>206</v>
      </c>
      <c r="AU2656" s="17" t="s">
        <v>90</v>
      </c>
      <c r="AY2656" s="17" t="s">
        <v>204</v>
      </c>
      <c r="BE2656" s="228">
        <f>IF(O2656="základní",K2656,0)</f>
        <v>0</v>
      </c>
      <c r="BF2656" s="228">
        <f>IF(O2656="snížená",K2656,0)</f>
        <v>0</v>
      </c>
      <c r="BG2656" s="228">
        <f>IF(O2656="zákl. přenesená",K2656,0)</f>
        <v>0</v>
      </c>
      <c r="BH2656" s="228">
        <f>IF(O2656="sníž. přenesená",K2656,0)</f>
        <v>0</v>
      </c>
      <c r="BI2656" s="228">
        <f>IF(O2656="nulová",K2656,0)</f>
        <v>0</v>
      </c>
      <c r="BJ2656" s="17" t="s">
        <v>88</v>
      </c>
      <c r="BK2656" s="228">
        <f>ROUND(P2656*H2656,2)</f>
        <v>0</v>
      </c>
      <c r="BL2656" s="17" t="s">
        <v>305</v>
      </c>
      <c r="BM2656" s="17" t="s">
        <v>2862</v>
      </c>
    </row>
    <row r="2657" spans="2:63" s="10" customFormat="1" ht="22.8" customHeight="1">
      <c r="B2657" s="199"/>
      <c r="C2657" s="200"/>
      <c r="D2657" s="201" t="s">
        <v>79</v>
      </c>
      <c r="E2657" s="214" t="s">
        <v>2863</v>
      </c>
      <c r="F2657" s="214" t="s">
        <v>2864</v>
      </c>
      <c r="G2657" s="200"/>
      <c r="H2657" s="200"/>
      <c r="I2657" s="203"/>
      <c r="J2657" s="203"/>
      <c r="K2657" s="215">
        <f>BK2657</f>
        <v>0</v>
      </c>
      <c r="L2657" s="200"/>
      <c r="M2657" s="205"/>
      <c r="N2657" s="206"/>
      <c r="O2657" s="207"/>
      <c r="P2657" s="207"/>
      <c r="Q2657" s="208">
        <f>SUM(Q2658:Q2670)</f>
        <v>0</v>
      </c>
      <c r="R2657" s="208">
        <f>SUM(R2658:R2670)</f>
        <v>0</v>
      </c>
      <c r="S2657" s="207"/>
      <c r="T2657" s="209">
        <f>SUM(T2658:T2670)</f>
        <v>0</v>
      </c>
      <c r="U2657" s="207"/>
      <c r="V2657" s="209">
        <f>SUM(V2658:V2670)</f>
        <v>0.07424733000000001</v>
      </c>
      <c r="W2657" s="207"/>
      <c r="X2657" s="210">
        <f>SUM(X2658:X2670)</f>
        <v>0</v>
      </c>
      <c r="AR2657" s="211" t="s">
        <v>90</v>
      </c>
      <c r="AT2657" s="212" t="s">
        <v>79</v>
      </c>
      <c r="AU2657" s="212" t="s">
        <v>88</v>
      </c>
      <c r="AY2657" s="211" t="s">
        <v>204</v>
      </c>
      <c r="BK2657" s="213">
        <f>SUM(BK2658:BK2670)</f>
        <v>0</v>
      </c>
    </row>
    <row r="2658" spans="2:65" s="1" customFormat="1" ht="16.5" customHeight="1">
      <c r="B2658" s="39"/>
      <c r="C2658" s="216" t="s">
        <v>2865</v>
      </c>
      <c r="D2658" s="216" t="s">
        <v>206</v>
      </c>
      <c r="E2658" s="217" t="s">
        <v>2866</v>
      </c>
      <c r="F2658" s="218" t="s">
        <v>2867</v>
      </c>
      <c r="G2658" s="219" t="s">
        <v>209</v>
      </c>
      <c r="H2658" s="220">
        <v>28.5</v>
      </c>
      <c r="I2658" s="221"/>
      <c r="J2658" s="221"/>
      <c r="K2658" s="222">
        <f>ROUND(P2658*H2658,2)</f>
        <v>0</v>
      </c>
      <c r="L2658" s="218" t="s">
        <v>1071</v>
      </c>
      <c r="M2658" s="44"/>
      <c r="N2658" s="223" t="s">
        <v>33</v>
      </c>
      <c r="O2658" s="224" t="s">
        <v>49</v>
      </c>
      <c r="P2658" s="225">
        <f>I2658+J2658</f>
        <v>0</v>
      </c>
      <c r="Q2658" s="225">
        <f>ROUND(I2658*H2658,2)</f>
        <v>0</v>
      </c>
      <c r="R2658" s="225">
        <f>ROUND(J2658*H2658,2)</f>
        <v>0</v>
      </c>
      <c r="S2658" s="80"/>
      <c r="T2658" s="226">
        <f>S2658*H2658</f>
        <v>0</v>
      </c>
      <c r="U2658" s="226">
        <v>0</v>
      </c>
      <c r="V2658" s="226">
        <f>U2658*H2658</f>
        <v>0</v>
      </c>
      <c r="W2658" s="226">
        <v>0</v>
      </c>
      <c r="X2658" s="227">
        <f>W2658*H2658</f>
        <v>0</v>
      </c>
      <c r="AR2658" s="17" t="s">
        <v>305</v>
      </c>
      <c r="AT2658" s="17" t="s">
        <v>206</v>
      </c>
      <c r="AU2658" s="17" t="s">
        <v>90</v>
      </c>
      <c r="AY2658" s="17" t="s">
        <v>204</v>
      </c>
      <c r="BE2658" s="228">
        <f>IF(O2658="základní",K2658,0)</f>
        <v>0</v>
      </c>
      <c r="BF2658" s="228">
        <f>IF(O2658="snížená",K2658,0)</f>
        <v>0</v>
      </c>
      <c r="BG2658" s="228">
        <f>IF(O2658="zákl. přenesená",K2658,0)</f>
        <v>0</v>
      </c>
      <c r="BH2658" s="228">
        <f>IF(O2658="sníž. přenesená",K2658,0)</f>
        <v>0</v>
      </c>
      <c r="BI2658" s="228">
        <f>IF(O2658="nulová",K2658,0)</f>
        <v>0</v>
      </c>
      <c r="BJ2658" s="17" t="s">
        <v>88</v>
      </c>
      <c r="BK2658" s="228">
        <f>ROUND(P2658*H2658,2)</f>
        <v>0</v>
      </c>
      <c r="BL2658" s="17" t="s">
        <v>305</v>
      </c>
      <c r="BM2658" s="17" t="s">
        <v>2868</v>
      </c>
    </row>
    <row r="2659" spans="2:51" s="12" customFormat="1" ht="12">
      <c r="B2659" s="240"/>
      <c r="C2659" s="241"/>
      <c r="D2659" s="231" t="s">
        <v>213</v>
      </c>
      <c r="E2659" s="242" t="s">
        <v>33</v>
      </c>
      <c r="F2659" s="243" t="s">
        <v>2869</v>
      </c>
      <c r="G2659" s="241"/>
      <c r="H2659" s="244">
        <v>28.5</v>
      </c>
      <c r="I2659" s="245"/>
      <c r="J2659" s="245"/>
      <c r="K2659" s="241"/>
      <c r="L2659" s="241"/>
      <c r="M2659" s="246"/>
      <c r="N2659" s="247"/>
      <c r="O2659" s="248"/>
      <c r="P2659" s="248"/>
      <c r="Q2659" s="248"/>
      <c r="R2659" s="248"/>
      <c r="S2659" s="248"/>
      <c r="T2659" s="248"/>
      <c r="U2659" s="248"/>
      <c r="V2659" s="248"/>
      <c r="W2659" s="248"/>
      <c r="X2659" s="249"/>
      <c r="AT2659" s="250" t="s">
        <v>213</v>
      </c>
      <c r="AU2659" s="250" t="s">
        <v>90</v>
      </c>
      <c r="AV2659" s="12" t="s">
        <v>90</v>
      </c>
      <c r="AW2659" s="12" t="s">
        <v>5</v>
      </c>
      <c r="AX2659" s="12" t="s">
        <v>80</v>
      </c>
      <c r="AY2659" s="250" t="s">
        <v>204</v>
      </c>
    </row>
    <row r="2660" spans="2:51" s="13" customFormat="1" ht="12">
      <c r="B2660" s="251"/>
      <c r="C2660" s="252"/>
      <c r="D2660" s="231" t="s">
        <v>213</v>
      </c>
      <c r="E2660" s="253" t="s">
        <v>33</v>
      </c>
      <c r="F2660" s="254" t="s">
        <v>218</v>
      </c>
      <c r="G2660" s="252"/>
      <c r="H2660" s="255">
        <v>28.5</v>
      </c>
      <c r="I2660" s="256"/>
      <c r="J2660" s="256"/>
      <c r="K2660" s="252"/>
      <c r="L2660" s="252"/>
      <c r="M2660" s="257"/>
      <c r="N2660" s="258"/>
      <c r="O2660" s="259"/>
      <c r="P2660" s="259"/>
      <c r="Q2660" s="259"/>
      <c r="R2660" s="259"/>
      <c r="S2660" s="259"/>
      <c r="T2660" s="259"/>
      <c r="U2660" s="259"/>
      <c r="V2660" s="259"/>
      <c r="W2660" s="259"/>
      <c r="X2660" s="260"/>
      <c r="AT2660" s="261" t="s">
        <v>213</v>
      </c>
      <c r="AU2660" s="261" t="s">
        <v>90</v>
      </c>
      <c r="AV2660" s="13" t="s">
        <v>211</v>
      </c>
      <c r="AW2660" s="13" t="s">
        <v>5</v>
      </c>
      <c r="AX2660" s="13" t="s">
        <v>88</v>
      </c>
      <c r="AY2660" s="261" t="s">
        <v>204</v>
      </c>
    </row>
    <row r="2661" spans="2:65" s="1" customFormat="1" ht="16.5" customHeight="1">
      <c r="B2661" s="39"/>
      <c r="C2661" s="216" t="s">
        <v>2870</v>
      </c>
      <c r="D2661" s="216" t="s">
        <v>206</v>
      </c>
      <c r="E2661" s="217" t="s">
        <v>2871</v>
      </c>
      <c r="F2661" s="218" t="s">
        <v>2872</v>
      </c>
      <c r="G2661" s="219" t="s">
        <v>319</v>
      </c>
      <c r="H2661" s="220">
        <v>1</v>
      </c>
      <c r="I2661" s="221"/>
      <c r="J2661" s="221"/>
      <c r="K2661" s="222">
        <f>ROUND(P2661*H2661,2)</f>
        <v>0</v>
      </c>
      <c r="L2661" s="218" t="s">
        <v>1071</v>
      </c>
      <c r="M2661" s="44"/>
      <c r="N2661" s="223" t="s">
        <v>33</v>
      </c>
      <c r="O2661" s="224" t="s">
        <v>49</v>
      </c>
      <c r="P2661" s="225">
        <f>I2661+J2661</f>
        <v>0</v>
      </c>
      <c r="Q2661" s="225">
        <f>ROUND(I2661*H2661,2)</f>
        <v>0</v>
      </c>
      <c r="R2661" s="225">
        <f>ROUND(J2661*H2661,2)</f>
        <v>0</v>
      </c>
      <c r="S2661" s="80"/>
      <c r="T2661" s="226">
        <f>S2661*H2661</f>
        <v>0</v>
      </c>
      <c r="U2661" s="226">
        <v>0</v>
      </c>
      <c r="V2661" s="226">
        <f>U2661*H2661</f>
        <v>0</v>
      </c>
      <c r="W2661" s="226">
        <v>0</v>
      </c>
      <c r="X2661" s="227">
        <f>W2661*H2661</f>
        <v>0</v>
      </c>
      <c r="AR2661" s="17" t="s">
        <v>305</v>
      </c>
      <c r="AT2661" s="17" t="s">
        <v>206</v>
      </c>
      <c r="AU2661" s="17" t="s">
        <v>90</v>
      </c>
      <c r="AY2661" s="17" t="s">
        <v>204</v>
      </c>
      <c r="BE2661" s="228">
        <f>IF(O2661="základní",K2661,0)</f>
        <v>0</v>
      </c>
      <c r="BF2661" s="228">
        <f>IF(O2661="snížená",K2661,0)</f>
        <v>0</v>
      </c>
      <c r="BG2661" s="228">
        <f>IF(O2661="zákl. přenesená",K2661,0)</f>
        <v>0</v>
      </c>
      <c r="BH2661" s="228">
        <f>IF(O2661="sníž. přenesená",K2661,0)</f>
        <v>0</v>
      </c>
      <c r="BI2661" s="228">
        <f>IF(O2661="nulová",K2661,0)</f>
        <v>0</v>
      </c>
      <c r="BJ2661" s="17" t="s">
        <v>88</v>
      </c>
      <c r="BK2661" s="228">
        <f>ROUND(P2661*H2661,2)</f>
        <v>0</v>
      </c>
      <c r="BL2661" s="17" t="s">
        <v>305</v>
      </c>
      <c r="BM2661" s="17" t="s">
        <v>2873</v>
      </c>
    </row>
    <row r="2662" spans="2:65" s="1" customFormat="1" ht="16.5" customHeight="1">
      <c r="B2662" s="39"/>
      <c r="C2662" s="216" t="s">
        <v>2874</v>
      </c>
      <c r="D2662" s="216" t="s">
        <v>206</v>
      </c>
      <c r="E2662" s="217" t="s">
        <v>2875</v>
      </c>
      <c r="F2662" s="218" t="s">
        <v>2876</v>
      </c>
      <c r="G2662" s="219" t="s">
        <v>319</v>
      </c>
      <c r="H2662" s="220">
        <v>1</v>
      </c>
      <c r="I2662" s="221"/>
      <c r="J2662" s="221"/>
      <c r="K2662" s="222">
        <f>ROUND(P2662*H2662,2)</f>
        <v>0</v>
      </c>
      <c r="L2662" s="218" t="s">
        <v>1071</v>
      </c>
      <c r="M2662" s="44"/>
      <c r="N2662" s="223" t="s">
        <v>33</v>
      </c>
      <c r="O2662" s="224" t="s">
        <v>49</v>
      </c>
      <c r="P2662" s="225">
        <f>I2662+J2662</f>
        <v>0</v>
      </c>
      <c r="Q2662" s="225">
        <f>ROUND(I2662*H2662,2)</f>
        <v>0</v>
      </c>
      <c r="R2662" s="225">
        <f>ROUND(J2662*H2662,2)</f>
        <v>0</v>
      </c>
      <c r="S2662" s="80"/>
      <c r="T2662" s="226">
        <f>S2662*H2662</f>
        <v>0</v>
      </c>
      <c r="U2662" s="226">
        <v>0</v>
      </c>
      <c r="V2662" s="226">
        <f>U2662*H2662</f>
        <v>0</v>
      </c>
      <c r="W2662" s="226">
        <v>0</v>
      </c>
      <c r="X2662" s="227">
        <f>W2662*H2662</f>
        <v>0</v>
      </c>
      <c r="AR2662" s="17" t="s">
        <v>305</v>
      </c>
      <c r="AT2662" s="17" t="s">
        <v>206</v>
      </c>
      <c r="AU2662" s="17" t="s">
        <v>90</v>
      </c>
      <c r="AY2662" s="17" t="s">
        <v>204</v>
      </c>
      <c r="BE2662" s="228">
        <f>IF(O2662="základní",K2662,0)</f>
        <v>0</v>
      </c>
      <c r="BF2662" s="228">
        <f>IF(O2662="snížená",K2662,0)</f>
        <v>0</v>
      </c>
      <c r="BG2662" s="228">
        <f>IF(O2662="zákl. přenesená",K2662,0)</f>
        <v>0</v>
      </c>
      <c r="BH2662" s="228">
        <f>IF(O2662="sníž. přenesená",K2662,0)</f>
        <v>0</v>
      </c>
      <c r="BI2662" s="228">
        <f>IF(O2662="nulová",K2662,0)</f>
        <v>0</v>
      </c>
      <c r="BJ2662" s="17" t="s">
        <v>88</v>
      </c>
      <c r="BK2662" s="228">
        <f>ROUND(P2662*H2662,2)</f>
        <v>0</v>
      </c>
      <c r="BL2662" s="17" t="s">
        <v>305</v>
      </c>
      <c r="BM2662" s="17" t="s">
        <v>2877</v>
      </c>
    </row>
    <row r="2663" spans="2:65" s="1" customFormat="1" ht="16.5" customHeight="1">
      <c r="B2663" s="39"/>
      <c r="C2663" s="216" t="s">
        <v>2878</v>
      </c>
      <c r="D2663" s="216" t="s">
        <v>206</v>
      </c>
      <c r="E2663" s="217" t="s">
        <v>2879</v>
      </c>
      <c r="F2663" s="218" t="s">
        <v>2880</v>
      </c>
      <c r="G2663" s="219" t="s">
        <v>209</v>
      </c>
      <c r="H2663" s="220">
        <v>436.749</v>
      </c>
      <c r="I2663" s="221"/>
      <c r="J2663" s="221"/>
      <c r="K2663" s="222">
        <f>ROUND(P2663*H2663,2)</f>
        <v>0</v>
      </c>
      <c r="L2663" s="218" t="s">
        <v>210</v>
      </c>
      <c r="M2663" s="44"/>
      <c r="N2663" s="223" t="s">
        <v>33</v>
      </c>
      <c r="O2663" s="224" t="s">
        <v>49</v>
      </c>
      <c r="P2663" s="225">
        <f>I2663+J2663</f>
        <v>0</v>
      </c>
      <c r="Q2663" s="225">
        <f>ROUND(I2663*H2663,2)</f>
        <v>0</v>
      </c>
      <c r="R2663" s="225">
        <f>ROUND(J2663*H2663,2)</f>
        <v>0</v>
      </c>
      <c r="S2663" s="80"/>
      <c r="T2663" s="226">
        <f>S2663*H2663</f>
        <v>0</v>
      </c>
      <c r="U2663" s="226">
        <v>0.00017</v>
      </c>
      <c r="V2663" s="226">
        <f>U2663*H2663</f>
        <v>0.07424733000000001</v>
      </c>
      <c r="W2663" s="226">
        <v>0</v>
      </c>
      <c r="X2663" s="227">
        <f>W2663*H2663</f>
        <v>0</v>
      </c>
      <c r="AR2663" s="17" t="s">
        <v>305</v>
      </c>
      <c r="AT2663" s="17" t="s">
        <v>206</v>
      </c>
      <c r="AU2663" s="17" t="s">
        <v>90</v>
      </c>
      <c r="AY2663" s="17" t="s">
        <v>204</v>
      </c>
      <c r="BE2663" s="228">
        <f>IF(O2663="základní",K2663,0)</f>
        <v>0</v>
      </c>
      <c r="BF2663" s="228">
        <f>IF(O2663="snížená",K2663,0)</f>
        <v>0</v>
      </c>
      <c r="BG2663" s="228">
        <f>IF(O2663="zákl. přenesená",K2663,0)</f>
        <v>0</v>
      </c>
      <c r="BH2663" s="228">
        <f>IF(O2663="sníž. přenesená",K2663,0)</f>
        <v>0</v>
      </c>
      <c r="BI2663" s="228">
        <f>IF(O2663="nulová",K2663,0)</f>
        <v>0</v>
      </c>
      <c r="BJ2663" s="17" t="s">
        <v>88</v>
      </c>
      <c r="BK2663" s="228">
        <f>ROUND(P2663*H2663,2)</f>
        <v>0</v>
      </c>
      <c r="BL2663" s="17" t="s">
        <v>305</v>
      </c>
      <c r="BM2663" s="17" t="s">
        <v>2881</v>
      </c>
    </row>
    <row r="2664" spans="2:51" s="12" customFormat="1" ht="12">
      <c r="B2664" s="240"/>
      <c r="C2664" s="241"/>
      <c r="D2664" s="231" t="s">
        <v>213</v>
      </c>
      <c r="E2664" s="242" t="s">
        <v>33</v>
      </c>
      <c r="F2664" s="243" t="s">
        <v>2882</v>
      </c>
      <c r="G2664" s="241"/>
      <c r="H2664" s="244">
        <v>94.874</v>
      </c>
      <c r="I2664" s="245"/>
      <c r="J2664" s="245"/>
      <c r="K2664" s="241"/>
      <c r="L2664" s="241"/>
      <c r="M2664" s="246"/>
      <c r="N2664" s="247"/>
      <c r="O2664" s="248"/>
      <c r="P2664" s="248"/>
      <c r="Q2664" s="248"/>
      <c r="R2664" s="248"/>
      <c r="S2664" s="248"/>
      <c r="T2664" s="248"/>
      <c r="U2664" s="248"/>
      <c r="V2664" s="248"/>
      <c r="W2664" s="248"/>
      <c r="X2664" s="249"/>
      <c r="AT2664" s="250" t="s">
        <v>213</v>
      </c>
      <c r="AU2664" s="250" t="s">
        <v>90</v>
      </c>
      <c r="AV2664" s="12" t="s">
        <v>90</v>
      </c>
      <c r="AW2664" s="12" t="s">
        <v>5</v>
      </c>
      <c r="AX2664" s="12" t="s">
        <v>80</v>
      </c>
      <c r="AY2664" s="250" t="s">
        <v>204</v>
      </c>
    </row>
    <row r="2665" spans="2:51" s="12" customFormat="1" ht="12">
      <c r="B2665" s="240"/>
      <c r="C2665" s="241"/>
      <c r="D2665" s="231" t="s">
        <v>213</v>
      </c>
      <c r="E2665" s="242" t="s">
        <v>33</v>
      </c>
      <c r="F2665" s="243" t="s">
        <v>2883</v>
      </c>
      <c r="G2665" s="241"/>
      <c r="H2665" s="244">
        <v>167.274</v>
      </c>
      <c r="I2665" s="245"/>
      <c r="J2665" s="245"/>
      <c r="K2665" s="241"/>
      <c r="L2665" s="241"/>
      <c r="M2665" s="246"/>
      <c r="N2665" s="247"/>
      <c r="O2665" s="248"/>
      <c r="P2665" s="248"/>
      <c r="Q2665" s="248"/>
      <c r="R2665" s="248"/>
      <c r="S2665" s="248"/>
      <c r="T2665" s="248"/>
      <c r="U2665" s="248"/>
      <c r="V2665" s="248"/>
      <c r="W2665" s="248"/>
      <c r="X2665" s="249"/>
      <c r="AT2665" s="250" t="s">
        <v>213</v>
      </c>
      <c r="AU2665" s="250" t="s">
        <v>90</v>
      </c>
      <c r="AV2665" s="12" t="s">
        <v>90</v>
      </c>
      <c r="AW2665" s="12" t="s">
        <v>5</v>
      </c>
      <c r="AX2665" s="12" t="s">
        <v>80</v>
      </c>
      <c r="AY2665" s="250" t="s">
        <v>204</v>
      </c>
    </row>
    <row r="2666" spans="2:51" s="12" customFormat="1" ht="12">
      <c r="B2666" s="240"/>
      <c r="C2666" s="241"/>
      <c r="D2666" s="231" t="s">
        <v>213</v>
      </c>
      <c r="E2666" s="242" t="s">
        <v>33</v>
      </c>
      <c r="F2666" s="243" t="s">
        <v>2884</v>
      </c>
      <c r="G2666" s="241"/>
      <c r="H2666" s="244">
        <v>28.881</v>
      </c>
      <c r="I2666" s="245"/>
      <c r="J2666" s="245"/>
      <c r="K2666" s="241"/>
      <c r="L2666" s="241"/>
      <c r="M2666" s="246"/>
      <c r="N2666" s="247"/>
      <c r="O2666" s="248"/>
      <c r="P2666" s="248"/>
      <c r="Q2666" s="248"/>
      <c r="R2666" s="248"/>
      <c r="S2666" s="248"/>
      <c r="T2666" s="248"/>
      <c r="U2666" s="248"/>
      <c r="V2666" s="248"/>
      <c r="W2666" s="248"/>
      <c r="X2666" s="249"/>
      <c r="AT2666" s="250" t="s">
        <v>213</v>
      </c>
      <c r="AU2666" s="250" t="s">
        <v>90</v>
      </c>
      <c r="AV2666" s="12" t="s">
        <v>90</v>
      </c>
      <c r="AW2666" s="12" t="s">
        <v>5</v>
      </c>
      <c r="AX2666" s="12" t="s">
        <v>80</v>
      </c>
      <c r="AY2666" s="250" t="s">
        <v>204</v>
      </c>
    </row>
    <row r="2667" spans="2:51" s="12" customFormat="1" ht="12">
      <c r="B2667" s="240"/>
      <c r="C2667" s="241"/>
      <c r="D2667" s="231" t="s">
        <v>213</v>
      </c>
      <c r="E2667" s="242" t="s">
        <v>33</v>
      </c>
      <c r="F2667" s="243" t="s">
        <v>2885</v>
      </c>
      <c r="G2667" s="241"/>
      <c r="H2667" s="244">
        <v>0.72</v>
      </c>
      <c r="I2667" s="245"/>
      <c r="J2667" s="245"/>
      <c r="K2667" s="241"/>
      <c r="L2667" s="241"/>
      <c r="M2667" s="246"/>
      <c r="N2667" s="247"/>
      <c r="O2667" s="248"/>
      <c r="P2667" s="248"/>
      <c r="Q2667" s="248"/>
      <c r="R2667" s="248"/>
      <c r="S2667" s="248"/>
      <c r="T2667" s="248"/>
      <c r="U2667" s="248"/>
      <c r="V2667" s="248"/>
      <c r="W2667" s="248"/>
      <c r="X2667" s="249"/>
      <c r="AT2667" s="250" t="s">
        <v>213</v>
      </c>
      <c r="AU2667" s="250" t="s">
        <v>90</v>
      </c>
      <c r="AV2667" s="12" t="s">
        <v>90</v>
      </c>
      <c r="AW2667" s="12" t="s">
        <v>5</v>
      </c>
      <c r="AX2667" s="12" t="s">
        <v>80</v>
      </c>
      <c r="AY2667" s="250" t="s">
        <v>204</v>
      </c>
    </row>
    <row r="2668" spans="2:51" s="11" customFormat="1" ht="12">
      <c r="B2668" s="229"/>
      <c r="C2668" s="230"/>
      <c r="D2668" s="231" t="s">
        <v>213</v>
      </c>
      <c r="E2668" s="232" t="s">
        <v>33</v>
      </c>
      <c r="F2668" s="233" t="s">
        <v>2886</v>
      </c>
      <c r="G2668" s="230"/>
      <c r="H2668" s="232" t="s">
        <v>33</v>
      </c>
      <c r="I2668" s="234"/>
      <c r="J2668" s="234"/>
      <c r="K2668" s="230"/>
      <c r="L2668" s="230"/>
      <c r="M2668" s="235"/>
      <c r="N2668" s="236"/>
      <c r="O2668" s="237"/>
      <c r="P2668" s="237"/>
      <c r="Q2668" s="237"/>
      <c r="R2668" s="237"/>
      <c r="S2668" s="237"/>
      <c r="T2668" s="237"/>
      <c r="U2668" s="237"/>
      <c r="V2668" s="237"/>
      <c r="W2668" s="237"/>
      <c r="X2668" s="238"/>
      <c r="AT2668" s="239" t="s">
        <v>213</v>
      </c>
      <c r="AU2668" s="239" t="s">
        <v>90</v>
      </c>
      <c r="AV2668" s="11" t="s">
        <v>88</v>
      </c>
      <c r="AW2668" s="11" t="s">
        <v>5</v>
      </c>
      <c r="AX2668" s="11" t="s">
        <v>80</v>
      </c>
      <c r="AY2668" s="239" t="s">
        <v>204</v>
      </c>
    </row>
    <row r="2669" spans="2:51" s="12" customFormat="1" ht="12">
      <c r="B2669" s="240"/>
      <c r="C2669" s="241"/>
      <c r="D2669" s="231" t="s">
        <v>213</v>
      </c>
      <c r="E2669" s="242" t="s">
        <v>33</v>
      </c>
      <c r="F2669" s="243" t="s">
        <v>1466</v>
      </c>
      <c r="G2669" s="241"/>
      <c r="H2669" s="244">
        <v>145</v>
      </c>
      <c r="I2669" s="245"/>
      <c r="J2669" s="245"/>
      <c r="K2669" s="241"/>
      <c r="L2669" s="241"/>
      <c r="M2669" s="246"/>
      <c r="N2669" s="247"/>
      <c r="O2669" s="248"/>
      <c r="P2669" s="248"/>
      <c r="Q2669" s="248"/>
      <c r="R2669" s="248"/>
      <c r="S2669" s="248"/>
      <c r="T2669" s="248"/>
      <c r="U2669" s="248"/>
      <c r="V2669" s="248"/>
      <c r="W2669" s="248"/>
      <c r="X2669" s="249"/>
      <c r="AT2669" s="250" t="s">
        <v>213</v>
      </c>
      <c r="AU2669" s="250" t="s">
        <v>90</v>
      </c>
      <c r="AV2669" s="12" t="s">
        <v>90</v>
      </c>
      <c r="AW2669" s="12" t="s">
        <v>5</v>
      </c>
      <c r="AX2669" s="12" t="s">
        <v>80</v>
      </c>
      <c r="AY2669" s="250" t="s">
        <v>204</v>
      </c>
    </row>
    <row r="2670" spans="2:51" s="13" customFormat="1" ht="12">
      <c r="B2670" s="251"/>
      <c r="C2670" s="252"/>
      <c r="D2670" s="231" t="s">
        <v>213</v>
      </c>
      <c r="E2670" s="253" t="s">
        <v>33</v>
      </c>
      <c r="F2670" s="254" t="s">
        <v>218</v>
      </c>
      <c r="G2670" s="252"/>
      <c r="H2670" s="255">
        <v>436.749</v>
      </c>
      <c r="I2670" s="256"/>
      <c r="J2670" s="256"/>
      <c r="K2670" s="252"/>
      <c r="L2670" s="252"/>
      <c r="M2670" s="257"/>
      <c r="N2670" s="258"/>
      <c r="O2670" s="259"/>
      <c r="P2670" s="259"/>
      <c r="Q2670" s="259"/>
      <c r="R2670" s="259"/>
      <c r="S2670" s="259"/>
      <c r="T2670" s="259"/>
      <c r="U2670" s="259"/>
      <c r="V2670" s="259"/>
      <c r="W2670" s="259"/>
      <c r="X2670" s="260"/>
      <c r="AT2670" s="261" t="s">
        <v>213</v>
      </c>
      <c r="AU2670" s="261" t="s">
        <v>90</v>
      </c>
      <c r="AV2670" s="13" t="s">
        <v>211</v>
      </c>
      <c r="AW2670" s="13" t="s">
        <v>5</v>
      </c>
      <c r="AX2670" s="13" t="s">
        <v>88</v>
      </c>
      <c r="AY2670" s="261" t="s">
        <v>204</v>
      </c>
    </row>
    <row r="2671" spans="2:63" s="10" customFormat="1" ht="22.8" customHeight="1">
      <c r="B2671" s="199"/>
      <c r="C2671" s="200"/>
      <c r="D2671" s="201" t="s">
        <v>79</v>
      </c>
      <c r="E2671" s="214" t="s">
        <v>2887</v>
      </c>
      <c r="F2671" s="214" t="s">
        <v>2888</v>
      </c>
      <c r="G2671" s="200"/>
      <c r="H2671" s="200"/>
      <c r="I2671" s="203"/>
      <c r="J2671" s="203"/>
      <c r="K2671" s="215">
        <f>BK2671</f>
        <v>0</v>
      </c>
      <c r="L2671" s="200"/>
      <c r="M2671" s="205"/>
      <c r="N2671" s="206"/>
      <c r="O2671" s="207"/>
      <c r="P2671" s="207"/>
      <c r="Q2671" s="208">
        <f>SUM(Q2672:Q2765)</f>
        <v>0</v>
      </c>
      <c r="R2671" s="208">
        <f>SUM(R2672:R2765)</f>
        <v>0</v>
      </c>
      <c r="S2671" s="207"/>
      <c r="T2671" s="209">
        <f>SUM(T2672:T2765)</f>
        <v>0</v>
      </c>
      <c r="U2671" s="207"/>
      <c r="V2671" s="209">
        <f>SUM(V2672:V2765)</f>
        <v>1.5302854000000001</v>
      </c>
      <c r="W2671" s="207"/>
      <c r="X2671" s="210">
        <f>SUM(X2672:X2765)</f>
        <v>0</v>
      </c>
      <c r="AR2671" s="211" t="s">
        <v>90</v>
      </c>
      <c r="AT2671" s="212" t="s">
        <v>79</v>
      </c>
      <c r="AU2671" s="212" t="s">
        <v>88</v>
      </c>
      <c r="AY2671" s="211" t="s">
        <v>204</v>
      </c>
      <c r="BK2671" s="213">
        <f>SUM(BK2672:BK2765)</f>
        <v>0</v>
      </c>
    </row>
    <row r="2672" spans="2:65" s="1" customFormat="1" ht="16.5" customHeight="1">
      <c r="B2672" s="39"/>
      <c r="C2672" s="216" t="s">
        <v>2889</v>
      </c>
      <c r="D2672" s="216" t="s">
        <v>206</v>
      </c>
      <c r="E2672" s="217" t="s">
        <v>2890</v>
      </c>
      <c r="F2672" s="218" t="s">
        <v>2891</v>
      </c>
      <c r="G2672" s="219" t="s">
        <v>209</v>
      </c>
      <c r="H2672" s="220">
        <v>369.329</v>
      </c>
      <c r="I2672" s="221"/>
      <c r="J2672" s="221"/>
      <c r="K2672" s="222">
        <f>ROUND(P2672*H2672,2)</f>
        <v>0</v>
      </c>
      <c r="L2672" s="218" t="s">
        <v>1071</v>
      </c>
      <c r="M2672" s="44"/>
      <c r="N2672" s="223" t="s">
        <v>33</v>
      </c>
      <c r="O2672" s="224" t="s">
        <v>49</v>
      </c>
      <c r="P2672" s="225">
        <f>I2672+J2672</f>
        <v>0</v>
      </c>
      <c r="Q2672" s="225">
        <f>ROUND(I2672*H2672,2)</f>
        <v>0</v>
      </c>
      <c r="R2672" s="225">
        <f>ROUND(J2672*H2672,2)</f>
        <v>0</v>
      </c>
      <c r="S2672" s="80"/>
      <c r="T2672" s="226">
        <f>S2672*H2672</f>
        <v>0</v>
      </c>
      <c r="U2672" s="226">
        <v>0</v>
      </c>
      <c r="V2672" s="226">
        <f>U2672*H2672</f>
        <v>0</v>
      </c>
      <c r="W2672" s="226">
        <v>0</v>
      </c>
      <c r="X2672" s="227">
        <f>W2672*H2672</f>
        <v>0</v>
      </c>
      <c r="AR2672" s="17" t="s">
        <v>305</v>
      </c>
      <c r="AT2672" s="17" t="s">
        <v>206</v>
      </c>
      <c r="AU2672" s="17" t="s">
        <v>90</v>
      </c>
      <c r="AY2672" s="17" t="s">
        <v>204</v>
      </c>
      <c r="BE2672" s="228">
        <f>IF(O2672="základní",K2672,0)</f>
        <v>0</v>
      </c>
      <c r="BF2672" s="228">
        <f>IF(O2672="snížená",K2672,0)</f>
        <v>0</v>
      </c>
      <c r="BG2672" s="228">
        <f>IF(O2672="zákl. přenesená",K2672,0)</f>
        <v>0</v>
      </c>
      <c r="BH2672" s="228">
        <f>IF(O2672="sníž. přenesená",K2672,0)</f>
        <v>0</v>
      </c>
      <c r="BI2672" s="228">
        <f>IF(O2672="nulová",K2672,0)</f>
        <v>0</v>
      </c>
      <c r="BJ2672" s="17" t="s">
        <v>88</v>
      </c>
      <c r="BK2672" s="228">
        <f>ROUND(P2672*H2672,2)</f>
        <v>0</v>
      </c>
      <c r="BL2672" s="17" t="s">
        <v>305</v>
      </c>
      <c r="BM2672" s="17" t="s">
        <v>2892</v>
      </c>
    </row>
    <row r="2673" spans="2:51" s="11" customFormat="1" ht="12">
      <c r="B2673" s="229"/>
      <c r="C2673" s="230"/>
      <c r="D2673" s="231" t="s">
        <v>213</v>
      </c>
      <c r="E2673" s="232" t="s">
        <v>33</v>
      </c>
      <c r="F2673" s="233" t="s">
        <v>839</v>
      </c>
      <c r="G2673" s="230"/>
      <c r="H2673" s="232" t="s">
        <v>33</v>
      </c>
      <c r="I2673" s="234"/>
      <c r="J2673" s="234"/>
      <c r="K2673" s="230"/>
      <c r="L2673" s="230"/>
      <c r="M2673" s="235"/>
      <c r="N2673" s="236"/>
      <c r="O2673" s="237"/>
      <c r="P2673" s="237"/>
      <c r="Q2673" s="237"/>
      <c r="R2673" s="237"/>
      <c r="S2673" s="237"/>
      <c r="T2673" s="237"/>
      <c r="U2673" s="237"/>
      <c r="V2673" s="237"/>
      <c r="W2673" s="237"/>
      <c r="X2673" s="238"/>
      <c r="AT2673" s="239" t="s">
        <v>213</v>
      </c>
      <c r="AU2673" s="239" t="s">
        <v>90</v>
      </c>
      <c r="AV2673" s="11" t="s">
        <v>88</v>
      </c>
      <c r="AW2673" s="11" t="s">
        <v>5</v>
      </c>
      <c r="AX2673" s="11" t="s">
        <v>80</v>
      </c>
      <c r="AY2673" s="239" t="s">
        <v>204</v>
      </c>
    </row>
    <row r="2674" spans="2:51" s="12" customFormat="1" ht="12">
      <c r="B2674" s="240"/>
      <c r="C2674" s="241"/>
      <c r="D2674" s="231" t="s">
        <v>213</v>
      </c>
      <c r="E2674" s="242" t="s">
        <v>33</v>
      </c>
      <c r="F2674" s="243" t="s">
        <v>2893</v>
      </c>
      <c r="G2674" s="241"/>
      <c r="H2674" s="244">
        <v>338.87</v>
      </c>
      <c r="I2674" s="245"/>
      <c r="J2674" s="245"/>
      <c r="K2674" s="241"/>
      <c r="L2674" s="241"/>
      <c r="M2674" s="246"/>
      <c r="N2674" s="247"/>
      <c r="O2674" s="248"/>
      <c r="P2674" s="248"/>
      <c r="Q2674" s="248"/>
      <c r="R2674" s="248"/>
      <c r="S2674" s="248"/>
      <c r="T2674" s="248"/>
      <c r="U2674" s="248"/>
      <c r="V2674" s="248"/>
      <c r="W2674" s="248"/>
      <c r="X2674" s="249"/>
      <c r="AT2674" s="250" t="s">
        <v>213</v>
      </c>
      <c r="AU2674" s="250" t="s">
        <v>90</v>
      </c>
      <c r="AV2674" s="12" t="s">
        <v>90</v>
      </c>
      <c r="AW2674" s="12" t="s">
        <v>5</v>
      </c>
      <c r="AX2674" s="12" t="s">
        <v>80</v>
      </c>
      <c r="AY2674" s="250" t="s">
        <v>204</v>
      </c>
    </row>
    <row r="2675" spans="2:51" s="11" customFormat="1" ht="12">
      <c r="B2675" s="229"/>
      <c r="C2675" s="230"/>
      <c r="D2675" s="231" t="s">
        <v>213</v>
      </c>
      <c r="E2675" s="232" t="s">
        <v>33</v>
      </c>
      <c r="F2675" s="233" t="s">
        <v>2894</v>
      </c>
      <c r="G2675" s="230"/>
      <c r="H2675" s="232" t="s">
        <v>33</v>
      </c>
      <c r="I2675" s="234"/>
      <c r="J2675" s="234"/>
      <c r="K2675" s="230"/>
      <c r="L2675" s="230"/>
      <c r="M2675" s="235"/>
      <c r="N2675" s="236"/>
      <c r="O2675" s="237"/>
      <c r="P2675" s="237"/>
      <c r="Q2675" s="237"/>
      <c r="R2675" s="237"/>
      <c r="S2675" s="237"/>
      <c r="T2675" s="237"/>
      <c r="U2675" s="237"/>
      <c r="V2675" s="237"/>
      <c r="W2675" s="237"/>
      <c r="X2675" s="238"/>
      <c r="AT2675" s="239" t="s">
        <v>213</v>
      </c>
      <c r="AU2675" s="239" t="s">
        <v>90</v>
      </c>
      <c r="AV2675" s="11" t="s">
        <v>88</v>
      </c>
      <c r="AW2675" s="11" t="s">
        <v>5</v>
      </c>
      <c r="AX2675" s="11" t="s">
        <v>80</v>
      </c>
      <c r="AY2675" s="239" t="s">
        <v>204</v>
      </c>
    </row>
    <row r="2676" spans="2:51" s="12" customFormat="1" ht="12">
      <c r="B2676" s="240"/>
      <c r="C2676" s="241"/>
      <c r="D2676" s="231" t="s">
        <v>213</v>
      </c>
      <c r="E2676" s="242" t="s">
        <v>33</v>
      </c>
      <c r="F2676" s="243" t="s">
        <v>2895</v>
      </c>
      <c r="G2676" s="241"/>
      <c r="H2676" s="244">
        <v>30.459</v>
      </c>
      <c r="I2676" s="245"/>
      <c r="J2676" s="245"/>
      <c r="K2676" s="241"/>
      <c r="L2676" s="241"/>
      <c r="M2676" s="246"/>
      <c r="N2676" s="247"/>
      <c r="O2676" s="248"/>
      <c r="P2676" s="248"/>
      <c r="Q2676" s="248"/>
      <c r="R2676" s="248"/>
      <c r="S2676" s="248"/>
      <c r="T2676" s="248"/>
      <c r="U2676" s="248"/>
      <c r="V2676" s="248"/>
      <c r="W2676" s="248"/>
      <c r="X2676" s="249"/>
      <c r="AT2676" s="250" t="s">
        <v>213</v>
      </c>
      <c r="AU2676" s="250" t="s">
        <v>90</v>
      </c>
      <c r="AV2676" s="12" t="s">
        <v>90</v>
      </c>
      <c r="AW2676" s="12" t="s">
        <v>5</v>
      </c>
      <c r="AX2676" s="12" t="s">
        <v>80</v>
      </c>
      <c r="AY2676" s="250" t="s">
        <v>204</v>
      </c>
    </row>
    <row r="2677" spans="2:51" s="14" customFormat="1" ht="12">
      <c r="B2677" s="262"/>
      <c r="C2677" s="263"/>
      <c r="D2677" s="231" t="s">
        <v>213</v>
      </c>
      <c r="E2677" s="264" t="s">
        <v>33</v>
      </c>
      <c r="F2677" s="265" t="s">
        <v>243</v>
      </c>
      <c r="G2677" s="263"/>
      <c r="H2677" s="266">
        <v>369.329</v>
      </c>
      <c r="I2677" s="267"/>
      <c r="J2677" s="267"/>
      <c r="K2677" s="263"/>
      <c r="L2677" s="263"/>
      <c r="M2677" s="268"/>
      <c r="N2677" s="269"/>
      <c r="O2677" s="270"/>
      <c r="P2677" s="270"/>
      <c r="Q2677" s="270"/>
      <c r="R2677" s="270"/>
      <c r="S2677" s="270"/>
      <c r="T2677" s="270"/>
      <c r="U2677" s="270"/>
      <c r="V2677" s="270"/>
      <c r="W2677" s="270"/>
      <c r="X2677" s="271"/>
      <c r="AT2677" s="272" t="s">
        <v>213</v>
      </c>
      <c r="AU2677" s="272" t="s">
        <v>90</v>
      </c>
      <c r="AV2677" s="14" t="s">
        <v>224</v>
      </c>
      <c r="AW2677" s="14" t="s">
        <v>5</v>
      </c>
      <c r="AX2677" s="14" t="s">
        <v>88</v>
      </c>
      <c r="AY2677" s="272" t="s">
        <v>204</v>
      </c>
    </row>
    <row r="2678" spans="2:65" s="1" customFormat="1" ht="22.5" customHeight="1">
      <c r="B2678" s="39"/>
      <c r="C2678" s="216" t="s">
        <v>2896</v>
      </c>
      <c r="D2678" s="216" t="s">
        <v>206</v>
      </c>
      <c r="E2678" s="217" t="s">
        <v>2897</v>
      </c>
      <c r="F2678" s="218" t="s">
        <v>2898</v>
      </c>
      <c r="G2678" s="219" t="s">
        <v>209</v>
      </c>
      <c r="H2678" s="220">
        <v>338.87</v>
      </c>
      <c r="I2678" s="221"/>
      <c r="J2678" s="221"/>
      <c r="K2678" s="222">
        <f>ROUND(P2678*H2678,2)</f>
        <v>0</v>
      </c>
      <c r="L2678" s="218" t="s">
        <v>210</v>
      </c>
      <c r="M2678" s="44"/>
      <c r="N2678" s="223" t="s">
        <v>33</v>
      </c>
      <c r="O2678" s="224" t="s">
        <v>49</v>
      </c>
      <c r="P2678" s="225">
        <f>I2678+J2678</f>
        <v>0</v>
      </c>
      <c r="Q2678" s="225">
        <f>ROUND(I2678*H2678,2)</f>
        <v>0</v>
      </c>
      <c r="R2678" s="225">
        <f>ROUND(J2678*H2678,2)</f>
        <v>0</v>
      </c>
      <c r="S2678" s="80"/>
      <c r="T2678" s="226">
        <f>S2678*H2678</f>
        <v>0</v>
      </c>
      <c r="U2678" s="226">
        <v>0.00026</v>
      </c>
      <c r="V2678" s="226">
        <f>U2678*H2678</f>
        <v>0.0881062</v>
      </c>
      <c r="W2678" s="226">
        <v>0</v>
      </c>
      <c r="X2678" s="227">
        <f>W2678*H2678</f>
        <v>0</v>
      </c>
      <c r="AR2678" s="17" t="s">
        <v>305</v>
      </c>
      <c r="AT2678" s="17" t="s">
        <v>206</v>
      </c>
      <c r="AU2678" s="17" t="s">
        <v>90</v>
      </c>
      <c r="AY2678" s="17" t="s">
        <v>204</v>
      </c>
      <c r="BE2678" s="228">
        <f>IF(O2678="základní",K2678,0)</f>
        <v>0</v>
      </c>
      <c r="BF2678" s="228">
        <f>IF(O2678="snížená",K2678,0)</f>
        <v>0</v>
      </c>
      <c r="BG2678" s="228">
        <f>IF(O2678="zákl. přenesená",K2678,0)</f>
        <v>0</v>
      </c>
      <c r="BH2678" s="228">
        <f>IF(O2678="sníž. přenesená",K2678,0)</f>
        <v>0</v>
      </c>
      <c r="BI2678" s="228">
        <f>IF(O2678="nulová",K2678,0)</f>
        <v>0</v>
      </c>
      <c r="BJ2678" s="17" t="s">
        <v>88</v>
      </c>
      <c r="BK2678" s="228">
        <f>ROUND(P2678*H2678,2)</f>
        <v>0</v>
      </c>
      <c r="BL2678" s="17" t="s">
        <v>305</v>
      </c>
      <c r="BM2678" s="17" t="s">
        <v>2899</v>
      </c>
    </row>
    <row r="2679" spans="2:51" s="12" customFormat="1" ht="12">
      <c r="B2679" s="240"/>
      <c r="C2679" s="241"/>
      <c r="D2679" s="231" t="s">
        <v>213</v>
      </c>
      <c r="E2679" s="242" t="s">
        <v>33</v>
      </c>
      <c r="F2679" s="243" t="s">
        <v>2900</v>
      </c>
      <c r="G2679" s="241"/>
      <c r="H2679" s="244">
        <v>271.87</v>
      </c>
      <c r="I2679" s="245"/>
      <c r="J2679" s="245"/>
      <c r="K2679" s="241"/>
      <c r="L2679" s="241"/>
      <c r="M2679" s="246"/>
      <c r="N2679" s="247"/>
      <c r="O2679" s="248"/>
      <c r="P2679" s="248"/>
      <c r="Q2679" s="248"/>
      <c r="R2679" s="248"/>
      <c r="S2679" s="248"/>
      <c r="T2679" s="248"/>
      <c r="U2679" s="248"/>
      <c r="V2679" s="248"/>
      <c r="W2679" s="248"/>
      <c r="X2679" s="249"/>
      <c r="AT2679" s="250" t="s">
        <v>213</v>
      </c>
      <c r="AU2679" s="250" t="s">
        <v>90</v>
      </c>
      <c r="AV2679" s="12" t="s">
        <v>90</v>
      </c>
      <c r="AW2679" s="12" t="s">
        <v>5</v>
      </c>
      <c r="AX2679" s="12" t="s">
        <v>80</v>
      </c>
      <c r="AY2679" s="250" t="s">
        <v>204</v>
      </c>
    </row>
    <row r="2680" spans="2:51" s="12" customFormat="1" ht="12">
      <c r="B2680" s="240"/>
      <c r="C2680" s="241"/>
      <c r="D2680" s="231" t="s">
        <v>213</v>
      </c>
      <c r="E2680" s="242" t="s">
        <v>33</v>
      </c>
      <c r="F2680" s="243" t="s">
        <v>2901</v>
      </c>
      <c r="G2680" s="241"/>
      <c r="H2680" s="244">
        <v>67</v>
      </c>
      <c r="I2680" s="245"/>
      <c r="J2680" s="245"/>
      <c r="K2680" s="241"/>
      <c r="L2680" s="241"/>
      <c r="M2680" s="246"/>
      <c r="N2680" s="247"/>
      <c r="O2680" s="248"/>
      <c r="P2680" s="248"/>
      <c r="Q2680" s="248"/>
      <c r="R2680" s="248"/>
      <c r="S2680" s="248"/>
      <c r="T2680" s="248"/>
      <c r="U2680" s="248"/>
      <c r="V2680" s="248"/>
      <c r="W2680" s="248"/>
      <c r="X2680" s="249"/>
      <c r="AT2680" s="250" t="s">
        <v>213</v>
      </c>
      <c r="AU2680" s="250" t="s">
        <v>90</v>
      </c>
      <c r="AV2680" s="12" t="s">
        <v>90</v>
      </c>
      <c r="AW2680" s="12" t="s">
        <v>5</v>
      </c>
      <c r="AX2680" s="12" t="s">
        <v>80</v>
      </c>
      <c r="AY2680" s="250" t="s">
        <v>204</v>
      </c>
    </row>
    <row r="2681" spans="2:51" s="13" customFormat="1" ht="12">
      <c r="B2681" s="251"/>
      <c r="C2681" s="252"/>
      <c r="D2681" s="231" t="s">
        <v>213</v>
      </c>
      <c r="E2681" s="253" t="s">
        <v>33</v>
      </c>
      <c r="F2681" s="254" t="s">
        <v>218</v>
      </c>
      <c r="G2681" s="252"/>
      <c r="H2681" s="255">
        <v>338.87</v>
      </c>
      <c r="I2681" s="256"/>
      <c r="J2681" s="256"/>
      <c r="K2681" s="252"/>
      <c r="L2681" s="252"/>
      <c r="M2681" s="257"/>
      <c r="N2681" s="258"/>
      <c r="O2681" s="259"/>
      <c r="P2681" s="259"/>
      <c r="Q2681" s="259"/>
      <c r="R2681" s="259"/>
      <c r="S2681" s="259"/>
      <c r="T2681" s="259"/>
      <c r="U2681" s="259"/>
      <c r="V2681" s="259"/>
      <c r="W2681" s="259"/>
      <c r="X2681" s="260"/>
      <c r="AT2681" s="261" t="s">
        <v>213</v>
      </c>
      <c r="AU2681" s="261" t="s">
        <v>90</v>
      </c>
      <c r="AV2681" s="13" t="s">
        <v>211</v>
      </c>
      <c r="AW2681" s="13" t="s">
        <v>5</v>
      </c>
      <c r="AX2681" s="13" t="s">
        <v>88</v>
      </c>
      <c r="AY2681" s="261" t="s">
        <v>204</v>
      </c>
    </row>
    <row r="2682" spans="2:65" s="1" customFormat="1" ht="16.5" customHeight="1">
      <c r="B2682" s="39"/>
      <c r="C2682" s="216" t="s">
        <v>2902</v>
      </c>
      <c r="D2682" s="216" t="s">
        <v>206</v>
      </c>
      <c r="E2682" s="217" t="s">
        <v>2903</v>
      </c>
      <c r="F2682" s="218" t="s">
        <v>2904</v>
      </c>
      <c r="G2682" s="219" t="s">
        <v>209</v>
      </c>
      <c r="H2682" s="220">
        <v>4506.81</v>
      </c>
      <c r="I2682" s="221"/>
      <c r="J2682" s="221"/>
      <c r="K2682" s="222">
        <f>ROUND(P2682*H2682,2)</f>
        <v>0</v>
      </c>
      <c r="L2682" s="218" t="s">
        <v>1071</v>
      </c>
      <c r="M2682" s="44"/>
      <c r="N2682" s="223" t="s">
        <v>33</v>
      </c>
      <c r="O2682" s="224" t="s">
        <v>49</v>
      </c>
      <c r="P2682" s="225">
        <f>I2682+J2682</f>
        <v>0</v>
      </c>
      <c r="Q2682" s="225">
        <f>ROUND(I2682*H2682,2)</f>
        <v>0</v>
      </c>
      <c r="R2682" s="225">
        <f>ROUND(J2682*H2682,2)</f>
        <v>0</v>
      </c>
      <c r="S2682" s="80"/>
      <c r="T2682" s="226">
        <f>S2682*H2682</f>
        <v>0</v>
      </c>
      <c r="U2682" s="226">
        <v>0.00029</v>
      </c>
      <c r="V2682" s="226">
        <f>U2682*H2682</f>
        <v>1.3069749000000002</v>
      </c>
      <c r="W2682" s="226">
        <v>0</v>
      </c>
      <c r="X2682" s="227">
        <f>W2682*H2682</f>
        <v>0</v>
      </c>
      <c r="AR2682" s="17" t="s">
        <v>305</v>
      </c>
      <c r="AT2682" s="17" t="s">
        <v>206</v>
      </c>
      <c r="AU2682" s="17" t="s">
        <v>90</v>
      </c>
      <c r="AY2682" s="17" t="s">
        <v>204</v>
      </c>
      <c r="BE2682" s="228">
        <f>IF(O2682="základní",K2682,0)</f>
        <v>0</v>
      </c>
      <c r="BF2682" s="228">
        <f>IF(O2682="snížená",K2682,0)</f>
        <v>0</v>
      </c>
      <c r="BG2682" s="228">
        <f>IF(O2682="zákl. přenesená",K2682,0)</f>
        <v>0</v>
      </c>
      <c r="BH2682" s="228">
        <f>IF(O2682="sníž. přenesená",K2682,0)</f>
        <v>0</v>
      </c>
      <c r="BI2682" s="228">
        <f>IF(O2682="nulová",K2682,0)</f>
        <v>0</v>
      </c>
      <c r="BJ2682" s="17" t="s">
        <v>88</v>
      </c>
      <c r="BK2682" s="228">
        <f>ROUND(P2682*H2682,2)</f>
        <v>0</v>
      </c>
      <c r="BL2682" s="17" t="s">
        <v>305</v>
      </c>
      <c r="BM2682" s="17" t="s">
        <v>2905</v>
      </c>
    </row>
    <row r="2683" spans="2:51" s="11" customFormat="1" ht="12">
      <c r="B2683" s="229"/>
      <c r="C2683" s="230"/>
      <c r="D2683" s="231" t="s">
        <v>213</v>
      </c>
      <c r="E2683" s="232" t="s">
        <v>33</v>
      </c>
      <c r="F2683" s="233" t="s">
        <v>2906</v>
      </c>
      <c r="G2683" s="230"/>
      <c r="H2683" s="232" t="s">
        <v>33</v>
      </c>
      <c r="I2683" s="234"/>
      <c r="J2683" s="234"/>
      <c r="K2683" s="230"/>
      <c r="L2683" s="230"/>
      <c r="M2683" s="235"/>
      <c r="N2683" s="236"/>
      <c r="O2683" s="237"/>
      <c r="P2683" s="237"/>
      <c r="Q2683" s="237"/>
      <c r="R2683" s="237"/>
      <c r="S2683" s="237"/>
      <c r="T2683" s="237"/>
      <c r="U2683" s="237"/>
      <c r="V2683" s="237"/>
      <c r="W2683" s="237"/>
      <c r="X2683" s="238"/>
      <c r="AT2683" s="239" t="s">
        <v>213</v>
      </c>
      <c r="AU2683" s="239" t="s">
        <v>90</v>
      </c>
      <c r="AV2683" s="11" t="s">
        <v>88</v>
      </c>
      <c r="AW2683" s="11" t="s">
        <v>5</v>
      </c>
      <c r="AX2683" s="11" t="s">
        <v>80</v>
      </c>
      <c r="AY2683" s="239" t="s">
        <v>204</v>
      </c>
    </row>
    <row r="2684" spans="2:51" s="11" customFormat="1" ht="12">
      <c r="B2684" s="229"/>
      <c r="C2684" s="230"/>
      <c r="D2684" s="231" t="s">
        <v>213</v>
      </c>
      <c r="E2684" s="232" t="s">
        <v>33</v>
      </c>
      <c r="F2684" s="233" t="s">
        <v>2907</v>
      </c>
      <c r="G2684" s="230"/>
      <c r="H2684" s="232" t="s">
        <v>33</v>
      </c>
      <c r="I2684" s="234"/>
      <c r="J2684" s="234"/>
      <c r="K2684" s="230"/>
      <c r="L2684" s="230"/>
      <c r="M2684" s="235"/>
      <c r="N2684" s="236"/>
      <c r="O2684" s="237"/>
      <c r="P2684" s="237"/>
      <c r="Q2684" s="237"/>
      <c r="R2684" s="237"/>
      <c r="S2684" s="237"/>
      <c r="T2684" s="237"/>
      <c r="U2684" s="237"/>
      <c r="V2684" s="237"/>
      <c r="W2684" s="237"/>
      <c r="X2684" s="238"/>
      <c r="AT2684" s="239" t="s">
        <v>213</v>
      </c>
      <c r="AU2684" s="239" t="s">
        <v>90</v>
      </c>
      <c r="AV2684" s="11" t="s">
        <v>88</v>
      </c>
      <c r="AW2684" s="11" t="s">
        <v>5</v>
      </c>
      <c r="AX2684" s="11" t="s">
        <v>80</v>
      </c>
      <c r="AY2684" s="239" t="s">
        <v>204</v>
      </c>
    </row>
    <row r="2685" spans="2:51" s="11" customFormat="1" ht="12">
      <c r="B2685" s="229"/>
      <c r="C2685" s="230"/>
      <c r="D2685" s="231" t="s">
        <v>213</v>
      </c>
      <c r="E2685" s="232" t="s">
        <v>33</v>
      </c>
      <c r="F2685" s="233" t="s">
        <v>590</v>
      </c>
      <c r="G2685" s="230"/>
      <c r="H2685" s="232" t="s">
        <v>33</v>
      </c>
      <c r="I2685" s="234"/>
      <c r="J2685" s="234"/>
      <c r="K2685" s="230"/>
      <c r="L2685" s="230"/>
      <c r="M2685" s="235"/>
      <c r="N2685" s="236"/>
      <c r="O2685" s="237"/>
      <c r="P2685" s="237"/>
      <c r="Q2685" s="237"/>
      <c r="R2685" s="237"/>
      <c r="S2685" s="237"/>
      <c r="T2685" s="237"/>
      <c r="U2685" s="237"/>
      <c r="V2685" s="237"/>
      <c r="W2685" s="237"/>
      <c r="X2685" s="238"/>
      <c r="AT2685" s="239" t="s">
        <v>213</v>
      </c>
      <c r="AU2685" s="239" t="s">
        <v>90</v>
      </c>
      <c r="AV2685" s="11" t="s">
        <v>88</v>
      </c>
      <c r="AW2685" s="11" t="s">
        <v>5</v>
      </c>
      <c r="AX2685" s="11" t="s">
        <v>80</v>
      </c>
      <c r="AY2685" s="239" t="s">
        <v>204</v>
      </c>
    </row>
    <row r="2686" spans="2:51" s="12" customFormat="1" ht="12">
      <c r="B2686" s="240"/>
      <c r="C2686" s="241"/>
      <c r="D2686" s="231" t="s">
        <v>213</v>
      </c>
      <c r="E2686" s="242" t="s">
        <v>33</v>
      </c>
      <c r="F2686" s="243" t="s">
        <v>1175</v>
      </c>
      <c r="G2686" s="241"/>
      <c r="H2686" s="244">
        <v>234.21</v>
      </c>
      <c r="I2686" s="245"/>
      <c r="J2686" s="245"/>
      <c r="K2686" s="241"/>
      <c r="L2686" s="241"/>
      <c r="M2686" s="246"/>
      <c r="N2686" s="247"/>
      <c r="O2686" s="248"/>
      <c r="P2686" s="248"/>
      <c r="Q2686" s="248"/>
      <c r="R2686" s="248"/>
      <c r="S2686" s="248"/>
      <c r="T2686" s="248"/>
      <c r="U2686" s="248"/>
      <c r="V2686" s="248"/>
      <c r="W2686" s="248"/>
      <c r="X2686" s="249"/>
      <c r="AT2686" s="250" t="s">
        <v>213</v>
      </c>
      <c r="AU2686" s="250" t="s">
        <v>90</v>
      </c>
      <c r="AV2686" s="12" t="s">
        <v>90</v>
      </c>
      <c r="AW2686" s="12" t="s">
        <v>5</v>
      </c>
      <c r="AX2686" s="12" t="s">
        <v>80</v>
      </c>
      <c r="AY2686" s="250" t="s">
        <v>204</v>
      </c>
    </row>
    <row r="2687" spans="2:51" s="11" customFormat="1" ht="12">
      <c r="B2687" s="229"/>
      <c r="C2687" s="230"/>
      <c r="D2687" s="231" t="s">
        <v>213</v>
      </c>
      <c r="E2687" s="232" t="s">
        <v>33</v>
      </c>
      <c r="F2687" s="233" t="s">
        <v>396</v>
      </c>
      <c r="G2687" s="230"/>
      <c r="H2687" s="232" t="s">
        <v>33</v>
      </c>
      <c r="I2687" s="234"/>
      <c r="J2687" s="234"/>
      <c r="K2687" s="230"/>
      <c r="L2687" s="230"/>
      <c r="M2687" s="235"/>
      <c r="N2687" s="236"/>
      <c r="O2687" s="237"/>
      <c r="P2687" s="237"/>
      <c r="Q2687" s="237"/>
      <c r="R2687" s="237"/>
      <c r="S2687" s="237"/>
      <c r="T2687" s="237"/>
      <c r="U2687" s="237"/>
      <c r="V2687" s="237"/>
      <c r="W2687" s="237"/>
      <c r="X2687" s="238"/>
      <c r="AT2687" s="239" t="s">
        <v>213</v>
      </c>
      <c r="AU2687" s="239" t="s">
        <v>90</v>
      </c>
      <c r="AV2687" s="11" t="s">
        <v>88</v>
      </c>
      <c r="AW2687" s="11" t="s">
        <v>5</v>
      </c>
      <c r="AX2687" s="11" t="s">
        <v>80</v>
      </c>
      <c r="AY2687" s="239" t="s">
        <v>204</v>
      </c>
    </row>
    <row r="2688" spans="2:51" s="12" customFormat="1" ht="12">
      <c r="B2688" s="240"/>
      <c r="C2688" s="241"/>
      <c r="D2688" s="231" t="s">
        <v>213</v>
      </c>
      <c r="E2688" s="242" t="s">
        <v>33</v>
      </c>
      <c r="F2688" s="243" t="s">
        <v>950</v>
      </c>
      <c r="G2688" s="241"/>
      <c r="H2688" s="244">
        <v>226.2</v>
      </c>
      <c r="I2688" s="245"/>
      <c r="J2688" s="245"/>
      <c r="K2688" s="241"/>
      <c r="L2688" s="241"/>
      <c r="M2688" s="246"/>
      <c r="N2688" s="247"/>
      <c r="O2688" s="248"/>
      <c r="P2688" s="248"/>
      <c r="Q2688" s="248"/>
      <c r="R2688" s="248"/>
      <c r="S2688" s="248"/>
      <c r="T2688" s="248"/>
      <c r="U2688" s="248"/>
      <c r="V2688" s="248"/>
      <c r="W2688" s="248"/>
      <c r="X2688" s="249"/>
      <c r="AT2688" s="250" t="s">
        <v>213</v>
      </c>
      <c r="AU2688" s="250" t="s">
        <v>90</v>
      </c>
      <c r="AV2688" s="12" t="s">
        <v>90</v>
      </c>
      <c r="AW2688" s="12" t="s">
        <v>5</v>
      </c>
      <c r="AX2688" s="12" t="s">
        <v>80</v>
      </c>
      <c r="AY2688" s="250" t="s">
        <v>204</v>
      </c>
    </row>
    <row r="2689" spans="2:51" s="11" customFormat="1" ht="12">
      <c r="B2689" s="229"/>
      <c r="C2689" s="230"/>
      <c r="D2689" s="231" t="s">
        <v>213</v>
      </c>
      <c r="E2689" s="232" t="s">
        <v>33</v>
      </c>
      <c r="F2689" s="233" t="s">
        <v>347</v>
      </c>
      <c r="G2689" s="230"/>
      <c r="H2689" s="232" t="s">
        <v>33</v>
      </c>
      <c r="I2689" s="234"/>
      <c r="J2689" s="234"/>
      <c r="K2689" s="230"/>
      <c r="L2689" s="230"/>
      <c r="M2689" s="235"/>
      <c r="N2689" s="236"/>
      <c r="O2689" s="237"/>
      <c r="P2689" s="237"/>
      <c r="Q2689" s="237"/>
      <c r="R2689" s="237"/>
      <c r="S2689" s="237"/>
      <c r="T2689" s="237"/>
      <c r="U2689" s="237"/>
      <c r="V2689" s="237"/>
      <c r="W2689" s="237"/>
      <c r="X2689" s="238"/>
      <c r="AT2689" s="239" t="s">
        <v>213</v>
      </c>
      <c r="AU2689" s="239" t="s">
        <v>90</v>
      </c>
      <c r="AV2689" s="11" t="s">
        <v>88</v>
      </c>
      <c r="AW2689" s="11" t="s">
        <v>5</v>
      </c>
      <c r="AX2689" s="11" t="s">
        <v>80</v>
      </c>
      <c r="AY2689" s="239" t="s">
        <v>204</v>
      </c>
    </row>
    <row r="2690" spans="2:51" s="12" customFormat="1" ht="12">
      <c r="B2690" s="240"/>
      <c r="C2690" s="241"/>
      <c r="D2690" s="231" t="s">
        <v>213</v>
      </c>
      <c r="E2690" s="242" t="s">
        <v>33</v>
      </c>
      <c r="F2690" s="243" t="s">
        <v>952</v>
      </c>
      <c r="G2690" s="241"/>
      <c r="H2690" s="244">
        <v>274.9</v>
      </c>
      <c r="I2690" s="245"/>
      <c r="J2690" s="245"/>
      <c r="K2690" s="241"/>
      <c r="L2690" s="241"/>
      <c r="M2690" s="246"/>
      <c r="N2690" s="247"/>
      <c r="O2690" s="248"/>
      <c r="P2690" s="248"/>
      <c r="Q2690" s="248"/>
      <c r="R2690" s="248"/>
      <c r="S2690" s="248"/>
      <c r="T2690" s="248"/>
      <c r="U2690" s="248"/>
      <c r="V2690" s="248"/>
      <c r="W2690" s="248"/>
      <c r="X2690" s="249"/>
      <c r="AT2690" s="250" t="s">
        <v>213</v>
      </c>
      <c r="AU2690" s="250" t="s">
        <v>90</v>
      </c>
      <c r="AV2690" s="12" t="s">
        <v>90</v>
      </c>
      <c r="AW2690" s="12" t="s">
        <v>5</v>
      </c>
      <c r="AX2690" s="12" t="s">
        <v>80</v>
      </c>
      <c r="AY2690" s="250" t="s">
        <v>204</v>
      </c>
    </row>
    <row r="2691" spans="2:51" s="11" customFormat="1" ht="12">
      <c r="B2691" s="229"/>
      <c r="C2691" s="230"/>
      <c r="D2691" s="231" t="s">
        <v>213</v>
      </c>
      <c r="E2691" s="232" t="s">
        <v>33</v>
      </c>
      <c r="F2691" s="233" t="s">
        <v>2908</v>
      </c>
      <c r="G2691" s="230"/>
      <c r="H2691" s="232" t="s">
        <v>33</v>
      </c>
      <c r="I2691" s="234"/>
      <c r="J2691" s="234"/>
      <c r="K2691" s="230"/>
      <c r="L2691" s="230"/>
      <c r="M2691" s="235"/>
      <c r="N2691" s="236"/>
      <c r="O2691" s="237"/>
      <c r="P2691" s="237"/>
      <c r="Q2691" s="237"/>
      <c r="R2691" s="237"/>
      <c r="S2691" s="237"/>
      <c r="T2691" s="237"/>
      <c r="U2691" s="237"/>
      <c r="V2691" s="237"/>
      <c r="W2691" s="237"/>
      <c r="X2691" s="238"/>
      <c r="AT2691" s="239" t="s">
        <v>213</v>
      </c>
      <c r="AU2691" s="239" t="s">
        <v>90</v>
      </c>
      <c r="AV2691" s="11" t="s">
        <v>88</v>
      </c>
      <c r="AW2691" s="11" t="s">
        <v>5</v>
      </c>
      <c r="AX2691" s="11" t="s">
        <v>80</v>
      </c>
      <c r="AY2691" s="239" t="s">
        <v>204</v>
      </c>
    </row>
    <row r="2692" spans="2:51" s="12" customFormat="1" ht="12">
      <c r="B2692" s="240"/>
      <c r="C2692" s="241"/>
      <c r="D2692" s="231" t="s">
        <v>213</v>
      </c>
      <c r="E2692" s="242" t="s">
        <v>33</v>
      </c>
      <c r="F2692" s="243" t="s">
        <v>2909</v>
      </c>
      <c r="G2692" s="241"/>
      <c r="H2692" s="244">
        <v>532.8</v>
      </c>
      <c r="I2692" s="245"/>
      <c r="J2692" s="245"/>
      <c r="K2692" s="241"/>
      <c r="L2692" s="241"/>
      <c r="M2692" s="246"/>
      <c r="N2692" s="247"/>
      <c r="O2692" s="248"/>
      <c r="P2692" s="248"/>
      <c r="Q2692" s="248"/>
      <c r="R2692" s="248"/>
      <c r="S2692" s="248"/>
      <c r="T2692" s="248"/>
      <c r="U2692" s="248"/>
      <c r="V2692" s="248"/>
      <c r="W2692" s="248"/>
      <c r="X2692" s="249"/>
      <c r="AT2692" s="250" t="s">
        <v>213</v>
      </c>
      <c r="AU2692" s="250" t="s">
        <v>90</v>
      </c>
      <c r="AV2692" s="12" t="s">
        <v>90</v>
      </c>
      <c r="AW2692" s="12" t="s">
        <v>5</v>
      </c>
      <c r="AX2692" s="12" t="s">
        <v>80</v>
      </c>
      <c r="AY2692" s="250" t="s">
        <v>204</v>
      </c>
    </row>
    <row r="2693" spans="2:51" s="14" customFormat="1" ht="12">
      <c r="B2693" s="262"/>
      <c r="C2693" s="263"/>
      <c r="D2693" s="231" t="s">
        <v>213</v>
      </c>
      <c r="E2693" s="264" t="s">
        <v>33</v>
      </c>
      <c r="F2693" s="265" t="s">
        <v>243</v>
      </c>
      <c r="G2693" s="263"/>
      <c r="H2693" s="266">
        <v>1268.11</v>
      </c>
      <c r="I2693" s="267"/>
      <c r="J2693" s="267"/>
      <c r="K2693" s="263"/>
      <c r="L2693" s="263"/>
      <c r="M2693" s="268"/>
      <c r="N2693" s="269"/>
      <c r="O2693" s="270"/>
      <c r="P2693" s="270"/>
      <c r="Q2693" s="270"/>
      <c r="R2693" s="270"/>
      <c r="S2693" s="270"/>
      <c r="T2693" s="270"/>
      <c r="U2693" s="270"/>
      <c r="V2693" s="270"/>
      <c r="W2693" s="270"/>
      <c r="X2693" s="271"/>
      <c r="AT2693" s="272" t="s">
        <v>213</v>
      </c>
      <c r="AU2693" s="272" t="s">
        <v>90</v>
      </c>
      <c r="AV2693" s="14" t="s">
        <v>224</v>
      </c>
      <c r="AW2693" s="14" t="s">
        <v>5</v>
      </c>
      <c r="AX2693" s="14" t="s">
        <v>80</v>
      </c>
      <c r="AY2693" s="272" t="s">
        <v>204</v>
      </c>
    </row>
    <row r="2694" spans="2:51" s="11" customFormat="1" ht="12">
      <c r="B2694" s="229"/>
      <c r="C2694" s="230"/>
      <c r="D2694" s="231" t="s">
        <v>213</v>
      </c>
      <c r="E2694" s="232" t="s">
        <v>33</v>
      </c>
      <c r="F2694" s="233" t="s">
        <v>965</v>
      </c>
      <c r="G2694" s="230"/>
      <c r="H2694" s="232" t="s">
        <v>33</v>
      </c>
      <c r="I2694" s="234"/>
      <c r="J2694" s="234"/>
      <c r="K2694" s="230"/>
      <c r="L2694" s="230"/>
      <c r="M2694" s="235"/>
      <c r="N2694" s="236"/>
      <c r="O2694" s="237"/>
      <c r="P2694" s="237"/>
      <c r="Q2694" s="237"/>
      <c r="R2694" s="237"/>
      <c r="S2694" s="237"/>
      <c r="T2694" s="237"/>
      <c r="U2694" s="237"/>
      <c r="V2694" s="237"/>
      <c r="W2694" s="237"/>
      <c r="X2694" s="238"/>
      <c r="AT2694" s="239" t="s">
        <v>213</v>
      </c>
      <c r="AU2694" s="239" t="s">
        <v>90</v>
      </c>
      <c r="AV2694" s="11" t="s">
        <v>88</v>
      </c>
      <c r="AW2694" s="11" t="s">
        <v>5</v>
      </c>
      <c r="AX2694" s="11" t="s">
        <v>80</v>
      </c>
      <c r="AY2694" s="239" t="s">
        <v>204</v>
      </c>
    </row>
    <row r="2695" spans="2:51" s="11" customFormat="1" ht="12">
      <c r="B2695" s="229"/>
      <c r="C2695" s="230"/>
      <c r="D2695" s="231" t="s">
        <v>213</v>
      </c>
      <c r="E2695" s="232" t="s">
        <v>33</v>
      </c>
      <c r="F2695" s="233" t="s">
        <v>966</v>
      </c>
      <c r="G2695" s="230"/>
      <c r="H2695" s="232" t="s">
        <v>33</v>
      </c>
      <c r="I2695" s="234"/>
      <c r="J2695" s="234"/>
      <c r="K2695" s="230"/>
      <c r="L2695" s="230"/>
      <c r="M2695" s="235"/>
      <c r="N2695" s="236"/>
      <c r="O2695" s="237"/>
      <c r="P2695" s="237"/>
      <c r="Q2695" s="237"/>
      <c r="R2695" s="237"/>
      <c r="S2695" s="237"/>
      <c r="T2695" s="237"/>
      <c r="U2695" s="237"/>
      <c r="V2695" s="237"/>
      <c r="W2695" s="237"/>
      <c r="X2695" s="238"/>
      <c r="AT2695" s="239" t="s">
        <v>213</v>
      </c>
      <c r="AU2695" s="239" t="s">
        <v>90</v>
      </c>
      <c r="AV2695" s="11" t="s">
        <v>88</v>
      </c>
      <c r="AW2695" s="11" t="s">
        <v>5</v>
      </c>
      <c r="AX2695" s="11" t="s">
        <v>80</v>
      </c>
      <c r="AY2695" s="239" t="s">
        <v>204</v>
      </c>
    </row>
    <row r="2696" spans="2:51" s="12" customFormat="1" ht="12">
      <c r="B2696" s="240"/>
      <c r="C2696" s="241"/>
      <c r="D2696" s="231" t="s">
        <v>213</v>
      </c>
      <c r="E2696" s="242" t="s">
        <v>33</v>
      </c>
      <c r="F2696" s="243" t="s">
        <v>967</v>
      </c>
      <c r="G2696" s="241"/>
      <c r="H2696" s="244">
        <v>69.136</v>
      </c>
      <c r="I2696" s="245"/>
      <c r="J2696" s="245"/>
      <c r="K2696" s="241"/>
      <c r="L2696" s="241"/>
      <c r="M2696" s="246"/>
      <c r="N2696" s="247"/>
      <c r="O2696" s="248"/>
      <c r="P2696" s="248"/>
      <c r="Q2696" s="248"/>
      <c r="R2696" s="248"/>
      <c r="S2696" s="248"/>
      <c r="T2696" s="248"/>
      <c r="U2696" s="248"/>
      <c r="V2696" s="248"/>
      <c r="W2696" s="248"/>
      <c r="X2696" s="249"/>
      <c r="AT2696" s="250" t="s">
        <v>213</v>
      </c>
      <c r="AU2696" s="250" t="s">
        <v>90</v>
      </c>
      <c r="AV2696" s="12" t="s">
        <v>90</v>
      </c>
      <c r="AW2696" s="12" t="s">
        <v>5</v>
      </c>
      <c r="AX2696" s="12" t="s">
        <v>80</v>
      </c>
      <c r="AY2696" s="250" t="s">
        <v>204</v>
      </c>
    </row>
    <row r="2697" spans="2:51" s="12" customFormat="1" ht="12">
      <c r="B2697" s="240"/>
      <c r="C2697" s="241"/>
      <c r="D2697" s="231" t="s">
        <v>213</v>
      </c>
      <c r="E2697" s="242" t="s">
        <v>33</v>
      </c>
      <c r="F2697" s="243" t="s">
        <v>968</v>
      </c>
      <c r="G2697" s="241"/>
      <c r="H2697" s="244">
        <v>70.035</v>
      </c>
      <c r="I2697" s="245"/>
      <c r="J2697" s="245"/>
      <c r="K2697" s="241"/>
      <c r="L2697" s="241"/>
      <c r="M2697" s="246"/>
      <c r="N2697" s="247"/>
      <c r="O2697" s="248"/>
      <c r="P2697" s="248"/>
      <c r="Q2697" s="248"/>
      <c r="R2697" s="248"/>
      <c r="S2697" s="248"/>
      <c r="T2697" s="248"/>
      <c r="U2697" s="248"/>
      <c r="V2697" s="248"/>
      <c r="W2697" s="248"/>
      <c r="X2697" s="249"/>
      <c r="AT2697" s="250" t="s">
        <v>213</v>
      </c>
      <c r="AU2697" s="250" t="s">
        <v>90</v>
      </c>
      <c r="AV2697" s="12" t="s">
        <v>90</v>
      </c>
      <c r="AW2697" s="12" t="s">
        <v>5</v>
      </c>
      <c r="AX2697" s="12" t="s">
        <v>80</v>
      </c>
      <c r="AY2697" s="250" t="s">
        <v>204</v>
      </c>
    </row>
    <row r="2698" spans="2:51" s="12" customFormat="1" ht="12">
      <c r="B2698" s="240"/>
      <c r="C2698" s="241"/>
      <c r="D2698" s="231" t="s">
        <v>213</v>
      </c>
      <c r="E2698" s="242" t="s">
        <v>33</v>
      </c>
      <c r="F2698" s="243" t="s">
        <v>969</v>
      </c>
      <c r="G2698" s="241"/>
      <c r="H2698" s="244">
        <v>65.346</v>
      </c>
      <c r="I2698" s="245"/>
      <c r="J2698" s="245"/>
      <c r="K2698" s="241"/>
      <c r="L2698" s="241"/>
      <c r="M2698" s="246"/>
      <c r="N2698" s="247"/>
      <c r="O2698" s="248"/>
      <c r="P2698" s="248"/>
      <c r="Q2698" s="248"/>
      <c r="R2698" s="248"/>
      <c r="S2698" s="248"/>
      <c r="T2698" s="248"/>
      <c r="U2698" s="248"/>
      <c r="V2698" s="248"/>
      <c r="W2698" s="248"/>
      <c r="X2698" s="249"/>
      <c r="AT2698" s="250" t="s">
        <v>213</v>
      </c>
      <c r="AU2698" s="250" t="s">
        <v>90</v>
      </c>
      <c r="AV2698" s="12" t="s">
        <v>90</v>
      </c>
      <c r="AW2698" s="12" t="s">
        <v>5</v>
      </c>
      <c r="AX2698" s="12" t="s">
        <v>80</v>
      </c>
      <c r="AY2698" s="250" t="s">
        <v>204</v>
      </c>
    </row>
    <row r="2699" spans="2:51" s="12" customFormat="1" ht="12">
      <c r="B2699" s="240"/>
      <c r="C2699" s="241"/>
      <c r="D2699" s="231" t="s">
        <v>213</v>
      </c>
      <c r="E2699" s="242" t="s">
        <v>33</v>
      </c>
      <c r="F2699" s="243" t="s">
        <v>970</v>
      </c>
      <c r="G2699" s="241"/>
      <c r="H2699" s="244">
        <v>14.993</v>
      </c>
      <c r="I2699" s="245"/>
      <c r="J2699" s="245"/>
      <c r="K2699" s="241"/>
      <c r="L2699" s="241"/>
      <c r="M2699" s="246"/>
      <c r="N2699" s="247"/>
      <c r="O2699" s="248"/>
      <c r="P2699" s="248"/>
      <c r="Q2699" s="248"/>
      <c r="R2699" s="248"/>
      <c r="S2699" s="248"/>
      <c r="T2699" s="248"/>
      <c r="U2699" s="248"/>
      <c r="V2699" s="248"/>
      <c r="W2699" s="248"/>
      <c r="X2699" s="249"/>
      <c r="AT2699" s="250" t="s">
        <v>213</v>
      </c>
      <c r="AU2699" s="250" t="s">
        <v>90</v>
      </c>
      <c r="AV2699" s="12" t="s">
        <v>90</v>
      </c>
      <c r="AW2699" s="12" t="s">
        <v>5</v>
      </c>
      <c r="AX2699" s="12" t="s">
        <v>80</v>
      </c>
      <c r="AY2699" s="250" t="s">
        <v>204</v>
      </c>
    </row>
    <row r="2700" spans="2:51" s="12" customFormat="1" ht="12">
      <c r="B2700" s="240"/>
      <c r="C2700" s="241"/>
      <c r="D2700" s="231" t="s">
        <v>213</v>
      </c>
      <c r="E2700" s="242" t="s">
        <v>33</v>
      </c>
      <c r="F2700" s="243" t="s">
        <v>971</v>
      </c>
      <c r="G2700" s="241"/>
      <c r="H2700" s="244">
        <v>72.674</v>
      </c>
      <c r="I2700" s="245"/>
      <c r="J2700" s="245"/>
      <c r="K2700" s="241"/>
      <c r="L2700" s="241"/>
      <c r="M2700" s="246"/>
      <c r="N2700" s="247"/>
      <c r="O2700" s="248"/>
      <c r="P2700" s="248"/>
      <c r="Q2700" s="248"/>
      <c r="R2700" s="248"/>
      <c r="S2700" s="248"/>
      <c r="T2700" s="248"/>
      <c r="U2700" s="248"/>
      <c r="V2700" s="248"/>
      <c r="W2700" s="248"/>
      <c r="X2700" s="249"/>
      <c r="AT2700" s="250" t="s">
        <v>213</v>
      </c>
      <c r="AU2700" s="250" t="s">
        <v>90</v>
      </c>
      <c r="AV2700" s="12" t="s">
        <v>90</v>
      </c>
      <c r="AW2700" s="12" t="s">
        <v>5</v>
      </c>
      <c r="AX2700" s="12" t="s">
        <v>80</v>
      </c>
      <c r="AY2700" s="250" t="s">
        <v>204</v>
      </c>
    </row>
    <row r="2701" spans="2:51" s="12" customFormat="1" ht="12">
      <c r="B2701" s="240"/>
      <c r="C2701" s="241"/>
      <c r="D2701" s="231" t="s">
        <v>213</v>
      </c>
      <c r="E2701" s="242" t="s">
        <v>33</v>
      </c>
      <c r="F2701" s="243" t="s">
        <v>972</v>
      </c>
      <c r="G2701" s="241"/>
      <c r="H2701" s="244">
        <v>44.805</v>
      </c>
      <c r="I2701" s="245"/>
      <c r="J2701" s="245"/>
      <c r="K2701" s="241"/>
      <c r="L2701" s="241"/>
      <c r="M2701" s="246"/>
      <c r="N2701" s="247"/>
      <c r="O2701" s="248"/>
      <c r="P2701" s="248"/>
      <c r="Q2701" s="248"/>
      <c r="R2701" s="248"/>
      <c r="S2701" s="248"/>
      <c r="T2701" s="248"/>
      <c r="U2701" s="248"/>
      <c r="V2701" s="248"/>
      <c r="W2701" s="248"/>
      <c r="X2701" s="249"/>
      <c r="AT2701" s="250" t="s">
        <v>213</v>
      </c>
      <c r="AU2701" s="250" t="s">
        <v>90</v>
      </c>
      <c r="AV2701" s="12" t="s">
        <v>90</v>
      </c>
      <c r="AW2701" s="12" t="s">
        <v>5</v>
      </c>
      <c r="AX2701" s="12" t="s">
        <v>80</v>
      </c>
      <c r="AY2701" s="250" t="s">
        <v>204</v>
      </c>
    </row>
    <row r="2702" spans="2:51" s="12" customFormat="1" ht="12">
      <c r="B2702" s="240"/>
      <c r="C2702" s="241"/>
      <c r="D2702" s="231" t="s">
        <v>213</v>
      </c>
      <c r="E2702" s="242" t="s">
        <v>33</v>
      </c>
      <c r="F2702" s="243" t="s">
        <v>973</v>
      </c>
      <c r="G2702" s="241"/>
      <c r="H2702" s="244">
        <v>20.3</v>
      </c>
      <c r="I2702" s="245"/>
      <c r="J2702" s="245"/>
      <c r="K2702" s="241"/>
      <c r="L2702" s="241"/>
      <c r="M2702" s="246"/>
      <c r="N2702" s="247"/>
      <c r="O2702" s="248"/>
      <c r="P2702" s="248"/>
      <c r="Q2702" s="248"/>
      <c r="R2702" s="248"/>
      <c r="S2702" s="248"/>
      <c r="T2702" s="248"/>
      <c r="U2702" s="248"/>
      <c r="V2702" s="248"/>
      <c r="W2702" s="248"/>
      <c r="X2702" s="249"/>
      <c r="AT2702" s="250" t="s">
        <v>213</v>
      </c>
      <c r="AU2702" s="250" t="s">
        <v>90</v>
      </c>
      <c r="AV2702" s="12" t="s">
        <v>90</v>
      </c>
      <c r="AW2702" s="12" t="s">
        <v>5</v>
      </c>
      <c r="AX2702" s="12" t="s">
        <v>80</v>
      </c>
      <c r="AY2702" s="250" t="s">
        <v>204</v>
      </c>
    </row>
    <row r="2703" spans="2:51" s="12" customFormat="1" ht="12">
      <c r="B2703" s="240"/>
      <c r="C2703" s="241"/>
      <c r="D2703" s="231" t="s">
        <v>213</v>
      </c>
      <c r="E2703" s="242" t="s">
        <v>33</v>
      </c>
      <c r="F2703" s="243" t="s">
        <v>974</v>
      </c>
      <c r="G2703" s="241"/>
      <c r="H2703" s="244">
        <v>25.81</v>
      </c>
      <c r="I2703" s="245"/>
      <c r="J2703" s="245"/>
      <c r="K2703" s="241"/>
      <c r="L2703" s="241"/>
      <c r="M2703" s="246"/>
      <c r="N2703" s="247"/>
      <c r="O2703" s="248"/>
      <c r="P2703" s="248"/>
      <c r="Q2703" s="248"/>
      <c r="R2703" s="248"/>
      <c r="S2703" s="248"/>
      <c r="T2703" s="248"/>
      <c r="U2703" s="248"/>
      <c r="V2703" s="248"/>
      <c r="W2703" s="248"/>
      <c r="X2703" s="249"/>
      <c r="AT2703" s="250" t="s">
        <v>213</v>
      </c>
      <c r="AU2703" s="250" t="s">
        <v>90</v>
      </c>
      <c r="AV2703" s="12" t="s">
        <v>90</v>
      </c>
      <c r="AW2703" s="12" t="s">
        <v>5</v>
      </c>
      <c r="AX2703" s="12" t="s">
        <v>80</v>
      </c>
      <c r="AY2703" s="250" t="s">
        <v>204</v>
      </c>
    </row>
    <row r="2704" spans="2:51" s="12" customFormat="1" ht="12">
      <c r="B2704" s="240"/>
      <c r="C2704" s="241"/>
      <c r="D2704" s="231" t="s">
        <v>213</v>
      </c>
      <c r="E2704" s="242" t="s">
        <v>33</v>
      </c>
      <c r="F2704" s="243" t="s">
        <v>975</v>
      </c>
      <c r="G2704" s="241"/>
      <c r="H2704" s="244">
        <v>14.703</v>
      </c>
      <c r="I2704" s="245"/>
      <c r="J2704" s="245"/>
      <c r="K2704" s="241"/>
      <c r="L2704" s="241"/>
      <c r="M2704" s="246"/>
      <c r="N2704" s="247"/>
      <c r="O2704" s="248"/>
      <c r="P2704" s="248"/>
      <c r="Q2704" s="248"/>
      <c r="R2704" s="248"/>
      <c r="S2704" s="248"/>
      <c r="T2704" s="248"/>
      <c r="U2704" s="248"/>
      <c r="V2704" s="248"/>
      <c r="W2704" s="248"/>
      <c r="X2704" s="249"/>
      <c r="AT2704" s="250" t="s">
        <v>213</v>
      </c>
      <c r="AU2704" s="250" t="s">
        <v>90</v>
      </c>
      <c r="AV2704" s="12" t="s">
        <v>90</v>
      </c>
      <c r="AW2704" s="12" t="s">
        <v>5</v>
      </c>
      <c r="AX2704" s="12" t="s">
        <v>80</v>
      </c>
      <c r="AY2704" s="250" t="s">
        <v>204</v>
      </c>
    </row>
    <row r="2705" spans="2:51" s="12" customFormat="1" ht="12">
      <c r="B2705" s="240"/>
      <c r="C2705" s="241"/>
      <c r="D2705" s="231" t="s">
        <v>213</v>
      </c>
      <c r="E2705" s="242" t="s">
        <v>33</v>
      </c>
      <c r="F2705" s="243" t="s">
        <v>976</v>
      </c>
      <c r="G2705" s="241"/>
      <c r="H2705" s="244">
        <v>14.79</v>
      </c>
      <c r="I2705" s="245"/>
      <c r="J2705" s="245"/>
      <c r="K2705" s="241"/>
      <c r="L2705" s="241"/>
      <c r="M2705" s="246"/>
      <c r="N2705" s="247"/>
      <c r="O2705" s="248"/>
      <c r="P2705" s="248"/>
      <c r="Q2705" s="248"/>
      <c r="R2705" s="248"/>
      <c r="S2705" s="248"/>
      <c r="T2705" s="248"/>
      <c r="U2705" s="248"/>
      <c r="V2705" s="248"/>
      <c r="W2705" s="248"/>
      <c r="X2705" s="249"/>
      <c r="AT2705" s="250" t="s">
        <v>213</v>
      </c>
      <c r="AU2705" s="250" t="s">
        <v>90</v>
      </c>
      <c r="AV2705" s="12" t="s">
        <v>90</v>
      </c>
      <c r="AW2705" s="12" t="s">
        <v>5</v>
      </c>
      <c r="AX2705" s="12" t="s">
        <v>80</v>
      </c>
      <c r="AY2705" s="250" t="s">
        <v>204</v>
      </c>
    </row>
    <row r="2706" spans="2:51" s="12" customFormat="1" ht="12">
      <c r="B2706" s="240"/>
      <c r="C2706" s="241"/>
      <c r="D2706" s="231" t="s">
        <v>213</v>
      </c>
      <c r="E2706" s="242" t="s">
        <v>33</v>
      </c>
      <c r="F2706" s="243" t="s">
        <v>977</v>
      </c>
      <c r="G2706" s="241"/>
      <c r="H2706" s="244">
        <v>16.472</v>
      </c>
      <c r="I2706" s="245"/>
      <c r="J2706" s="245"/>
      <c r="K2706" s="241"/>
      <c r="L2706" s="241"/>
      <c r="M2706" s="246"/>
      <c r="N2706" s="247"/>
      <c r="O2706" s="248"/>
      <c r="P2706" s="248"/>
      <c r="Q2706" s="248"/>
      <c r="R2706" s="248"/>
      <c r="S2706" s="248"/>
      <c r="T2706" s="248"/>
      <c r="U2706" s="248"/>
      <c r="V2706" s="248"/>
      <c r="W2706" s="248"/>
      <c r="X2706" s="249"/>
      <c r="AT2706" s="250" t="s">
        <v>213</v>
      </c>
      <c r="AU2706" s="250" t="s">
        <v>90</v>
      </c>
      <c r="AV2706" s="12" t="s">
        <v>90</v>
      </c>
      <c r="AW2706" s="12" t="s">
        <v>5</v>
      </c>
      <c r="AX2706" s="12" t="s">
        <v>80</v>
      </c>
      <c r="AY2706" s="250" t="s">
        <v>204</v>
      </c>
    </row>
    <row r="2707" spans="2:51" s="12" customFormat="1" ht="12">
      <c r="B2707" s="240"/>
      <c r="C2707" s="241"/>
      <c r="D2707" s="231" t="s">
        <v>213</v>
      </c>
      <c r="E2707" s="242" t="s">
        <v>33</v>
      </c>
      <c r="F2707" s="243" t="s">
        <v>978</v>
      </c>
      <c r="G2707" s="241"/>
      <c r="H2707" s="244">
        <v>20.706</v>
      </c>
      <c r="I2707" s="245"/>
      <c r="J2707" s="245"/>
      <c r="K2707" s="241"/>
      <c r="L2707" s="241"/>
      <c r="M2707" s="246"/>
      <c r="N2707" s="247"/>
      <c r="O2707" s="248"/>
      <c r="P2707" s="248"/>
      <c r="Q2707" s="248"/>
      <c r="R2707" s="248"/>
      <c r="S2707" s="248"/>
      <c r="T2707" s="248"/>
      <c r="U2707" s="248"/>
      <c r="V2707" s="248"/>
      <c r="W2707" s="248"/>
      <c r="X2707" s="249"/>
      <c r="AT2707" s="250" t="s">
        <v>213</v>
      </c>
      <c r="AU2707" s="250" t="s">
        <v>90</v>
      </c>
      <c r="AV2707" s="12" t="s">
        <v>90</v>
      </c>
      <c r="AW2707" s="12" t="s">
        <v>5</v>
      </c>
      <c r="AX2707" s="12" t="s">
        <v>80</v>
      </c>
      <c r="AY2707" s="250" t="s">
        <v>204</v>
      </c>
    </row>
    <row r="2708" spans="2:51" s="12" customFormat="1" ht="12">
      <c r="B2708" s="240"/>
      <c r="C2708" s="241"/>
      <c r="D2708" s="231" t="s">
        <v>213</v>
      </c>
      <c r="E2708" s="242" t="s">
        <v>33</v>
      </c>
      <c r="F2708" s="243" t="s">
        <v>979</v>
      </c>
      <c r="G2708" s="241"/>
      <c r="H2708" s="244">
        <v>25.52</v>
      </c>
      <c r="I2708" s="245"/>
      <c r="J2708" s="245"/>
      <c r="K2708" s="241"/>
      <c r="L2708" s="241"/>
      <c r="M2708" s="246"/>
      <c r="N2708" s="247"/>
      <c r="O2708" s="248"/>
      <c r="P2708" s="248"/>
      <c r="Q2708" s="248"/>
      <c r="R2708" s="248"/>
      <c r="S2708" s="248"/>
      <c r="T2708" s="248"/>
      <c r="U2708" s="248"/>
      <c r="V2708" s="248"/>
      <c r="W2708" s="248"/>
      <c r="X2708" s="249"/>
      <c r="AT2708" s="250" t="s">
        <v>213</v>
      </c>
      <c r="AU2708" s="250" t="s">
        <v>90</v>
      </c>
      <c r="AV2708" s="12" t="s">
        <v>90</v>
      </c>
      <c r="AW2708" s="12" t="s">
        <v>5</v>
      </c>
      <c r="AX2708" s="12" t="s">
        <v>80</v>
      </c>
      <c r="AY2708" s="250" t="s">
        <v>204</v>
      </c>
    </row>
    <row r="2709" spans="2:51" s="12" customFormat="1" ht="12">
      <c r="B2709" s="240"/>
      <c r="C2709" s="241"/>
      <c r="D2709" s="231" t="s">
        <v>213</v>
      </c>
      <c r="E2709" s="242" t="s">
        <v>33</v>
      </c>
      <c r="F2709" s="243" t="s">
        <v>980</v>
      </c>
      <c r="G2709" s="241"/>
      <c r="H2709" s="244">
        <v>33.147</v>
      </c>
      <c r="I2709" s="245"/>
      <c r="J2709" s="245"/>
      <c r="K2709" s="241"/>
      <c r="L2709" s="241"/>
      <c r="M2709" s="246"/>
      <c r="N2709" s="247"/>
      <c r="O2709" s="248"/>
      <c r="P2709" s="248"/>
      <c r="Q2709" s="248"/>
      <c r="R2709" s="248"/>
      <c r="S2709" s="248"/>
      <c r="T2709" s="248"/>
      <c r="U2709" s="248"/>
      <c r="V2709" s="248"/>
      <c r="W2709" s="248"/>
      <c r="X2709" s="249"/>
      <c r="AT2709" s="250" t="s">
        <v>213</v>
      </c>
      <c r="AU2709" s="250" t="s">
        <v>90</v>
      </c>
      <c r="AV2709" s="12" t="s">
        <v>90</v>
      </c>
      <c r="AW2709" s="12" t="s">
        <v>5</v>
      </c>
      <c r="AX2709" s="12" t="s">
        <v>80</v>
      </c>
      <c r="AY2709" s="250" t="s">
        <v>204</v>
      </c>
    </row>
    <row r="2710" spans="2:51" s="12" customFormat="1" ht="12">
      <c r="B2710" s="240"/>
      <c r="C2710" s="241"/>
      <c r="D2710" s="231" t="s">
        <v>213</v>
      </c>
      <c r="E2710" s="242" t="s">
        <v>33</v>
      </c>
      <c r="F2710" s="243" t="s">
        <v>981</v>
      </c>
      <c r="G2710" s="241"/>
      <c r="H2710" s="244">
        <v>30.856</v>
      </c>
      <c r="I2710" s="245"/>
      <c r="J2710" s="245"/>
      <c r="K2710" s="241"/>
      <c r="L2710" s="241"/>
      <c r="M2710" s="246"/>
      <c r="N2710" s="247"/>
      <c r="O2710" s="248"/>
      <c r="P2710" s="248"/>
      <c r="Q2710" s="248"/>
      <c r="R2710" s="248"/>
      <c r="S2710" s="248"/>
      <c r="T2710" s="248"/>
      <c r="U2710" s="248"/>
      <c r="V2710" s="248"/>
      <c r="W2710" s="248"/>
      <c r="X2710" s="249"/>
      <c r="AT2710" s="250" t="s">
        <v>213</v>
      </c>
      <c r="AU2710" s="250" t="s">
        <v>90</v>
      </c>
      <c r="AV2710" s="12" t="s">
        <v>90</v>
      </c>
      <c r="AW2710" s="12" t="s">
        <v>5</v>
      </c>
      <c r="AX2710" s="12" t="s">
        <v>80</v>
      </c>
      <c r="AY2710" s="250" t="s">
        <v>204</v>
      </c>
    </row>
    <row r="2711" spans="2:51" s="12" customFormat="1" ht="12">
      <c r="B2711" s="240"/>
      <c r="C2711" s="241"/>
      <c r="D2711" s="231" t="s">
        <v>213</v>
      </c>
      <c r="E2711" s="242" t="s">
        <v>33</v>
      </c>
      <c r="F2711" s="243" t="s">
        <v>982</v>
      </c>
      <c r="G2711" s="241"/>
      <c r="H2711" s="244">
        <v>14.79</v>
      </c>
      <c r="I2711" s="245"/>
      <c r="J2711" s="245"/>
      <c r="K2711" s="241"/>
      <c r="L2711" s="241"/>
      <c r="M2711" s="246"/>
      <c r="N2711" s="247"/>
      <c r="O2711" s="248"/>
      <c r="P2711" s="248"/>
      <c r="Q2711" s="248"/>
      <c r="R2711" s="248"/>
      <c r="S2711" s="248"/>
      <c r="T2711" s="248"/>
      <c r="U2711" s="248"/>
      <c r="V2711" s="248"/>
      <c r="W2711" s="248"/>
      <c r="X2711" s="249"/>
      <c r="AT2711" s="250" t="s">
        <v>213</v>
      </c>
      <c r="AU2711" s="250" t="s">
        <v>90</v>
      </c>
      <c r="AV2711" s="12" t="s">
        <v>90</v>
      </c>
      <c r="AW2711" s="12" t="s">
        <v>5</v>
      </c>
      <c r="AX2711" s="12" t="s">
        <v>80</v>
      </c>
      <c r="AY2711" s="250" t="s">
        <v>204</v>
      </c>
    </row>
    <row r="2712" spans="2:51" s="12" customFormat="1" ht="12">
      <c r="B2712" s="240"/>
      <c r="C2712" s="241"/>
      <c r="D2712" s="231" t="s">
        <v>213</v>
      </c>
      <c r="E2712" s="242" t="s">
        <v>33</v>
      </c>
      <c r="F2712" s="243" t="s">
        <v>983</v>
      </c>
      <c r="G2712" s="241"/>
      <c r="H2712" s="244">
        <v>19.43</v>
      </c>
      <c r="I2712" s="245"/>
      <c r="J2712" s="245"/>
      <c r="K2712" s="241"/>
      <c r="L2712" s="241"/>
      <c r="M2712" s="246"/>
      <c r="N2712" s="247"/>
      <c r="O2712" s="248"/>
      <c r="P2712" s="248"/>
      <c r="Q2712" s="248"/>
      <c r="R2712" s="248"/>
      <c r="S2712" s="248"/>
      <c r="T2712" s="248"/>
      <c r="U2712" s="248"/>
      <c r="V2712" s="248"/>
      <c r="W2712" s="248"/>
      <c r="X2712" s="249"/>
      <c r="AT2712" s="250" t="s">
        <v>213</v>
      </c>
      <c r="AU2712" s="250" t="s">
        <v>90</v>
      </c>
      <c r="AV2712" s="12" t="s">
        <v>90</v>
      </c>
      <c r="AW2712" s="12" t="s">
        <v>5</v>
      </c>
      <c r="AX2712" s="12" t="s">
        <v>80</v>
      </c>
      <c r="AY2712" s="250" t="s">
        <v>204</v>
      </c>
    </row>
    <row r="2713" spans="2:51" s="12" customFormat="1" ht="12">
      <c r="B2713" s="240"/>
      <c r="C2713" s="241"/>
      <c r="D2713" s="231" t="s">
        <v>213</v>
      </c>
      <c r="E2713" s="242" t="s">
        <v>33</v>
      </c>
      <c r="F2713" s="243" t="s">
        <v>984</v>
      </c>
      <c r="G2713" s="241"/>
      <c r="H2713" s="244">
        <v>24.534</v>
      </c>
      <c r="I2713" s="245"/>
      <c r="J2713" s="245"/>
      <c r="K2713" s="241"/>
      <c r="L2713" s="241"/>
      <c r="M2713" s="246"/>
      <c r="N2713" s="247"/>
      <c r="O2713" s="248"/>
      <c r="P2713" s="248"/>
      <c r="Q2713" s="248"/>
      <c r="R2713" s="248"/>
      <c r="S2713" s="248"/>
      <c r="T2713" s="248"/>
      <c r="U2713" s="248"/>
      <c r="V2713" s="248"/>
      <c r="W2713" s="248"/>
      <c r="X2713" s="249"/>
      <c r="AT2713" s="250" t="s">
        <v>213</v>
      </c>
      <c r="AU2713" s="250" t="s">
        <v>90</v>
      </c>
      <c r="AV2713" s="12" t="s">
        <v>90</v>
      </c>
      <c r="AW2713" s="12" t="s">
        <v>5</v>
      </c>
      <c r="AX2713" s="12" t="s">
        <v>80</v>
      </c>
      <c r="AY2713" s="250" t="s">
        <v>204</v>
      </c>
    </row>
    <row r="2714" spans="2:51" s="12" customFormat="1" ht="12">
      <c r="B2714" s="240"/>
      <c r="C2714" s="241"/>
      <c r="D2714" s="231" t="s">
        <v>213</v>
      </c>
      <c r="E2714" s="242" t="s">
        <v>33</v>
      </c>
      <c r="F2714" s="243" t="s">
        <v>985</v>
      </c>
      <c r="G2714" s="241"/>
      <c r="H2714" s="244">
        <v>25.81</v>
      </c>
      <c r="I2714" s="245"/>
      <c r="J2714" s="245"/>
      <c r="K2714" s="241"/>
      <c r="L2714" s="241"/>
      <c r="M2714" s="246"/>
      <c r="N2714" s="247"/>
      <c r="O2714" s="248"/>
      <c r="P2714" s="248"/>
      <c r="Q2714" s="248"/>
      <c r="R2714" s="248"/>
      <c r="S2714" s="248"/>
      <c r="T2714" s="248"/>
      <c r="U2714" s="248"/>
      <c r="V2714" s="248"/>
      <c r="W2714" s="248"/>
      <c r="X2714" s="249"/>
      <c r="AT2714" s="250" t="s">
        <v>213</v>
      </c>
      <c r="AU2714" s="250" t="s">
        <v>90</v>
      </c>
      <c r="AV2714" s="12" t="s">
        <v>90</v>
      </c>
      <c r="AW2714" s="12" t="s">
        <v>5</v>
      </c>
      <c r="AX2714" s="12" t="s">
        <v>80</v>
      </c>
      <c r="AY2714" s="250" t="s">
        <v>204</v>
      </c>
    </row>
    <row r="2715" spans="2:51" s="11" customFormat="1" ht="12">
      <c r="B2715" s="229"/>
      <c r="C2715" s="230"/>
      <c r="D2715" s="231" t="s">
        <v>213</v>
      </c>
      <c r="E2715" s="232" t="s">
        <v>33</v>
      </c>
      <c r="F2715" s="233" t="s">
        <v>396</v>
      </c>
      <c r="G2715" s="230"/>
      <c r="H2715" s="232" t="s">
        <v>33</v>
      </c>
      <c r="I2715" s="234"/>
      <c r="J2715" s="234"/>
      <c r="K2715" s="230"/>
      <c r="L2715" s="230"/>
      <c r="M2715" s="235"/>
      <c r="N2715" s="236"/>
      <c r="O2715" s="237"/>
      <c r="P2715" s="237"/>
      <c r="Q2715" s="237"/>
      <c r="R2715" s="237"/>
      <c r="S2715" s="237"/>
      <c r="T2715" s="237"/>
      <c r="U2715" s="237"/>
      <c r="V2715" s="237"/>
      <c r="W2715" s="237"/>
      <c r="X2715" s="238"/>
      <c r="AT2715" s="239" t="s">
        <v>213</v>
      </c>
      <c r="AU2715" s="239" t="s">
        <v>90</v>
      </c>
      <c r="AV2715" s="11" t="s">
        <v>88</v>
      </c>
      <c r="AW2715" s="11" t="s">
        <v>5</v>
      </c>
      <c r="AX2715" s="11" t="s">
        <v>80</v>
      </c>
      <c r="AY2715" s="239" t="s">
        <v>204</v>
      </c>
    </row>
    <row r="2716" spans="2:51" s="12" customFormat="1" ht="12">
      <c r="B2716" s="240"/>
      <c r="C2716" s="241"/>
      <c r="D2716" s="231" t="s">
        <v>213</v>
      </c>
      <c r="E2716" s="242" t="s">
        <v>33</v>
      </c>
      <c r="F2716" s="243" t="s">
        <v>990</v>
      </c>
      <c r="G2716" s="241"/>
      <c r="H2716" s="244">
        <v>77.616</v>
      </c>
      <c r="I2716" s="245"/>
      <c r="J2716" s="245"/>
      <c r="K2716" s="241"/>
      <c r="L2716" s="241"/>
      <c r="M2716" s="246"/>
      <c r="N2716" s="247"/>
      <c r="O2716" s="248"/>
      <c r="P2716" s="248"/>
      <c r="Q2716" s="248"/>
      <c r="R2716" s="248"/>
      <c r="S2716" s="248"/>
      <c r="T2716" s="248"/>
      <c r="U2716" s="248"/>
      <c r="V2716" s="248"/>
      <c r="W2716" s="248"/>
      <c r="X2716" s="249"/>
      <c r="AT2716" s="250" t="s">
        <v>213</v>
      </c>
      <c r="AU2716" s="250" t="s">
        <v>90</v>
      </c>
      <c r="AV2716" s="12" t="s">
        <v>90</v>
      </c>
      <c r="AW2716" s="12" t="s">
        <v>5</v>
      </c>
      <c r="AX2716" s="12" t="s">
        <v>80</v>
      </c>
      <c r="AY2716" s="250" t="s">
        <v>204</v>
      </c>
    </row>
    <row r="2717" spans="2:51" s="12" customFormat="1" ht="12">
      <c r="B2717" s="240"/>
      <c r="C2717" s="241"/>
      <c r="D2717" s="231" t="s">
        <v>213</v>
      </c>
      <c r="E2717" s="242" t="s">
        <v>33</v>
      </c>
      <c r="F2717" s="243" t="s">
        <v>991</v>
      </c>
      <c r="G2717" s="241"/>
      <c r="H2717" s="244">
        <v>82.8</v>
      </c>
      <c r="I2717" s="245"/>
      <c r="J2717" s="245"/>
      <c r="K2717" s="241"/>
      <c r="L2717" s="241"/>
      <c r="M2717" s="246"/>
      <c r="N2717" s="247"/>
      <c r="O2717" s="248"/>
      <c r="P2717" s="248"/>
      <c r="Q2717" s="248"/>
      <c r="R2717" s="248"/>
      <c r="S2717" s="248"/>
      <c r="T2717" s="248"/>
      <c r="U2717" s="248"/>
      <c r="V2717" s="248"/>
      <c r="W2717" s="248"/>
      <c r="X2717" s="249"/>
      <c r="AT2717" s="250" t="s">
        <v>213</v>
      </c>
      <c r="AU2717" s="250" t="s">
        <v>90</v>
      </c>
      <c r="AV2717" s="12" t="s">
        <v>90</v>
      </c>
      <c r="AW2717" s="12" t="s">
        <v>5</v>
      </c>
      <c r="AX2717" s="12" t="s">
        <v>80</v>
      </c>
      <c r="AY2717" s="250" t="s">
        <v>204</v>
      </c>
    </row>
    <row r="2718" spans="2:51" s="12" customFormat="1" ht="12">
      <c r="B2718" s="240"/>
      <c r="C2718" s="241"/>
      <c r="D2718" s="231" t="s">
        <v>213</v>
      </c>
      <c r="E2718" s="242" t="s">
        <v>33</v>
      </c>
      <c r="F2718" s="243" t="s">
        <v>992</v>
      </c>
      <c r="G2718" s="241"/>
      <c r="H2718" s="244">
        <v>84.456</v>
      </c>
      <c r="I2718" s="245"/>
      <c r="J2718" s="245"/>
      <c r="K2718" s="241"/>
      <c r="L2718" s="241"/>
      <c r="M2718" s="246"/>
      <c r="N2718" s="247"/>
      <c r="O2718" s="248"/>
      <c r="P2718" s="248"/>
      <c r="Q2718" s="248"/>
      <c r="R2718" s="248"/>
      <c r="S2718" s="248"/>
      <c r="T2718" s="248"/>
      <c r="U2718" s="248"/>
      <c r="V2718" s="248"/>
      <c r="W2718" s="248"/>
      <c r="X2718" s="249"/>
      <c r="AT2718" s="250" t="s">
        <v>213</v>
      </c>
      <c r="AU2718" s="250" t="s">
        <v>90</v>
      </c>
      <c r="AV2718" s="12" t="s">
        <v>90</v>
      </c>
      <c r="AW2718" s="12" t="s">
        <v>5</v>
      </c>
      <c r="AX2718" s="12" t="s">
        <v>80</v>
      </c>
      <c r="AY2718" s="250" t="s">
        <v>204</v>
      </c>
    </row>
    <row r="2719" spans="2:51" s="12" customFormat="1" ht="12">
      <c r="B2719" s="240"/>
      <c r="C2719" s="241"/>
      <c r="D2719" s="231" t="s">
        <v>213</v>
      </c>
      <c r="E2719" s="242" t="s">
        <v>33</v>
      </c>
      <c r="F2719" s="243" t="s">
        <v>993</v>
      </c>
      <c r="G2719" s="241"/>
      <c r="H2719" s="244">
        <v>91.584</v>
      </c>
      <c r="I2719" s="245"/>
      <c r="J2719" s="245"/>
      <c r="K2719" s="241"/>
      <c r="L2719" s="241"/>
      <c r="M2719" s="246"/>
      <c r="N2719" s="247"/>
      <c r="O2719" s="248"/>
      <c r="P2719" s="248"/>
      <c r="Q2719" s="248"/>
      <c r="R2719" s="248"/>
      <c r="S2719" s="248"/>
      <c r="T2719" s="248"/>
      <c r="U2719" s="248"/>
      <c r="V2719" s="248"/>
      <c r="W2719" s="248"/>
      <c r="X2719" s="249"/>
      <c r="AT2719" s="250" t="s">
        <v>213</v>
      </c>
      <c r="AU2719" s="250" t="s">
        <v>90</v>
      </c>
      <c r="AV2719" s="12" t="s">
        <v>90</v>
      </c>
      <c r="AW2719" s="12" t="s">
        <v>5</v>
      </c>
      <c r="AX2719" s="12" t="s">
        <v>80</v>
      </c>
      <c r="AY2719" s="250" t="s">
        <v>204</v>
      </c>
    </row>
    <row r="2720" spans="2:51" s="12" customFormat="1" ht="12">
      <c r="B2720" s="240"/>
      <c r="C2720" s="241"/>
      <c r="D2720" s="231" t="s">
        <v>213</v>
      </c>
      <c r="E2720" s="242" t="s">
        <v>33</v>
      </c>
      <c r="F2720" s="243" t="s">
        <v>994</v>
      </c>
      <c r="G2720" s="241"/>
      <c r="H2720" s="244">
        <v>133</v>
      </c>
      <c r="I2720" s="245"/>
      <c r="J2720" s="245"/>
      <c r="K2720" s="241"/>
      <c r="L2720" s="241"/>
      <c r="M2720" s="246"/>
      <c r="N2720" s="247"/>
      <c r="O2720" s="248"/>
      <c r="P2720" s="248"/>
      <c r="Q2720" s="248"/>
      <c r="R2720" s="248"/>
      <c r="S2720" s="248"/>
      <c r="T2720" s="248"/>
      <c r="U2720" s="248"/>
      <c r="V2720" s="248"/>
      <c r="W2720" s="248"/>
      <c r="X2720" s="249"/>
      <c r="AT2720" s="250" t="s">
        <v>213</v>
      </c>
      <c r="AU2720" s="250" t="s">
        <v>90</v>
      </c>
      <c r="AV2720" s="12" t="s">
        <v>90</v>
      </c>
      <c r="AW2720" s="12" t="s">
        <v>5</v>
      </c>
      <c r="AX2720" s="12" t="s">
        <v>80</v>
      </c>
      <c r="AY2720" s="250" t="s">
        <v>204</v>
      </c>
    </row>
    <row r="2721" spans="2:51" s="12" customFormat="1" ht="12">
      <c r="B2721" s="240"/>
      <c r="C2721" s="241"/>
      <c r="D2721" s="231" t="s">
        <v>213</v>
      </c>
      <c r="E2721" s="242" t="s">
        <v>33</v>
      </c>
      <c r="F2721" s="243" t="s">
        <v>995</v>
      </c>
      <c r="G2721" s="241"/>
      <c r="H2721" s="244">
        <v>15.444</v>
      </c>
      <c r="I2721" s="245"/>
      <c r="J2721" s="245"/>
      <c r="K2721" s="241"/>
      <c r="L2721" s="241"/>
      <c r="M2721" s="246"/>
      <c r="N2721" s="247"/>
      <c r="O2721" s="248"/>
      <c r="P2721" s="248"/>
      <c r="Q2721" s="248"/>
      <c r="R2721" s="248"/>
      <c r="S2721" s="248"/>
      <c r="T2721" s="248"/>
      <c r="U2721" s="248"/>
      <c r="V2721" s="248"/>
      <c r="W2721" s="248"/>
      <c r="X2721" s="249"/>
      <c r="AT2721" s="250" t="s">
        <v>213</v>
      </c>
      <c r="AU2721" s="250" t="s">
        <v>90</v>
      </c>
      <c r="AV2721" s="12" t="s">
        <v>90</v>
      </c>
      <c r="AW2721" s="12" t="s">
        <v>5</v>
      </c>
      <c r="AX2721" s="12" t="s">
        <v>80</v>
      </c>
      <c r="AY2721" s="250" t="s">
        <v>204</v>
      </c>
    </row>
    <row r="2722" spans="2:51" s="12" customFormat="1" ht="12">
      <c r="B2722" s="240"/>
      <c r="C2722" s="241"/>
      <c r="D2722" s="231" t="s">
        <v>213</v>
      </c>
      <c r="E2722" s="242" t="s">
        <v>33</v>
      </c>
      <c r="F2722" s="243" t="s">
        <v>996</v>
      </c>
      <c r="G2722" s="241"/>
      <c r="H2722" s="244">
        <v>34.128</v>
      </c>
      <c r="I2722" s="245"/>
      <c r="J2722" s="245"/>
      <c r="K2722" s="241"/>
      <c r="L2722" s="241"/>
      <c r="M2722" s="246"/>
      <c r="N2722" s="247"/>
      <c r="O2722" s="248"/>
      <c r="P2722" s="248"/>
      <c r="Q2722" s="248"/>
      <c r="R2722" s="248"/>
      <c r="S2722" s="248"/>
      <c r="T2722" s="248"/>
      <c r="U2722" s="248"/>
      <c r="V2722" s="248"/>
      <c r="W2722" s="248"/>
      <c r="X2722" s="249"/>
      <c r="AT2722" s="250" t="s">
        <v>213</v>
      </c>
      <c r="AU2722" s="250" t="s">
        <v>90</v>
      </c>
      <c r="AV2722" s="12" t="s">
        <v>90</v>
      </c>
      <c r="AW2722" s="12" t="s">
        <v>5</v>
      </c>
      <c r="AX2722" s="12" t="s">
        <v>80</v>
      </c>
      <c r="AY2722" s="250" t="s">
        <v>204</v>
      </c>
    </row>
    <row r="2723" spans="2:51" s="12" customFormat="1" ht="12">
      <c r="B2723" s="240"/>
      <c r="C2723" s="241"/>
      <c r="D2723" s="231" t="s">
        <v>213</v>
      </c>
      <c r="E2723" s="242" t="s">
        <v>33</v>
      </c>
      <c r="F2723" s="243" t="s">
        <v>997</v>
      </c>
      <c r="G2723" s="241"/>
      <c r="H2723" s="244">
        <v>7.308</v>
      </c>
      <c r="I2723" s="245"/>
      <c r="J2723" s="245"/>
      <c r="K2723" s="241"/>
      <c r="L2723" s="241"/>
      <c r="M2723" s="246"/>
      <c r="N2723" s="247"/>
      <c r="O2723" s="248"/>
      <c r="P2723" s="248"/>
      <c r="Q2723" s="248"/>
      <c r="R2723" s="248"/>
      <c r="S2723" s="248"/>
      <c r="T2723" s="248"/>
      <c r="U2723" s="248"/>
      <c r="V2723" s="248"/>
      <c r="W2723" s="248"/>
      <c r="X2723" s="249"/>
      <c r="AT2723" s="250" t="s">
        <v>213</v>
      </c>
      <c r="AU2723" s="250" t="s">
        <v>90</v>
      </c>
      <c r="AV2723" s="12" t="s">
        <v>90</v>
      </c>
      <c r="AW2723" s="12" t="s">
        <v>5</v>
      </c>
      <c r="AX2723" s="12" t="s">
        <v>80</v>
      </c>
      <c r="AY2723" s="250" t="s">
        <v>204</v>
      </c>
    </row>
    <row r="2724" spans="2:51" s="11" customFormat="1" ht="12">
      <c r="B2724" s="229"/>
      <c r="C2724" s="230"/>
      <c r="D2724" s="231" t="s">
        <v>213</v>
      </c>
      <c r="E2724" s="232" t="s">
        <v>33</v>
      </c>
      <c r="F2724" s="233" t="s">
        <v>998</v>
      </c>
      <c r="G2724" s="230"/>
      <c r="H2724" s="232" t="s">
        <v>33</v>
      </c>
      <c r="I2724" s="234"/>
      <c r="J2724" s="234"/>
      <c r="K2724" s="230"/>
      <c r="L2724" s="230"/>
      <c r="M2724" s="235"/>
      <c r="N2724" s="236"/>
      <c r="O2724" s="237"/>
      <c r="P2724" s="237"/>
      <c r="Q2724" s="237"/>
      <c r="R2724" s="237"/>
      <c r="S2724" s="237"/>
      <c r="T2724" s="237"/>
      <c r="U2724" s="237"/>
      <c r="V2724" s="237"/>
      <c r="W2724" s="237"/>
      <c r="X2724" s="238"/>
      <c r="AT2724" s="239" t="s">
        <v>213</v>
      </c>
      <c r="AU2724" s="239" t="s">
        <v>90</v>
      </c>
      <c r="AV2724" s="11" t="s">
        <v>88</v>
      </c>
      <c r="AW2724" s="11" t="s">
        <v>5</v>
      </c>
      <c r="AX2724" s="11" t="s">
        <v>80</v>
      </c>
      <c r="AY2724" s="239" t="s">
        <v>204</v>
      </c>
    </row>
    <row r="2725" spans="2:51" s="12" customFormat="1" ht="12">
      <c r="B2725" s="240"/>
      <c r="C2725" s="241"/>
      <c r="D2725" s="231" t="s">
        <v>213</v>
      </c>
      <c r="E2725" s="242" t="s">
        <v>33</v>
      </c>
      <c r="F2725" s="243" t="s">
        <v>999</v>
      </c>
      <c r="G2725" s="241"/>
      <c r="H2725" s="244">
        <v>41.184</v>
      </c>
      <c r="I2725" s="245"/>
      <c r="J2725" s="245"/>
      <c r="K2725" s="241"/>
      <c r="L2725" s="241"/>
      <c r="M2725" s="246"/>
      <c r="N2725" s="247"/>
      <c r="O2725" s="248"/>
      <c r="P2725" s="248"/>
      <c r="Q2725" s="248"/>
      <c r="R2725" s="248"/>
      <c r="S2725" s="248"/>
      <c r="T2725" s="248"/>
      <c r="U2725" s="248"/>
      <c r="V2725" s="248"/>
      <c r="W2725" s="248"/>
      <c r="X2725" s="249"/>
      <c r="AT2725" s="250" t="s">
        <v>213</v>
      </c>
      <c r="AU2725" s="250" t="s">
        <v>90</v>
      </c>
      <c r="AV2725" s="12" t="s">
        <v>90</v>
      </c>
      <c r="AW2725" s="12" t="s">
        <v>5</v>
      </c>
      <c r="AX2725" s="12" t="s">
        <v>80</v>
      </c>
      <c r="AY2725" s="250" t="s">
        <v>204</v>
      </c>
    </row>
    <row r="2726" spans="2:51" s="12" customFormat="1" ht="12">
      <c r="B2726" s="240"/>
      <c r="C2726" s="241"/>
      <c r="D2726" s="231" t="s">
        <v>213</v>
      </c>
      <c r="E2726" s="242" t="s">
        <v>33</v>
      </c>
      <c r="F2726" s="243" t="s">
        <v>1000</v>
      </c>
      <c r="G2726" s="241"/>
      <c r="H2726" s="244">
        <v>24.84</v>
      </c>
      <c r="I2726" s="245"/>
      <c r="J2726" s="245"/>
      <c r="K2726" s="241"/>
      <c r="L2726" s="241"/>
      <c r="M2726" s="246"/>
      <c r="N2726" s="247"/>
      <c r="O2726" s="248"/>
      <c r="P2726" s="248"/>
      <c r="Q2726" s="248"/>
      <c r="R2726" s="248"/>
      <c r="S2726" s="248"/>
      <c r="T2726" s="248"/>
      <c r="U2726" s="248"/>
      <c r="V2726" s="248"/>
      <c r="W2726" s="248"/>
      <c r="X2726" s="249"/>
      <c r="AT2726" s="250" t="s">
        <v>213</v>
      </c>
      <c r="AU2726" s="250" t="s">
        <v>90</v>
      </c>
      <c r="AV2726" s="12" t="s">
        <v>90</v>
      </c>
      <c r="AW2726" s="12" t="s">
        <v>5</v>
      </c>
      <c r="AX2726" s="12" t="s">
        <v>80</v>
      </c>
      <c r="AY2726" s="250" t="s">
        <v>204</v>
      </c>
    </row>
    <row r="2727" spans="2:51" s="14" customFormat="1" ht="12">
      <c r="B2727" s="262"/>
      <c r="C2727" s="263"/>
      <c r="D2727" s="231" t="s">
        <v>213</v>
      </c>
      <c r="E2727" s="264" t="s">
        <v>33</v>
      </c>
      <c r="F2727" s="265" t="s">
        <v>243</v>
      </c>
      <c r="G2727" s="263"/>
      <c r="H2727" s="266">
        <v>1216.2169999999996</v>
      </c>
      <c r="I2727" s="267"/>
      <c r="J2727" s="267"/>
      <c r="K2727" s="263"/>
      <c r="L2727" s="263"/>
      <c r="M2727" s="268"/>
      <c r="N2727" s="269"/>
      <c r="O2727" s="270"/>
      <c r="P2727" s="270"/>
      <c r="Q2727" s="270"/>
      <c r="R2727" s="270"/>
      <c r="S2727" s="270"/>
      <c r="T2727" s="270"/>
      <c r="U2727" s="270"/>
      <c r="V2727" s="270"/>
      <c r="W2727" s="270"/>
      <c r="X2727" s="271"/>
      <c r="AT2727" s="272" t="s">
        <v>213</v>
      </c>
      <c r="AU2727" s="272" t="s">
        <v>90</v>
      </c>
      <c r="AV2727" s="14" t="s">
        <v>224</v>
      </c>
      <c r="AW2727" s="14" t="s">
        <v>5</v>
      </c>
      <c r="AX2727" s="14" t="s">
        <v>80</v>
      </c>
      <c r="AY2727" s="272" t="s">
        <v>204</v>
      </c>
    </row>
    <row r="2728" spans="2:51" s="11" customFormat="1" ht="12">
      <c r="B2728" s="229"/>
      <c r="C2728" s="230"/>
      <c r="D2728" s="231" t="s">
        <v>213</v>
      </c>
      <c r="E2728" s="232" t="s">
        <v>33</v>
      </c>
      <c r="F2728" s="233" t="s">
        <v>347</v>
      </c>
      <c r="G2728" s="230"/>
      <c r="H2728" s="232" t="s">
        <v>33</v>
      </c>
      <c r="I2728" s="234"/>
      <c r="J2728" s="234"/>
      <c r="K2728" s="230"/>
      <c r="L2728" s="230"/>
      <c r="M2728" s="235"/>
      <c r="N2728" s="236"/>
      <c r="O2728" s="237"/>
      <c r="P2728" s="237"/>
      <c r="Q2728" s="237"/>
      <c r="R2728" s="237"/>
      <c r="S2728" s="237"/>
      <c r="T2728" s="237"/>
      <c r="U2728" s="237"/>
      <c r="V2728" s="237"/>
      <c r="W2728" s="237"/>
      <c r="X2728" s="238"/>
      <c r="AT2728" s="239" t="s">
        <v>213</v>
      </c>
      <c r="AU2728" s="239" t="s">
        <v>90</v>
      </c>
      <c r="AV2728" s="11" t="s">
        <v>88</v>
      </c>
      <c r="AW2728" s="11" t="s">
        <v>5</v>
      </c>
      <c r="AX2728" s="11" t="s">
        <v>80</v>
      </c>
      <c r="AY2728" s="239" t="s">
        <v>204</v>
      </c>
    </row>
    <row r="2729" spans="2:51" s="11" customFormat="1" ht="12">
      <c r="B2729" s="229"/>
      <c r="C2729" s="230"/>
      <c r="D2729" s="231" t="s">
        <v>213</v>
      </c>
      <c r="E2729" s="232" t="s">
        <v>33</v>
      </c>
      <c r="F2729" s="233" t="s">
        <v>1002</v>
      </c>
      <c r="G2729" s="230"/>
      <c r="H2729" s="232" t="s">
        <v>33</v>
      </c>
      <c r="I2729" s="234"/>
      <c r="J2729" s="234"/>
      <c r="K2729" s="230"/>
      <c r="L2729" s="230"/>
      <c r="M2729" s="235"/>
      <c r="N2729" s="236"/>
      <c r="O2729" s="237"/>
      <c r="P2729" s="237"/>
      <c r="Q2729" s="237"/>
      <c r="R2729" s="237"/>
      <c r="S2729" s="237"/>
      <c r="T2729" s="237"/>
      <c r="U2729" s="237"/>
      <c r="V2729" s="237"/>
      <c r="W2729" s="237"/>
      <c r="X2729" s="238"/>
      <c r="AT2729" s="239" t="s">
        <v>213</v>
      </c>
      <c r="AU2729" s="239" t="s">
        <v>90</v>
      </c>
      <c r="AV2729" s="11" t="s">
        <v>88</v>
      </c>
      <c r="AW2729" s="11" t="s">
        <v>5</v>
      </c>
      <c r="AX2729" s="11" t="s">
        <v>80</v>
      </c>
      <c r="AY2729" s="239" t="s">
        <v>204</v>
      </c>
    </row>
    <row r="2730" spans="2:51" s="12" customFormat="1" ht="12">
      <c r="B2730" s="240"/>
      <c r="C2730" s="241"/>
      <c r="D2730" s="231" t="s">
        <v>213</v>
      </c>
      <c r="E2730" s="242" t="s">
        <v>33</v>
      </c>
      <c r="F2730" s="243" t="s">
        <v>1003</v>
      </c>
      <c r="G2730" s="241"/>
      <c r="H2730" s="244">
        <v>229.907</v>
      </c>
      <c r="I2730" s="245"/>
      <c r="J2730" s="245"/>
      <c r="K2730" s="241"/>
      <c r="L2730" s="241"/>
      <c r="M2730" s="246"/>
      <c r="N2730" s="247"/>
      <c r="O2730" s="248"/>
      <c r="P2730" s="248"/>
      <c r="Q2730" s="248"/>
      <c r="R2730" s="248"/>
      <c r="S2730" s="248"/>
      <c r="T2730" s="248"/>
      <c r="U2730" s="248"/>
      <c r="V2730" s="248"/>
      <c r="W2730" s="248"/>
      <c r="X2730" s="249"/>
      <c r="AT2730" s="250" t="s">
        <v>213</v>
      </c>
      <c r="AU2730" s="250" t="s">
        <v>90</v>
      </c>
      <c r="AV2730" s="12" t="s">
        <v>90</v>
      </c>
      <c r="AW2730" s="12" t="s">
        <v>5</v>
      </c>
      <c r="AX2730" s="12" t="s">
        <v>80</v>
      </c>
      <c r="AY2730" s="250" t="s">
        <v>204</v>
      </c>
    </row>
    <row r="2731" spans="2:51" s="12" customFormat="1" ht="12">
      <c r="B2731" s="240"/>
      <c r="C2731" s="241"/>
      <c r="D2731" s="231" t="s">
        <v>213</v>
      </c>
      <c r="E2731" s="242" t="s">
        <v>33</v>
      </c>
      <c r="F2731" s="243" t="s">
        <v>1004</v>
      </c>
      <c r="G2731" s="241"/>
      <c r="H2731" s="244">
        <v>48.926</v>
      </c>
      <c r="I2731" s="245"/>
      <c r="J2731" s="245"/>
      <c r="K2731" s="241"/>
      <c r="L2731" s="241"/>
      <c r="M2731" s="246"/>
      <c r="N2731" s="247"/>
      <c r="O2731" s="248"/>
      <c r="P2731" s="248"/>
      <c r="Q2731" s="248"/>
      <c r="R2731" s="248"/>
      <c r="S2731" s="248"/>
      <c r="T2731" s="248"/>
      <c r="U2731" s="248"/>
      <c r="V2731" s="248"/>
      <c r="W2731" s="248"/>
      <c r="X2731" s="249"/>
      <c r="AT2731" s="250" t="s">
        <v>213</v>
      </c>
      <c r="AU2731" s="250" t="s">
        <v>90</v>
      </c>
      <c r="AV2731" s="12" t="s">
        <v>90</v>
      </c>
      <c r="AW2731" s="12" t="s">
        <v>5</v>
      </c>
      <c r="AX2731" s="12" t="s">
        <v>80</v>
      </c>
      <c r="AY2731" s="250" t="s">
        <v>204</v>
      </c>
    </row>
    <row r="2732" spans="2:51" s="12" customFormat="1" ht="12">
      <c r="B2732" s="240"/>
      <c r="C2732" s="241"/>
      <c r="D2732" s="231" t="s">
        <v>213</v>
      </c>
      <c r="E2732" s="242" t="s">
        <v>33</v>
      </c>
      <c r="F2732" s="243" t="s">
        <v>1005</v>
      </c>
      <c r="G2732" s="241"/>
      <c r="H2732" s="244">
        <v>49.946</v>
      </c>
      <c r="I2732" s="245"/>
      <c r="J2732" s="245"/>
      <c r="K2732" s="241"/>
      <c r="L2732" s="241"/>
      <c r="M2732" s="246"/>
      <c r="N2732" s="247"/>
      <c r="O2732" s="248"/>
      <c r="P2732" s="248"/>
      <c r="Q2732" s="248"/>
      <c r="R2732" s="248"/>
      <c r="S2732" s="248"/>
      <c r="T2732" s="248"/>
      <c r="U2732" s="248"/>
      <c r="V2732" s="248"/>
      <c r="W2732" s="248"/>
      <c r="X2732" s="249"/>
      <c r="AT2732" s="250" t="s">
        <v>213</v>
      </c>
      <c r="AU2732" s="250" t="s">
        <v>90</v>
      </c>
      <c r="AV2732" s="12" t="s">
        <v>90</v>
      </c>
      <c r="AW2732" s="12" t="s">
        <v>5</v>
      </c>
      <c r="AX2732" s="12" t="s">
        <v>80</v>
      </c>
      <c r="AY2732" s="250" t="s">
        <v>204</v>
      </c>
    </row>
    <row r="2733" spans="2:51" s="12" customFormat="1" ht="12">
      <c r="B2733" s="240"/>
      <c r="C2733" s="241"/>
      <c r="D2733" s="231" t="s">
        <v>213</v>
      </c>
      <c r="E2733" s="242" t="s">
        <v>33</v>
      </c>
      <c r="F2733" s="243" t="s">
        <v>1006</v>
      </c>
      <c r="G2733" s="241"/>
      <c r="H2733" s="244">
        <v>46.926</v>
      </c>
      <c r="I2733" s="245"/>
      <c r="J2733" s="245"/>
      <c r="K2733" s="241"/>
      <c r="L2733" s="241"/>
      <c r="M2733" s="246"/>
      <c r="N2733" s="247"/>
      <c r="O2733" s="248"/>
      <c r="P2733" s="248"/>
      <c r="Q2733" s="248"/>
      <c r="R2733" s="248"/>
      <c r="S2733" s="248"/>
      <c r="T2733" s="248"/>
      <c r="U2733" s="248"/>
      <c r="V2733" s="248"/>
      <c r="W2733" s="248"/>
      <c r="X2733" s="249"/>
      <c r="AT2733" s="250" t="s">
        <v>213</v>
      </c>
      <c r="AU2733" s="250" t="s">
        <v>90</v>
      </c>
      <c r="AV2733" s="12" t="s">
        <v>90</v>
      </c>
      <c r="AW2733" s="12" t="s">
        <v>5</v>
      </c>
      <c r="AX2733" s="12" t="s">
        <v>80</v>
      </c>
      <c r="AY2733" s="250" t="s">
        <v>204</v>
      </c>
    </row>
    <row r="2734" spans="2:51" s="12" customFormat="1" ht="12">
      <c r="B2734" s="240"/>
      <c r="C2734" s="241"/>
      <c r="D2734" s="231" t="s">
        <v>213</v>
      </c>
      <c r="E2734" s="242" t="s">
        <v>33</v>
      </c>
      <c r="F2734" s="243" t="s">
        <v>1007</v>
      </c>
      <c r="G2734" s="241"/>
      <c r="H2734" s="244">
        <v>86.054</v>
      </c>
      <c r="I2734" s="245"/>
      <c r="J2734" s="245"/>
      <c r="K2734" s="241"/>
      <c r="L2734" s="241"/>
      <c r="M2734" s="246"/>
      <c r="N2734" s="247"/>
      <c r="O2734" s="248"/>
      <c r="P2734" s="248"/>
      <c r="Q2734" s="248"/>
      <c r="R2734" s="248"/>
      <c r="S2734" s="248"/>
      <c r="T2734" s="248"/>
      <c r="U2734" s="248"/>
      <c r="V2734" s="248"/>
      <c r="W2734" s="248"/>
      <c r="X2734" s="249"/>
      <c r="AT2734" s="250" t="s">
        <v>213</v>
      </c>
      <c r="AU2734" s="250" t="s">
        <v>90</v>
      </c>
      <c r="AV2734" s="12" t="s">
        <v>90</v>
      </c>
      <c r="AW2734" s="12" t="s">
        <v>5</v>
      </c>
      <c r="AX2734" s="12" t="s">
        <v>80</v>
      </c>
      <c r="AY2734" s="250" t="s">
        <v>204</v>
      </c>
    </row>
    <row r="2735" spans="2:51" s="12" customFormat="1" ht="12">
      <c r="B2735" s="240"/>
      <c r="C2735" s="241"/>
      <c r="D2735" s="231" t="s">
        <v>213</v>
      </c>
      <c r="E2735" s="242" t="s">
        <v>33</v>
      </c>
      <c r="F2735" s="243" t="s">
        <v>1008</v>
      </c>
      <c r="G2735" s="241"/>
      <c r="H2735" s="244">
        <v>224.4</v>
      </c>
      <c r="I2735" s="245"/>
      <c r="J2735" s="245"/>
      <c r="K2735" s="241"/>
      <c r="L2735" s="241"/>
      <c r="M2735" s="246"/>
      <c r="N2735" s="247"/>
      <c r="O2735" s="248"/>
      <c r="P2735" s="248"/>
      <c r="Q2735" s="248"/>
      <c r="R2735" s="248"/>
      <c r="S2735" s="248"/>
      <c r="T2735" s="248"/>
      <c r="U2735" s="248"/>
      <c r="V2735" s="248"/>
      <c r="W2735" s="248"/>
      <c r="X2735" s="249"/>
      <c r="AT2735" s="250" t="s">
        <v>213</v>
      </c>
      <c r="AU2735" s="250" t="s">
        <v>90</v>
      </c>
      <c r="AV2735" s="12" t="s">
        <v>90</v>
      </c>
      <c r="AW2735" s="12" t="s">
        <v>5</v>
      </c>
      <c r="AX2735" s="12" t="s">
        <v>80</v>
      </c>
      <c r="AY2735" s="250" t="s">
        <v>204</v>
      </c>
    </row>
    <row r="2736" spans="2:51" s="11" customFormat="1" ht="12">
      <c r="B2736" s="229"/>
      <c r="C2736" s="230"/>
      <c r="D2736" s="231" t="s">
        <v>213</v>
      </c>
      <c r="E2736" s="232" t="s">
        <v>33</v>
      </c>
      <c r="F2736" s="233" t="s">
        <v>1009</v>
      </c>
      <c r="G2736" s="230"/>
      <c r="H2736" s="232" t="s">
        <v>33</v>
      </c>
      <c r="I2736" s="234"/>
      <c r="J2736" s="234"/>
      <c r="K2736" s="230"/>
      <c r="L2736" s="230"/>
      <c r="M2736" s="235"/>
      <c r="N2736" s="236"/>
      <c r="O2736" s="237"/>
      <c r="P2736" s="237"/>
      <c r="Q2736" s="237"/>
      <c r="R2736" s="237"/>
      <c r="S2736" s="237"/>
      <c r="T2736" s="237"/>
      <c r="U2736" s="237"/>
      <c r="V2736" s="237"/>
      <c r="W2736" s="237"/>
      <c r="X2736" s="238"/>
      <c r="AT2736" s="239" t="s">
        <v>213</v>
      </c>
      <c r="AU2736" s="239" t="s">
        <v>90</v>
      </c>
      <c r="AV2736" s="11" t="s">
        <v>88</v>
      </c>
      <c r="AW2736" s="11" t="s">
        <v>5</v>
      </c>
      <c r="AX2736" s="11" t="s">
        <v>80</v>
      </c>
      <c r="AY2736" s="239" t="s">
        <v>204</v>
      </c>
    </row>
    <row r="2737" spans="2:51" s="12" customFormat="1" ht="12">
      <c r="B2737" s="240"/>
      <c r="C2737" s="241"/>
      <c r="D2737" s="231" t="s">
        <v>213</v>
      </c>
      <c r="E2737" s="242" t="s">
        <v>33</v>
      </c>
      <c r="F2737" s="243" t="s">
        <v>1010</v>
      </c>
      <c r="G2737" s="241"/>
      <c r="H2737" s="244">
        <v>132.48</v>
      </c>
      <c r="I2737" s="245"/>
      <c r="J2737" s="245"/>
      <c r="K2737" s="241"/>
      <c r="L2737" s="241"/>
      <c r="M2737" s="246"/>
      <c r="N2737" s="247"/>
      <c r="O2737" s="248"/>
      <c r="P2737" s="248"/>
      <c r="Q2737" s="248"/>
      <c r="R2737" s="248"/>
      <c r="S2737" s="248"/>
      <c r="T2737" s="248"/>
      <c r="U2737" s="248"/>
      <c r="V2737" s="248"/>
      <c r="W2737" s="248"/>
      <c r="X2737" s="249"/>
      <c r="AT2737" s="250" t="s">
        <v>213</v>
      </c>
      <c r="AU2737" s="250" t="s">
        <v>90</v>
      </c>
      <c r="AV2737" s="12" t="s">
        <v>90</v>
      </c>
      <c r="AW2737" s="12" t="s">
        <v>5</v>
      </c>
      <c r="AX2737" s="12" t="s">
        <v>80</v>
      </c>
      <c r="AY2737" s="250" t="s">
        <v>204</v>
      </c>
    </row>
    <row r="2738" spans="2:51" s="14" customFormat="1" ht="12">
      <c r="B2738" s="262"/>
      <c r="C2738" s="263"/>
      <c r="D2738" s="231" t="s">
        <v>213</v>
      </c>
      <c r="E2738" s="264" t="s">
        <v>33</v>
      </c>
      <c r="F2738" s="265" t="s">
        <v>243</v>
      </c>
      <c r="G2738" s="263"/>
      <c r="H2738" s="266">
        <v>818.639</v>
      </c>
      <c r="I2738" s="267"/>
      <c r="J2738" s="267"/>
      <c r="K2738" s="263"/>
      <c r="L2738" s="263"/>
      <c r="M2738" s="268"/>
      <c r="N2738" s="269"/>
      <c r="O2738" s="270"/>
      <c r="P2738" s="270"/>
      <c r="Q2738" s="270"/>
      <c r="R2738" s="270"/>
      <c r="S2738" s="270"/>
      <c r="T2738" s="270"/>
      <c r="U2738" s="270"/>
      <c r="V2738" s="270"/>
      <c r="W2738" s="270"/>
      <c r="X2738" s="271"/>
      <c r="AT2738" s="272" t="s">
        <v>213</v>
      </c>
      <c r="AU2738" s="272" t="s">
        <v>90</v>
      </c>
      <c r="AV2738" s="14" t="s">
        <v>224</v>
      </c>
      <c r="AW2738" s="14" t="s">
        <v>5</v>
      </c>
      <c r="AX2738" s="14" t="s">
        <v>80</v>
      </c>
      <c r="AY2738" s="272" t="s">
        <v>204</v>
      </c>
    </row>
    <row r="2739" spans="2:51" s="11" customFormat="1" ht="12">
      <c r="B2739" s="229"/>
      <c r="C2739" s="230"/>
      <c r="D2739" s="231" t="s">
        <v>213</v>
      </c>
      <c r="E2739" s="232" t="s">
        <v>33</v>
      </c>
      <c r="F2739" s="233" t="s">
        <v>597</v>
      </c>
      <c r="G2739" s="230"/>
      <c r="H2739" s="232" t="s">
        <v>33</v>
      </c>
      <c r="I2739" s="234"/>
      <c r="J2739" s="234"/>
      <c r="K2739" s="230"/>
      <c r="L2739" s="230"/>
      <c r="M2739" s="235"/>
      <c r="N2739" s="236"/>
      <c r="O2739" s="237"/>
      <c r="P2739" s="237"/>
      <c r="Q2739" s="237"/>
      <c r="R2739" s="237"/>
      <c r="S2739" s="237"/>
      <c r="T2739" s="237"/>
      <c r="U2739" s="237"/>
      <c r="V2739" s="237"/>
      <c r="W2739" s="237"/>
      <c r="X2739" s="238"/>
      <c r="AT2739" s="239" t="s">
        <v>213</v>
      </c>
      <c r="AU2739" s="239" t="s">
        <v>90</v>
      </c>
      <c r="AV2739" s="11" t="s">
        <v>88</v>
      </c>
      <c r="AW2739" s="11" t="s">
        <v>5</v>
      </c>
      <c r="AX2739" s="11" t="s">
        <v>80</v>
      </c>
      <c r="AY2739" s="239" t="s">
        <v>204</v>
      </c>
    </row>
    <row r="2740" spans="2:51" s="12" customFormat="1" ht="12">
      <c r="B2740" s="240"/>
      <c r="C2740" s="241"/>
      <c r="D2740" s="231" t="s">
        <v>213</v>
      </c>
      <c r="E2740" s="242" t="s">
        <v>33</v>
      </c>
      <c r="F2740" s="243" t="s">
        <v>1013</v>
      </c>
      <c r="G2740" s="241"/>
      <c r="H2740" s="244">
        <v>113.766</v>
      </c>
      <c r="I2740" s="245"/>
      <c r="J2740" s="245"/>
      <c r="K2740" s="241"/>
      <c r="L2740" s="241"/>
      <c r="M2740" s="246"/>
      <c r="N2740" s="247"/>
      <c r="O2740" s="248"/>
      <c r="P2740" s="248"/>
      <c r="Q2740" s="248"/>
      <c r="R2740" s="248"/>
      <c r="S2740" s="248"/>
      <c r="T2740" s="248"/>
      <c r="U2740" s="248"/>
      <c r="V2740" s="248"/>
      <c r="W2740" s="248"/>
      <c r="X2740" s="249"/>
      <c r="AT2740" s="250" t="s">
        <v>213</v>
      </c>
      <c r="AU2740" s="250" t="s">
        <v>90</v>
      </c>
      <c r="AV2740" s="12" t="s">
        <v>90</v>
      </c>
      <c r="AW2740" s="12" t="s">
        <v>5</v>
      </c>
      <c r="AX2740" s="12" t="s">
        <v>80</v>
      </c>
      <c r="AY2740" s="250" t="s">
        <v>204</v>
      </c>
    </row>
    <row r="2741" spans="2:51" s="12" customFormat="1" ht="12">
      <c r="B2741" s="240"/>
      <c r="C2741" s="241"/>
      <c r="D2741" s="231" t="s">
        <v>213</v>
      </c>
      <c r="E2741" s="242" t="s">
        <v>33</v>
      </c>
      <c r="F2741" s="243" t="s">
        <v>1014</v>
      </c>
      <c r="G2741" s="241"/>
      <c r="H2741" s="244">
        <v>55.68</v>
      </c>
      <c r="I2741" s="245"/>
      <c r="J2741" s="245"/>
      <c r="K2741" s="241"/>
      <c r="L2741" s="241"/>
      <c r="M2741" s="246"/>
      <c r="N2741" s="247"/>
      <c r="O2741" s="248"/>
      <c r="P2741" s="248"/>
      <c r="Q2741" s="248"/>
      <c r="R2741" s="248"/>
      <c r="S2741" s="248"/>
      <c r="T2741" s="248"/>
      <c r="U2741" s="248"/>
      <c r="V2741" s="248"/>
      <c r="W2741" s="248"/>
      <c r="X2741" s="249"/>
      <c r="AT2741" s="250" t="s">
        <v>213</v>
      </c>
      <c r="AU2741" s="250" t="s">
        <v>90</v>
      </c>
      <c r="AV2741" s="12" t="s">
        <v>90</v>
      </c>
      <c r="AW2741" s="12" t="s">
        <v>5</v>
      </c>
      <c r="AX2741" s="12" t="s">
        <v>80</v>
      </c>
      <c r="AY2741" s="250" t="s">
        <v>204</v>
      </c>
    </row>
    <row r="2742" spans="2:51" s="12" customFormat="1" ht="12">
      <c r="B2742" s="240"/>
      <c r="C2742" s="241"/>
      <c r="D2742" s="231" t="s">
        <v>213</v>
      </c>
      <c r="E2742" s="242" t="s">
        <v>33</v>
      </c>
      <c r="F2742" s="243" t="s">
        <v>1015</v>
      </c>
      <c r="G2742" s="241"/>
      <c r="H2742" s="244">
        <v>48.224</v>
      </c>
      <c r="I2742" s="245"/>
      <c r="J2742" s="245"/>
      <c r="K2742" s="241"/>
      <c r="L2742" s="241"/>
      <c r="M2742" s="246"/>
      <c r="N2742" s="247"/>
      <c r="O2742" s="248"/>
      <c r="P2742" s="248"/>
      <c r="Q2742" s="248"/>
      <c r="R2742" s="248"/>
      <c r="S2742" s="248"/>
      <c r="T2742" s="248"/>
      <c r="U2742" s="248"/>
      <c r="V2742" s="248"/>
      <c r="W2742" s="248"/>
      <c r="X2742" s="249"/>
      <c r="AT2742" s="250" t="s">
        <v>213</v>
      </c>
      <c r="AU2742" s="250" t="s">
        <v>90</v>
      </c>
      <c r="AV2742" s="12" t="s">
        <v>90</v>
      </c>
      <c r="AW2742" s="12" t="s">
        <v>5</v>
      </c>
      <c r="AX2742" s="12" t="s">
        <v>80</v>
      </c>
      <c r="AY2742" s="250" t="s">
        <v>204</v>
      </c>
    </row>
    <row r="2743" spans="2:51" s="12" customFormat="1" ht="12">
      <c r="B2743" s="240"/>
      <c r="C2743" s="241"/>
      <c r="D2743" s="231" t="s">
        <v>213</v>
      </c>
      <c r="E2743" s="242" t="s">
        <v>33</v>
      </c>
      <c r="F2743" s="243" t="s">
        <v>1016</v>
      </c>
      <c r="G2743" s="241"/>
      <c r="H2743" s="244">
        <v>63.584</v>
      </c>
      <c r="I2743" s="245"/>
      <c r="J2743" s="245"/>
      <c r="K2743" s="241"/>
      <c r="L2743" s="241"/>
      <c r="M2743" s="246"/>
      <c r="N2743" s="247"/>
      <c r="O2743" s="248"/>
      <c r="P2743" s="248"/>
      <c r="Q2743" s="248"/>
      <c r="R2743" s="248"/>
      <c r="S2743" s="248"/>
      <c r="T2743" s="248"/>
      <c r="U2743" s="248"/>
      <c r="V2743" s="248"/>
      <c r="W2743" s="248"/>
      <c r="X2743" s="249"/>
      <c r="AT2743" s="250" t="s">
        <v>213</v>
      </c>
      <c r="AU2743" s="250" t="s">
        <v>90</v>
      </c>
      <c r="AV2743" s="12" t="s">
        <v>90</v>
      </c>
      <c r="AW2743" s="12" t="s">
        <v>5</v>
      </c>
      <c r="AX2743" s="12" t="s">
        <v>80</v>
      </c>
      <c r="AY2743" s="250" t="s">
        <v>204</v>
      </c>
    </row>
    <row r="2744" spans="2:51" s="12" customFormat="1" ht="12">
      <c r="B2744" s="240"/>
      <c r="C2744" s="241"/>
      <c r="D2744" s="231" t="s">
        <v>213</v>
      </c>
      <c r="E2744" s="242" t="s">
        <v>33</v>
      </c>
      <c r="F2744" s="243" t="s">
        <v>1017</v>
      </c>
      <c r="G2744" s="241"/>
      <c r="H2744" s="244">
        <v>92.736</v>
      </c>
      <c r="I2744" s="245"/>
      <c r="J2744" s="245"/>
      <c r="K2744" s="241"/>
      <c r="L2744" s="241"/>
      <c r="M2744" s="246"/>
      <c r="N2744" s="247"/>
      <c r="O2744" s="248"/>
      <c r="P2744" s="248"/>
      <c r="Q2744" s="248"/>
      <c r="R2744" s="248"/>
      <c r="S2744" s="248"/>
      <c r="T2744" s="248"/>
      <c r="U2744" s="248"/>
      <c r="V2744" s="248"/>
      <c r="W2744" s="248"/>
      <c r="X2744" s="249"/>
      <c r="AT2744" s="250" t="s">
        <v>213</v>
      </c>
      <c r="AU2744" s="250" t="s">
        <v>90</v>
      </c>
      <c r="AV2744" s="12" t="s">
        <v>90</v>
      </c>
      <c r="AW2744" s="12" t="s">
        <v>5</v>
      </c>
      <c r="AX2744" s="12" t="s">
        <v>80</v>
      </c>
      <c r="AY2744" s="250" t="s">
        <v>204</v>
      </c>
    </row>
    <row r="2745" spans="2:51" s="12" customFormat="1" ht="12">
      <c r="B2745" s="240"/>
      <c r="C2745" s="241"/>
      <c r="D2745" s="231" t="s">
        <v>213</v>
      </c>
      <c r="E2745" s="242" t="s">
        <v>33</v>
      </c>
      <c r="F2745" s="243" t="s">
        <v>1018</v>
      </c>
      <c r="G2745" s="241"/>
      <c r="H2745" s="244">
        <v>54.496</v>
      </c>
      <c r="I2745" s="245"/>
      <c r="J2745" s="245"/>
      <c r="K2745" s="241"/>
      <c r="L2745" s="241"/>
      <c r="M2745" s="246"/>
      <c r="N2745" s="247"/>
      <c r="O2745" s="248"/>
      <c r="P2745" s="248"/>
      <c r="Q2745" s="248"/>
      <c r="R2745" s="248"/>
      <c r="S2745" s="248"/>
      <c r="T2745" s="248"/>
      <c r="U2745" s="248"/>
      <c r="V2745" s="248"/>
      <c r="W2745" s="248"/>
      <c r="X2745" s="249"/>
      <c r="AT2745" s="250" t="s">
        <v>213</v>
      </c>
      <c r="AU2745" s="250" t="s">
        <v>90</v>
      </c>
      <c r="AV2745" s="12" t="s">
        <v>90</v>
      </c>
      <c r="AW2745" s="12" t="s">
        <v>5</v>
      </c>
      <c r="AX2745" s="12" t="s">
        <v>80</v>
      </c>
      <c r="AY2745" s="250" t="s">
        <v>204</v>
      </c>
    </row>
    <row r="2746" spans="2:51" s="12" customFormat="1" ht="12">
      <c r="B2746" s="240"/>
      <c r="C2746" s="241"/>
      <c r="D2746" s="231" t="s">
        <v>213</v>
      </c>
      <c r="E2746" s="242" t="s">
        <v>33</v>
      </c>
      <c r="F2746" s="243" t="s">
        <v>1019</v>
      </c>
      <c r="G2746" s="241"/>
      <c r="H2746" s="244">
        <v>73.656</v>
      </c>
      <c r="I2746" s="245"/>
      <c r="J2746" s="245"/>
      <c r="K2746" s="241"/>
      <c r="L2746" s="241"/>
      <c r="M2746" s="246"/>
      <c r="N2746" s="247"/>
      <c r="O2746" s="248"/>
      <c r="P2746" s="248"/>
      <c r="Q2746" s="248"/>
      <c r="R2746" s="248"/>
      <c r="S2746" s="248"/>
      <c r="T2746" s="248"/>
      <c r="U2746" s="248"/>
      <c r="V2746" s="248"/>
      <c r="W2746" s="248"/>
      <c r="X2746" s="249"/>
      <c r="AT2746" s="250" t="s">
        <v>213</v>
      </c>
      <c r="AU2746" s="250" t="s">
        <v>90</v>
      </c>
      <c r="AV2746" s="12" t="s">
        <v>90</v>
      </c>
      <c r="AW2746" s="12" t="s">
        <v>5</v>
      </c>
      <c r="AX2746" s="12" t="s">
        <v>80</v>
      </c>
      <c r="AY2746" s="250" t="s">
        <v>204</v>
      </c>
    </row>
    <row r="2747" spans="2:51" s="12" customFormat="1" ht="12">
      <c r="B2747" s="240"/>
      <c r="C2747" s="241"/>
      <c r="D2747" s="231" t="s">
        <v>213</v>
      </c>
      <c r="E2747" s="242" t="s">
        <v>33</v>
      </c>
      <c r="F2747" s="243" t="s">
        <v>1020</v>
      </c>
      <c r="G2747" s="241"/>
      <c r="H2747" s="244">
        <v>211.2</v>
      </c>
      <c r="I2747" s="245"/>
      <c r="J2747" s="245"/>
      <c r="K2747" s="241"/>
      <c r="L2747" s="241"/>
      <c r="M2747" s="246"/>
      <c r="N2747" s="247"/>
      <c r="O2747" s="248"/>
      <c r="P2747" s="248"/>
      <c r="Q2747" s="248"/>
      <c r="R2747" s="248"/>
      <c r="S2747" s="248"/>
      <c r="T2747" s="248"/>
      <c r="U2747" s="248"/>
      <c r="V2747" s="248"/>
      <c r="W2747" s="248"/>
      <c r="X2747" s="249"/>
      <c r="AT2747" s="250" t="s">
        <v>213</v>
      </c>
      <c r="AU2747" s="250" t="s">
        <v>90</v>
      </c>
      <c r="AV2747" s="12" t="s">
        <v>90</v>
      </c>
      <c r="AW2747" s="12" t="s">
        <v>5</v>
      </c>
      <c r="AX2747" s="12" t="s">
        <v>80</v>
      </c>
      <c r="AY2747" s="250" t="s">
        <v>204</v>
      </c>
    </row>
    <row r="2748" spans="2:51" s="11" customFormat="1" ht="12">
      <c r="B2748" s="229"/>
      <c r="C2748" s="230"/>
      <c r="D2748" s="231" t="s">
        <v>213</v>
      </c>
      <c r="E2748" s="232" t="s">
        <v>33</v>
      </c>
      <c r="F2748" s="233" t="s">
        <v>1021</v>
      </c>
      <c r="G2748" s="230"/>
      <c r="H2748" s="232" t="s">
        <v>33</v>
      </c>
      <c r="I2748" s="234"/>
      <c r="J2748" s="234"/>
      <c r="K2748" s="230"/>
      <c r="L2748" s="230"/>
      <c r="M2748" s="235"/>
      <c r="N2748" s="236"/>
      <c r="O2748" s="237"/>
      <c r="P2748" s="237"/>
      <c r="Q2748" s="237"/>
      <c r="R2748" s="237"/>
      <c r="S2748" s="237"/>
      <c r="T2748" s="237"/>
      <c r="U2748" s="237"/>
      <c r="V2748" s="237"/>
      <c r="W2748" s="237"/>
      <c r="X2748" s="238"/>
      <c r="AT2748" s="239" t="s">
        <v>213</v>
      </c>
      <c r="AU2748" s="239" t="s">
        <v>90</v>
      </c>
      <c r="AV2748" s="11" t="s">
        <v>88</v>
      </c>
      <c r="AW2748" s="11" t="s">
        <v>5</v>
      </c>
      <c r="AX2748" s="11" t="s">
        <v>80</v>
      </c>
      <c r="AY2748" s="239" t="s">
        <v>204</v>
      </c>
    </row>
    <row r="2749" spans="2:51" s="12" customFormat="1" ht="12">
      <c r="B2749" s="240"/>
      <c r="C2749" s="241"/>
      <c r="D2749" s="231" t="s">
        <v>213</v>
      </c>
      <c r="E2749" s="242" t="s">
        <v>33</v>
      </c>
      <c r="F2749" s="243" t="s">
        <v>1022</v>
      </c>
      <c r="G2749" s="241"/>
      <c r="H2749" s="244">
        <v>132.2</v>
      </c>
      <c r="I2749" s="245"/>
      <c r="J2749" s="245"/>
      <c r="K2749" s="241"/>
      <c r="L2749" s="241"/>
      <c r="M2749" s="246"/>
      <c r="N2749" s="247"/>
      <c r="O2749" s="248"/>
      <c r="P2749" s="248"/>
      <c r="Q2749" s="248"/>
      <c r="R2749" s="248"/>
      <c r="S2749" s="248"/>
      <c r="T2749" s="248"/>
      <c r="U2749" s="248"/>
      <c r="V2749" s="248"/>
      <c r="W2749" s="248"/>
      <c r="X2749" s="249"/>
      <c r="AT2749" s="250" t="s">
        <v>213</v>
      </c>
      <c r="AU2749" s="250" t="s">
        <v>90</v>
      </c>
      <c r="AV2749" s="12" t="s">
        <v>90</v>
      </c>
      <c r="AW2749" s="12" t="s">
        <v>5</v>
      </c>
      <c r="AX2749" s="12" t="s">
        <v>80</v>
      </c>
      <c r="AY2749" s="250" t="s">
        <v>204</v>
      </c>
    </row>
    <row r="2750" spans="2:51" s="14" customFormat="1" ht="12">
      <c r="B2750" s="262"/>
      <c r="C2750" s="263"/>
      <c r="D2750" s="231" t="s">
        <v>213</v>
      </c>
      <c r="E2750" s="264" t="s">
        <v>33</v>
      </c>
      <c r="F2750" s="265" t="s">
        <v>243</v>
      </c>
      <c r="G2750" s="263"/>
      <c r="H2750" s="266">
        <v>845.5419999999999</v>
      </c>
      <c r="I2750" s="267"/>
      <c r="J2750" s="267"/>
      <c r="K2750" s="263"/>
      <c r="L2750" s="263"/>
      <c r="M2750" s="268"/>
      <c r="N2750" s="269"/>
      <c r="O2750" s="270"/>
      <c r="P2750" s="270"/>
      <c r="Q2750" s="270"/>
      <c r="R2750" s="270"/>
      <c r="S2750" s="270"/>
      <c r="T2750" s="270"/>
      <c r="U2750" s="270"/>
      <c r="V2750" s="270"/>
      <c r="W2750" s="270"/>
      <c r="X2750" s="271"/>
      <c r="AT2750" s="272" t="s">
        <v>213</v>
      </c>
      <c r="AU2750" s="272" t="s">
        <v>90</v>
      </c>
      <c r="AV2750" s="14" t="s">
        <v>224</v>
      </c>
      <c r="AW2750" s="14" t="s">
        <v>5</v>
      </c>
      <c r="AX2750" s="14" t="s">
        <v>80</v>
      </c>
      <c r="AY2750" s="272" t="s">
        <v>204</v>
      </c>
    </row>
    <row r="2751" spans="2:51" s="11" customFormat="1" ht="12">
      <c r="B2751" s="229"/>
      <c r="C2751" s="230"/>
      <c r="D2751" s="231" t="s">
        <v>213</v>
      </c>
      <c r="E2751" s="232" t="s">
        <v>33</v>
      </c>
      <c r="F2751" s="233" t="s">
        <v>600</v>
      </c>
      <c r="G2751" s="230"/>
      <c r="H2751" s="232" t="s">
        <v>33</v>
      </c>
      <c r="I2751" s="234"/>
      <c r="J2751" s="234"/>
      <c r="K2751" s="230"/>
      <c r="L2751" s="230"/>
      <c r="M2751" s="235"/>
      <c r="N2751" s="236"/>
      <c r="O2751" s="237"/>
      <c r="P2751" s="237"/>
      <c r="Q2751" s="237"/>
      <c r="R2751" s="237"/>
      <c r="S2751" s="237"/>
      <c r="T2751" s="237"/>
      <c r="U2751" s="237"/>
      <c r="V2751" s="237"/>
      <c r="W2751" s="237"/>
      <c r="X2751" s="238"/>
      <c r="AT2751" s="239" t="s">
        <v>213</v>
      </c>
      <c r="AU2751" s="239" t="s">
        <v>90</v>
      </c>
      <c r="AV2751" s="11" t="s">
        <v>88</v>
      </c>
      <c r="AW2751" s="11" t="s">
        <v>5</v>
      </c>
      <c r="AX2751" s="11" t="s">
        <v>80</v>
      </c>
      <c r="AY2751" s="239" t="s">
        <v>204</v>
      </c>
    </row>
    <row r="2752" spans="2:51" s="12" customFormat="1" ht="12">
      <c r="B2752" s="240"/>
      <c r="C2752" s="241"/>
      <c r="D2752" s="231" t="s">
        <v>213</v>
      </c>
      <c r="E2752" s="242" t="s">
        <v>33</v>
      </c>
      <c r="F2752" s="243" t="s">
        <v>1024</v>
      </c>
      <c r="G2752" s="241"/>
      <c r="H2752" s="244">
        <v>66.432</v>
      </c>
      <c r="I2752" s="245"/>
      <c r="J2752" s="245"/>
      <c r="K2752" s="241"/>
      <c r="L2752" s="241"/>
      <c r="M2752" s="246"/>
      <c r="N2752" s="247"/>
      <c r="O2752" s="248"/>
      <c r="P2752" s="248"/>
      <c r="Q2752" s="248"/>
      <c r="R2752" s="248"/>
      <c r="S2752" s="248"/>
      <c r="T2752" s="248"/>
      <c r="U2752" s="248"/>
      <c r="V2752" s="248"/>
      <c r="W2752" s="248"/>
      <c r="X2752" s="249"/>
      <c r="AT2752" s="250" t="s">
        <v>213</v>
      </c>
      <c r="AU2752" s="250" t="s">
        <v>90</v>
      </c>
      <c r="AV2752" s="12" t="s">
        <v>90</v>
      </c>
      <c r="AW2752" s="12" t="s">
        <v>5</v>
      </c>
      <c r="AX2752" s="12" t="s">
        <v>80</v>
      </c>
      <c r="AY2752" s="250" t="s">
        <v>204</v>
      </c>
    </row>
    <row r="2753" spans="2:51" s="12" customFormat="1" ht="12">
      <c r="B2753" s="240"/>
      <c r="C2753" s="241"/>
      <c r="D2753" s="231" t="s">
        <v>213</v>
      </c>
      <c r="E2753" s="242" t="s">
        <v>33</v>
      </c>
      <c r="F2753" s="243" t="s">
        <v>1025</v>
      </c>
      <c r="G2753" s="241"/>
      <c r="H2753" s="244">
        <v>57.024</v>
      </c>
      <c r="I2753" s="245"/>
      <c r="J2753" s="245"/>
      <c r="K2753" s="241"/>
      <c r="L2753" s="241"/>
      <c r="M2753" s="246"/>
      <c r="N2753" s="247"/>
      <c r="O2753" s="248"/>
      <c r="P2753" s="248"/>
      <c r="Q2753" s="248"/>
      <c r="R2753" s="248"/>
      <c r="S2753" s="248"/>
      <c r="T2753" s="248"/>
      <c r="U2753" s="248"/>
      <c r="V2753" s="248"/>
      <c r="W2753" s="248"/>
      <c r="X2753" s="249"/>
      <c r="AT2753" s="250" t="s">
        <v>213</v>
      </c>
      <c r="AU2753" s="250" t="s">
        <v>90</v>
      </c>
      <c r="AV2753" s="12" t="s">
        <v>90</v>
      </c>
      <c r="AW2753" s="12" t="s">
        <v>5</v>
      </c>
      <c r="AX2753" s="12" t="s">
        <v>80</v>
      </c>
      <c r="AY2753" s="250" t="s">
        <v>204</v>
      </c>
    </row>
    <row r="2754" spans="2:51" s="12" customFormat="1" ht="12">
      <c r="B2754" s="240"/>
      <c r="C2754" s="241"/>
      <c r="D2754" s="231" t="s">
        <v>213</v>
      </c>
      <c r="E2754" s="242" t="s">
        <v>33</v>
      </c>
      <c r="F2754" s="243" t="s">
        <v>1026</v>
      </c>
      <c r="G2754" s="241"/>
      <c r="H2754" s="244">
        <v>49.92</v>
      </c>
      <c r="I2754" s="245"/>
      <c r="J2754" s="245"/>
      <c r="K2754" s="241"/>
      <c r="L2754" s="241"/>
      <c r="M2754" s="246"/>
      <c r="N2754" s="247"/>
      <c r="O2754" s="248"/>
      <c r="P2754" s="248"/>
      <c r="Q2754" s="248"/>
      <c r="R2754" s="248"/>
      <c r="S2754" s="248"/>
      <c r="T2754" s="248"/>
      <c r="U2754" s="248"/>
      <c r="V2754" s="248"/>
      <c r="W2754" s="248"/>
      <c r="X2754" s="249"/>
      <c r="AT2754" s="250" t="s">
        <v>213</v>
      </c>
      <c r="AU2754" s="250" t="s">
        <v>90</v>
      </c>
      <c r="AV2754" s="12" t="s">
        <v>90</v>
      </c>
      <c r="AW2754" s="12" t="s">
        <v>5</v>
      </c>
      <c r="AX2754" s="12" t="s">
        <v>80</v>
      </c>
      <c r="AY2754" s="250" t="s">
        <v>204</v>
      </c>
    </row>
    <row r="2755" spans="2:51" s="12" customFormat="1" ht="12">
      <c r="B2755" s="240"/>
      <c r="C2755" s="241"/>
      <c r="D2755" s="231" t="s">
        <v>213</v>
      </c>
      <c r="E2755" s="242" t="s">
        <v>33</v>
      </c>
      <c r="F2755" s="243" t="s">
        <v>1027</v>
      </c>
      <c r="G2755" s="241"/>
      <c r="H2755" s="244">
        <v>48.896</v>
      </c>
      <c r="I2755" s="245"/>
      <c r="J2755" s="245"/>
      <c r="K2755" s="241"/>
      <c r="L2755" s="241"/>
      <c r="M2755" s="246"/>
      <c r="N2755" s="247"/>
      <c r="O2755" s="248"/>
      <c r="P2755" s="248"/>
      <c r="Q2755" s="248"/>
      <c r="R2755" s="248"/>
      <c r="S2755" s="248"/>
      <c r="T2755" s="248"/>
      <c r="U2755" s="248"/>
      <c r="V2755" s="248"/>
      <c r="W2755" s="248"/>
      <c r="X2755" s="249"/>
      <c r="AT2755" s="250" t="s">
        <v>213</v>
      </c>
      <c r="AU2755" s="250" t="s">
        <v>90</v>
      </c>
      <c r="AV2755" s="12" t="s">
        <v>90</v>
      </c>
      <c r="AW2755" s="12" t="s">
        <v>5</v>
      </c>
      <c r="AX2755" s="12" t="s">
        <v>80</v>
      </c>
      <c r="AY2755" s="250" t="s">
        <v>204</v>
      </c>
    </row>
    <row r="2756" spans="2:51" s="12" customFormat="1" ht="12">
      <c r="B2756" s="240"/>
      <c r="C2756" s="241"/>
      <c r="D2756" s="231" t="s">
        <v>213</v>
      </c>
      <c r="E2756" s="242" t="s">
        <v>33</v>
      </c>
      <c r="F2756" s="243" t="s">
        <v>1028</v>
      </c>
      <c r="G2756" s="241"/>
      <c r="H2756" s="244">
        <v>48.48</v>
      </c>
      <c r="I2756" s="245"/>
      <c r="J2756" s="245"/>
      <c r="K2756" s="241"/>
      <c r="L2756" s="241"/>
      <c r="M2756" s="246"/>
      <c r="N2756" s="247"/>
      <c r="O2756" s="248"/>
      <c r="P2756" s="248"/>
      <c r="Q2756" s="248"/>
      <c r="R2756" s="248"/>
      <c r="S2756" s="248"/>
      <c r="T2756" s="248"/>
      <c r="U2756" s="248"/>
      <c r="V2756" s="248"/>
      <c r="W2756" s="248"/>
      <c r="X2756" s="249"/>
      <c r="AT2756" s="250" t="s">
        <v>213</v>
      </c>
      <c r="AU2756" s="250" t="s">
        <v>90</v>
      </c>
      <c r="AV2756" s="12" t="s">
        <v>90</v>
      </c>
      <c r="AW2756" s="12" t="s">
        <v>5</v>
      </c>
      <c r="AX2756" s="12" t="s">
        <v>80</v>
      </c>
      <c r="AY2756" s="250" t="s">
        <v>204</v>
      </c>
    </row>
    <row r="2757" spans="2:51" s="12" customFormat="1" ht="12">
      <c r="B2757" s="240"/>
      <c r="C2757" s="241"/>
      <c r="D2757" s="231" t="s">
        <v>213</v>
      </c>
      <c r="E2757" s="242" t="s">
        <v>33</v>
      </c>
      <c r="F2757" s="243" t="s">
        <v>1029</v>
      </c>
      <c r="G2757" s="241"/>
      <c r="H2757" s="244">
        <v>197.67</v>
      </c>
      <c r="I2757" s="245"/>
      <c r="J2757" s="245"/>
      <c r="K2757" s="241"/>
      <c r="L2757" s="241"/>
      <c r="M2757" s="246"/>
      <c r="N2757" s="247"/>
      <c r="O2757" s="248"/>
      <c r="P2757" s="248"/>
      <c r="Q2757" s="248"/>
      <c r="R2757" s="248"/>
      <c r="S2757" s="248"/>
      <c r="T2757" s="248"/>
      <c r="U2757" s="248"/>
      <c r="V2757" s="248"/>
      <c r="W2757" s="248"/>
      <c r="X2757" s="249"/>
      <c r="AT2757" s="250" t="s">
        <v>213</v>
      </c>
      <c r="AU2757" s="250" t="s">
        <v>90</v>
      </c>
      <c r="AV2757" s="12" t="s">
        <v>90</v>
      </c>
      <c r="AW2757" s="12" t="s">
        <v>5</v>
      </c>
      <c r="AX2757" s="12" t="s">
        <v>80</v>
      </c>
      <c r="AY2757" s="250" t="s">
        <v>204</v>
      </c>
    </row>
    <row r="2758" spans="2:51" s="12" customFormat="1" ht="12">
      <c r="B2758" s="240"/>
      <c r="C2758" s="241"/>
      <c r="D2758" s="231" t="s">
        <v>213</v>
      </c>
      <c r="E2758" s="242" t="s">
        <v>33</v>
      </c>
      <c r="F2758" s="243" t="s">
        <v>1030</v>
      </c>
      <c r="G2758" s="241"/>
      <c r="H2758" s="244">
        <v>138</v>
      </c>
      <c r="I2758" s="245"/>
      <c r="J2758" s="245"/>
      <c r="K2758" s="241"/>
      <c r="L2758" s="241"/>
      <c r="M2758" s="246"/>
      <c r="N2758" s="247"/>
      <c r="O2758" s="248"/>
      <c r="P2758" s="248"/>
      <c r="Q2758" s="248"/>
      <c r="R2758" s="248"/>
      <c r="S2758" s="248"/>
      <c r="T2758" s="248"/>
      <c r="U2758" s="248"/>
      <c r="V2758" s="248"/>
      <c r="W2758" s="248"/>
      <c r="X2758" s="249"/>
      <c r="AT2758" s="250" t="s">
        <v>213</v>
      </c>
      <c r="AU2758" s="250" t="s">
        <v>90</v>
      </c>
      <c r="AV2758" s="12" t="s">
        <v>90</v>
      </c>
      <c r="AW2758" s="12" t="s">
        <v>5</v>
      </c>
      <c r="AX2758" s="12" t="s">
        <v>80</v>
      </c>
      <c r="AY2758" s="250" t="s">
        <v>204</v>
      </c>
    </row>
    <row r="2759" spans="2:51" s="14" customFormat="1" ht="12">
      <c r="B2759" s="262"/>
      <c r="C2759" s="263"/>
      <c r="D2759" s="231" t="s">
        <v>213</v>
      </c>
      <c r="E2759" s="264" t="s">
        <v>33</v>
      </c>
      <c r="F2759" s="265" t="s">
        <v>243</v>
      </c>
      <c r="G2759" s="263"/>
      <c r="H2759" s="266">
        <v>606.422</v>
      </c>
      <c r="I2759" s="267"/>
      <c r="J2759" s="267"/>
      <c r="K2759" s="263"/>
      <c r="L2759" s="263"/>
      <c r="M2759" s="268"/>
      <c r="N2759" s="269"/>
      <c r="O2759" s="270"/>
      <c r="P2759" s="270"/>
      <c r="Q2759" s="270"/>
      <c r="R2759" s="270"/>
      <c r="S2759" s="270"/>
      <c r="T2759" s="270"/>
      <c r="U2759" s="270"/>
      <c r="V2759" s="270"/>
      <c r="W2759" s="270"/>
      <c r="X2759" s="271"/>
      <c r="AT2759" s="272" t="s">
        <v>213</v>
      </c>
      <c r="AU2759" s="272" t="s">
        <v>90</v>
      </c>
      <c r="AV2759" s="14" t="s">
        <v>224</v>
      </c>
      <c r="AW2759" s="14" t="s">
        <v>5</v>
      </c>
      <c r="AX2759" s="14" t="s">
        <v>80</v>
      </c>
      <c r="AY2759" s="272" t="s">
        <v>204</v>
      </c>
    </row>
    <row r="2760" spans="2:51" s="11" customFormat="1" ht="12">
      <c r="B2760" s="229"/>
      <c r="C2760" s="230"/>
      <c r="D2760" s="231" t="s">
        <v>213</v>
      </c>
      <c r="E2760" s="232" t="s">
        <v>33</v>
      </c>
      <c r="F2760" s="233" t="s">
        <v>2910</v>
      </c>
      <c r="G2760" s="230"/>
      <c r="H2760" s="232" t="s">
        <v>33</v>
      </c>
      <c r="I2760" s="234"/>
      <c r="J2760" s="234"/>
      <c r="K2760" s="230"/>
      <c r="L2760" s="230"/>
      <c r="M2760" s="235"/>
      <c r="N2760" s="236"/>
      <c r="O2760" s="237"/>
      <c r="P2760" s="237"/>
      <c r="Q2760" s="237"/>
      <c r="R2760" s="237"/>
      <c r="S2760" s="237"/>
      <c r="T2760" s="237"/>
      <c r="U2760" s="237"/>
      <c r="V2760" s="237"/>
      <c r="W2760" s="237"/>
      <c r="X2760" s="238"/>
      <c r="AT2760" s="239" t="s">
        <v>213</v>
      </c>
      <c r="AU2760" s="239" t="s">
        <v>90</v>
      </c>
      <c r="AV2760" s="11" t="s">
        <v>88</v>
      </c>
      <c r="AW2760" s="11" t="s">
        <v>5</v>
      </c>
      <c r="AX2760" s="11" t="s">
        <v>80</v>
      </c>
      <c r="AY2760" s="239" t="s">
        <v>204</v>
      </c>
    </row>
    <row r="2761" spans="2:51" s="12" customFormat="1" ht="12">
      <c r="B2761" s="240"/>
      <c r="C2761" s="241"/>
      <c r="D2761" s="231" t="s">
        <v>213</v>
      </c>
      <c r="E2761" s="242" t="s">
        <v>33</v>
      </c>
      <c r="F2761" s="243" t="s">
        <v>1031</v>
      </c>
      <c r="G2761" s="241"/>
      <c r="H2761" s="244">
        <v>325</v>
      </c>
      <c r="I2761" s="245"/>
      <c r="J2761" s="245"/>
      <c r="K2761" s="241"/>
      <c r="L2761" s="241"/>
      <c r="M2761" s="246"/>
      <c r="N2761" s="247"/>
      <c r="O2761" s="248"/>
      <c r="P2761" s="248"/>
      <c r="Q2761" s="248"/>
      <c r="R2761" s="248"/>
      <c r="S2761" s="248"/>
      <c r="T2761" s="248"/>
      <c r="U2761" s="248"/>
      <c r="V2761" s="248"/>
      <c r="W2761" s="248"/>
      <c r="X2761" s="249"/>
      <c r="AT2761" s="250" t="s">
        <v>213</v>
      </c>
      <c r="AU2761" s="250" t="s">
        <v>90</v>
      </c>
      <c r="AV2761" s="12" t="s">
        <v>90</v>
      </c>
      <c r="AW2761" s="12" t="s">
        <v>5</v>
      </c>
      <c r="AX2761" s="12" t="s">
        <v>80</v>
      </c>
      <c r="AY2761" s="250" t="s">
        <v>204</v>
      </c>
    </row>
    <row r="2762" spans="2:51" s="11" customFormat="1" ht="12">
      <c r="B2762" s="229"/>
      <c r="C2762" s="230"/>
      <c r="D2762" s="231" t="s">
        <v>213</v>
      </c>
      <c r="E2762" s="232" t="s">
        <v>33</v>
      </c>
      <c r="F2762" s="233" t="s">
        <v>2911</v>
      </c>
      <c r="G2762" s="230"/>
      <c r="H2762" s="232" t="s">
        <v>33</v>
      </c>
      <c r="I2762" s="234"/>
      <c r="J2762" s="234"/>
      <c r="K2762" s="230"/>
      <c r="L2762" s="230"/>
      <c r="M2762" s="235"/>
      <c r="N2762" s="236"/>
      <c r="O2762" s="237"/>
      <c r="P2762" s="237"/>
      <c r="Q2762" s="237"/>
      <c r="R2762" s="237"/>
      <c r="S2762" s="237"/>
      <c r="T2762" s="237"/>
      <c r="U2762" s="237"/>
      <c r="V2762" s="237"/>
      <c r="W2762" s="237"/>
      <c r="X2762" s="238"/>
      <c r="AT2762" s="239" t="s">
        <v>213</v>
      </c>
      <c r="AU2762" s="239" t="s">
        <v>90</v>
      </c>
      <c r="AV2762" s="11" t="s">
        <v>88</v>
      </c>
      <c r="AW2762" s="11" t="s">
        <v>5</v>
      </c>
      <c r="AX2762" s="11" t="s">
        <v>80</v>
      </c>
      <c r="AY2762" s="239" t="s">
        <v>204</v>
      </c>
    </row>
    <row r="2763" spans="2:51" s="12" customFormat="1" ht="12">
      <c r="B2763" s="240"/>
      <c r="C2763" s="241"/>
      <c r="D2763" s="231" t="s">
        <v>213</v>
      </c>
      <c r="E2763" s="242" t="s">
        <v>33</v>
      </c>
      <c r="F2763" s="243" t="s">
        <v>2912</v>
      </c>
      <c r="G2763" s="241"/>
      <c r="H2763" s="244">
        <v>-573.12</v>
      </c>
      <c r="I2763" s="245"/>
      <c r="J2763" s="245"/>
      <c r="K2763" s="241"/>
      <c r="L2763" s="241"/>
      <c r="M2763" s="246"/>
      <c r="N2763" s="247"/>
      <c r="O2763" s="248"/>
      <c r="P2763" s="248"/>
      <c r="Q2763" s="248"/>
      <c r="R2763" s="248"/>
      <c r="S2763" s="248"/>
      <c r="T2763" s="248"/>
      <c r="U2763" s="248"/>
      <c r="V2763" s="248"/>
      <c r="W2763" s="248"/>
      <c r="X2763" s="249"/>
      <c r="AT2763" s="250" t="s">
        <v>213</v>
      </c>
      <c r="AU2763" s="250" t="s">
        <v>90</v>
      </c>
      <c r="AV2763" s="12" t="s">
        <v>90</v>
      </c>
      <c r="AW2763" s="12" t="s">
        <v>5</v>
      </c>
      <c r="AX2763" s="12" t="s">
        <v>80</v>
      </c>
      <c r="AY2763" s="250" t="s">
        <v>204</v>
      </c>
    </row>
    <row r="2764" spans="2:51" s="13" customFormat="1" ht="12">
      <c r="B2764" s="251"/>
      <c r="C2764" s="252"/>
      <c r="D2764" s="231" t="s">
        <v>213</v>
      </c>
      <c r="E2764" s="253" t="s">
        <v>33</v>
      </c>
      <c r="F2764" s="254" t="s">
        <v>218</v>
      </c>
      <c r="G2764" s="252"/>
      <c r="H2764" s="255">
        <v>4506.8099999999995</v>
      </c>
      <c r="I2764" s="256"/>
      <c r="J2764" s="256"/>
      <c r="K2764" s="252"/>
      <c r="L2764" s="252"/>
      <c r="M2764" s="257"/>
      <c r="N2764" s="258"/>
      <c r="O2764" s="259"/>
      <c r="P2764" s="259"/>
      <c r="Q2764" s="259"/>
      <c r="R2764" s="259"/>
      <c r="S2764" s="259"/>
      <c r="T2764" s="259"/>
      <c r="U2764" s="259"/>
      <c r="V2764" s="259"/>
      <c r="W2764" s="259"/>
      <c r="X2764" s="260"/>
      <c r="AT2764" s="261" t="s">
        <v>213</v>
      </c>
      <c r="AU2764" s="261" t="s">
        <v>90</v>
      </c>
      <c r="AV2764" s="13" t="s">
        <v>211</v>
      </c>
      <c r="AW2764" s="13" t="s">
        <v>5</v>
      </c>
      <c r="AX2764" s="13" t="s">
        <v>88</v>
      </c>
      <c r="AY2764" s="261" t="s">
        <v>204</v>
      </c>
    </row>
    <row r="2765" spans="2:65" s="1" customFormat="1" ht="22.5" customHeight="1">
      <c r="B2765" s="39"/>
      <c r="C2765" s="216" t="s">
        <v>2913</v>
      </c>
      <c r="D2765" s="216" t="s">
        <v>206</v>
      </c>
      <c r="E2765" s="217" t="s">
        <v>2914</v>
      </c>
      <c r="F2765" s="218" t="s">
        <v>2915</v>
      </c>
      <c r="G2765" s="219" t="s">
        <v>209</v>
      </c>
      <c r="H2765" s="220">
        <v>4506.81</v>
      </c>
      <c r="I2765" s="221"/>
      <c r="J2765" s="221"/>
      <c r="K2765" s="222">
        <f>ROUND(P2765*H2765,2)</f>
        <v>0</v>
      </c>
      <c r="L2765" s="218" t="s">
        <v>210</v>
      </c>
      <c r="M2765" s="44"/>
      <c r="N2765" s="223" t="s">
        <v>33</v>
      </c>
      <c r="O2765" s="224" t="s">
        <v>49</v>
      </c>
      <c r="P2765" s="225">
        <f>I2765+J2765</f>
        <v>0</v>
      </c>
      <c r="Q2765" s="225">
        <f>ROUND(I2765*H2765,2)</f>
        <v>0</v>
      </c>
      <c r="R2765" s="225">
        <f>ROUND(J2765*H2765,2)</f>
        <v>0</v>
      </c>
      <c r="S2765" s="80"/>
      <c r="T2765" s="226">
        <f>S2765*H2765</f>
        <v>0</v>
      </c>
      <c r="U2765" s="226">
        <v>3E-05</v>
      </c>
      <c r="V2765" s="226">
        <f>U2765*H2765</f>
        <v>0.13520430000000003</v>
      </c>
      <c r="W2765" s="226">
        <v>0</v>
      </c>
      <c r="X2765" s="227">
        <f>W2765*H2765</f>
        <v>0</v>
      </c>
      <c r="AR2765" s="17" t="s">
        <v>305</v>
      </c>
      <c r="AT2765" s="17" t="s">
        <v>206</v>
      </c>
      <c r="AU2765" s="17" t="s">
        <v>90</v>
      </c>
      <c r="AY2765" s="17" t="s">
        <v>204</v>
      </c>
      <c r="BE2765" s="228">
        <f>IF(O2765="základní",K2765,0)</f>
        <v>0</v>
      </c>
      <c r="BF2765" s="228">
        <f>IF(O2765="snížená",K2765,0)</f>
        <v>0</v>
      </c>
      <c r="BG2765" s="228">
        <f>IF(O2765="zákl. přenesená",K2765,0)</f>
        <v>0</v>
      </c>
      <c r="BH2765" s="228">
        <f>IF(O2765="sníž. přenesená",K2765,0)</f>
        <v>0</v>
      </c>
      <c r="BI2765" s="228">
        <f>IF(O2765="nulová",K2765,0)</f>
        <v>0</v>
      </c>
      <c r="BJ2765" s="17" t="s">
        <v>88</v>
      </c>
      <c r="BK2765" s="228">
        <f>ROUND(P2765*H2765,2)</f>
        <v>0</v>
      </c>
      <c r="BL2765" s="17" t="s">
        <v>305</v>
      </c>
      <c r="BM2765" s="17" t="s">
        <v>2916</v>
      </c>
    </row>
    <row r="2766" spans="2:63" s="10" customFormat="1" ht="25.9" customHeight="1">
      <c r="B2766" s="199"/>
      <c r="C2766" s="200"/>
      <c r="D2766" s="201" t="s">
        <v>79</v>
      </c>
      <c r="E2766" s="202" t="s">
        <v>287</v>
      </c>
      <c r="F2766" s="202" t="s">
        <v>2917</v>
      </c>
      <c r="G2766" s="200"/>
      <c r="H2766" s="200"/>
      <c r="I2766" s="203"/>
      <c r="J2766" s="203"/>
      <c r="K2766" s="204">
        <f>BK2766</f>
        <v>0</v>
      </c>
      <c r="L2766" s="200"/>
      <c r="M2766" s="205"/>
      <c r="N2766" s="206"/>
      <c r="O2766" s="207"/>
      <c r="P2766" s="207"/>
      <c r="Q2766" s="208">
        <f>Q2767+Q2773+Q2799</f>
        <v>0</v>
      </c>
      <c r="R2766" s="208">
        <f>R2767+R2773+R2799</f>
        <v>0</v>
      </c>
      <c r="S2766" s="207"/>
      <c r="T2766" s="209">
        <f>T2767+T2773+T2799</f>
        <v>0</v>
      </c>
      <c r="U2766" s="207"/>
      <c r="V2766" s="209">
        <f>V2767+V2773+V2799</f>
        <v>31.38327</v>
      </c>
      <c r="W2766" s="207"/>
      <c r="X2766" s="210">
        <f>X2767+X2773+X2799</f>
        <v>0</v>
      </c>
      <c r="AR2766" s="211" t="s">
        <v>224</v>
      </c>
      <c r="AT2766" s="212" t="s">
        <v>79</v>
      </c>
      <c r="AU2766" s="212" t="s">
        <v>80</v>
      </c>
      <c r="AY2766" s="211" t="s">
        <v>204</v>
      </c>
      <c r="BK2766" s="213">
        <f>BK2767+BK2773+BK2799</f>
        <v>0</v>
      </c>
    </row>
    <row r="2767" spans="2:63" s="10" customFormat="1" ht="22.8" customHeight="1">
      <c r="B2767" s="199"/>
      <c r="C2767" s="200"/>
      <c r="D2767" s="201" t="s">
        <v>79</v>
      </c>
      <c r="E2767" s="214" t="s">
        <v>2918</v>
      </c>
      <c r="F2767" s="214" t="s">
        <v>2919</v>
      </c>
      <c r="G2767" s="200"/>
      <c r="H2767" s="200"/>
      <c r="I2767" s="203"/>
      <c r="J2767" s="203"/>
      <c r="K2767" s="215">
        <f>BK2767</f>
        <v>0</v>
      </c>
      <c r="L2767" s="200"/>
      <c r="M2767" s="205"/>
      <c r="N2767" s="206"/>
      <c r="O2767" s="207"/>
      <c r="P2767" s="207"/>
      <c r="Q2767" s="208">
        <f>SUM(Q2768:Q2772)</f>
        <v>0</v>
      </c>
      <c r="R2767" s="208">
        <f>SUM(R2768:R2772)</f>
        <v>0</v>
      </c>
      <c r="S2767" s="207"/>
      <c r="T2767" s="209">
        <f>SUM(T2768:T2772)</f>
        <v>0</v>
      </c>
      <c r="U2767" s="207"/>
      <c r="V2767" s="209">
        <f>SUM(V2768:V2772)</f>
        <v>1.68</v>
      </c>
      <c r="W2767" s="207"/>
      <c r="X2767" s="210">
        <f>SUM(X2768:X2772)</f>
        <v>0</v>
      </c>
      <c r="AR2767" s="211" t="s">
        <v>224</v>
      </c>
      <c r="AT2767" s="212" t="s">
        <v>79</v>
      </c>
      <c r="AU2767" s="212" t="s">
        <v>88</v>
      </c>
      <c r="AY2767" s="211" t="s">
        <v>204</v>
      </c>
      <c r="BK2767" s="213">
        <f>SUM(BK2768:BK2772)</f>
        <v>0</v>
      </c>
    </row>
    <row r="2768" spans="2:65" s="1" customFormat="1" ht="16.5" customHeight="1">
      <c r="B2768" s="39"/>
      <c r="C2768" s="216" t="s">
        <v>2920</v>
      </c>
      <c r="D2768" s="216" t="s">
        <v>206</v>
      </c>
      <c r="E2768" s="217" t="s">
        <v>2921</v>
      </c>
      <c r="F2768" s="218" t="s">
        <v>2922</v>
      </c>
      <c r="G2768" s="219" t="s">
        <v>319</v>
      </c>
      <c r="H2768" s="220">
        <v>1</v>
      </c>
      <c r="I2768" s="221"/>
      <c r="J2768" s="221"/>
      <c r="K2768" s="222">
        <f>ROUND(P2768*H2768,2)</f>
        <v>0</v>
      </c>
      <c r="L2768" s="218" t="s">
        <v>1071</v>
      </c>
      <c r="M2768" s="44"/>
      <c r="N2768" s="223" t="s">
        <v>33</v>
      </c>
      <c r="O2768" s="224" t="s">
        <v>49</v>
      </c>
      <c r="P2768" s="225">
        <f>I2768+J2768</f>
        <v>0</v>
      </c>
      <c r="Q2768" s="225">
        <f>ROUND(I2768*H2768,2)</f>
        <v>0</v>
      </c>
      <c r="R2768" s="225">
        <f>ROUND(J2768*H2768,2)</f>
        <v>0</v>
      </c>
      <c r="S2768" s="80"/>
      <c r="T2768" s="226">
        <f>S2768*H2768</f>
        <v>0</v>
      </c>
      <c r="U2768" s="226">
        <v>1.68</v>
      </c>
      <c r="V2768" s="226">
        <f>U2768*H2768</f>
        <v>1.68</v>
      </c>
      <c r="W2768" s="226">
        <v>0</v>
      </c>
      <c r="X2768" s="227">
        <f>W2768*H2768</f>
        <v>0</v>
      </c>
      <c r="AR2768" s="17" t="s">
        <v>787</v>
      </c>
      <c r="AT2768" s="17" t="s">
        <v>206</v>
      </c>
      <c r="AU2768" s="17" t="s">
        <v>90</v>
      </c>
      <c r="AY2768" s="17" t="s">
        <v>204</v>
      </c>
      <c r="BE2768" s="228">
        <f>IF(O2768="základní",K2768,0)</f>
        <v>0</v>
      </c>
      <c r="BF2768" s="228">
        <f>IF(O2768="snížená",K2768,0)</f>
        <v>0</v>
      </c>
      <c r="BG2768" s="228">
        <f>IF(O2768="zákl. přenesená",K2768,0)</f>
        <v>0</v>
      </c>
      <c r="BH2768" s="228">
        <f>IF(O2768="sníž. přenesená",K2768,0)</f>
        <v>0</v>
      </c>
      <c r="BI2768" s="228">
        <f>IF(O2768="nulová",K2768,0)</f>
        <v>0</v>
      </c>
      <c r="BJ2768" s="17" t="s">
        <v>88</v>
      </c>
      <c r="BK2768" s="228">
        <f>ROUND(P2768*H2768,2)</f>
        <v>0</v>
      </c>
      <c r="BL2768" s="17" t="s">
        <v>787</v>
      </c>
      <c r="BM2768" s="17" t="s">
        <v>2923</v>
      </c>
    </row>
    <row r="2769" spans="2:47" s="1" customFormat="1" ht="12">
      <c r="B2769" s="39"/>
      <c r="C2769" s="40"/>
      <c r="D2769" s="231" t="s">
        <v>887</v>
      </c>
      <c r="E2769" s="40"/>
      <c r="F2769" s="283" t="s">
        <v>2924</v>
      </c>
      <c r="G2769" s="40"/>
      <c r="H2769" s="40"/>
      <c r="I2769" s="132"/>
      <c r="J2769" s="132"/>
      <c r="K2769" s="40"/>
      <c r="L2769" s="40"/>
      <c r="M2769" s="44"/>
      <c r="N2769" s="284"/>
      <c r="O2769" s="80"/>
      <c r="P2769" s="80"/>
      <c r="Q2769" s="80"/>
      <c r="R2769" s="80"/>
      <c r="S2769" s="80"/>
      <c r="T2769" s="80"/>
      <c r="U2769" s="80"/>
      <c r="V2769" s="80"/>
      <c r="W2769" s="80"/>
      <c r="X2769" s="81"/>
      <c r="AT2769" s="17" t="s">
        <v>887</v>
      </c>
      <c r="AU2769" s="17" t="s">
        <v>90</v>
      </c>
    </row>
    <row r="2770" spans="2:51" s="11" customFormat="1" ht="12">
      <c r="B2770" s="229"/>
      <c r="C2770" s="230"/>
      <c r="D2770" s="231" t="s">
        <v>213</v>
      </c>
      <c r="E2770" s="232" t="s">
        <v>33</v>
      </c>
      <c r="F2770" s="233" t="s">
        <v>2925</v>
      </c>
      <c r="G2770" s="230"/>
      <c r="H2770" s="232" t="s">
        <v>33</v>
      </c>
      <c r="I2770" s="234"/>
      <c r="J2770" s="234"/>
      <c r="K2770" s="230"/>
      <c r="L2770" s="230"/>
      <c r="M2770" s="235"/>
      <c r="N2770" s="236"/>
      <c r="O2770" s="237"/>
      <c r="P2770" s="237"/>
      <c r="Q2770" s="237"/>
      <c r="R2770" s="237"/>
      <c r="S2770" s="237"/>
      <c r="T2770" s="237"/>
      <c r="U2770" s="237"/>
      <c r="V2770" s="237"/>
      <c r="W2770" s="237"/>
      <c r="X2770" s="238"/>
      <c r="AT2770" s="239" t="s">
        <v>213</v>
      </c>
      <c r="AU2770" s="239" t="s">
        <v>90</v>
      </c>
      <c r="AV2770" s="11" t="s">
        <v>88</v>
      </c>
      <c r="AW2770" s="11" t="s">
        <v>5</v>
      </c>
      <c r="AX2770" s="11" t="s">
        <v>80</v>
      </c>
      <c r="AY2770" s="239" t="s">
        <v>204</v>
      </c>
    </row>
    <row r="2771" spans="2:51" s="12" customFormat="1" ht="12">
      <c r="B2771" s="240"/>
      <c r="C2771" s="241"/>
      <c r="D2771" s="231" t="s">
        <v>213</v>
      </c>
      <c r="E2771" s="242" t="s">
        <v>33</v>
      </c>
      <c r="F2771" s="243" t="s">
        <v>88</v>
      </c>
      <c r="G2771" s="241"/>
      <c r="H2771" s="244">
        <v>1</v>
      </c>
      <c r="I2771" s="245"/>
      <c r="J2771" s="245"/>
      <c r="K2771" s="241"/>
      <c r="L2771" s="241"/>
      <c r="M2771" s="246"/>
      <c r="N2771" s="247"/>
      <c r="O2771" s="248"/>
      <c r="P2771" s="248"/>
      <c r="Q2771" s="248"/>
      <c r="R2771" s="248"/>
      <c r="S2771" s="248"/>
      <c r="T2771" s="248"/>
      <c r="U2771" s="248"/>
      <c r="V2771" s="248"/>
      <c r="W2771" s="248"/>
      <c r="X2771" s="249"/>
      <c r="AT2771" s="250" t="s">
        <v>213</v>
      </c>
      <c r="AU2771" s="250" t="s">
        <v>90</v>
      </c>
      <c r="AV2771" s="12" t="s">
        <v>90</v>
      </c>
      <c r="AW2771" s="12" t="s">
        <v>5</v>
      </c>
      <c r="AX2771" s="12" t="s">
        <v>80</v>
      </c>
      <c r="AY2771" s="250" t="s">
        <v>204</v>
      </c>
    </row>
    <row r="2772" spans="2:51" s="13" customFormat="1" ht="12">
      <c r="B2772" s="251"/>
      <c r="C2772" s="252"/>
      <c r="D2772" s="231" t="s">
        <v>213</v>
      </c>
      <c r="E2772" s="253" t="s">
        <v>33</v>
      </c>
      <c r="F2772" s="254" t="s">
        <v>218</v>
      </c>
      <c r="G2772" s="252"/>
      <c r="H2772" s="255">
        <v>1</v>
      </c>
      <c r="I2772" s="256"/>
      <c r="J2772" s="256"/>
      <c r="K2772" s="252"/>
      <c r="L2772" s="252"/>
      <c r="M2772" s="257"/>
      <c r="N2772" s="258"/>
      <c r="O2772" s="259"/>
      <c r="P2772" s="259"/>
      <c r="Q2772" s="259"/>
      <c r="R2772" s="259"/>
      <c r="S2772" s="259"/>
      <c r="T2772" s="259"/>
      <c r="U2772" s="259"/>
      <c r="V2772" s="259"/>
      <c r="W2772" s="259"/>
      <c r="X2772" s="260"/>
      <c r="AT2772" s="261" t="s">
        <v>213</v>
      </c>
      <c r="AU2772" s="261" t="s">
        <v>90</v>
      </c>
      <c r="AV2772" s="13" t="s">
        <v>211</v>
      </c>
      <c r="AW2772" s="13" t="s">
        <v>5</v>
      </c>
      <c r="AX2772" s="13" t="s">
        <v>88</v>
      </c>
      <c r="AY2772" s="261" t="s">
        <v>204</v>
      </c>
    </row>
    <row r="2773" spans="2:63" s="10" customFormat="1" ht="22.8" customHeight="1">
      <c r="B2773" s="199"/>
      <c r="C2773" s="200"/>
      <c r="D2773" s="201" t="s">
        <v>79</v>
      </c>
      <c r="E2773" s="214" t="s">
        <v>2926</v>
      </c>
      <c r="F2773" s="214" t="s">
        <v>2927</v>
      </c>
      <c r="G2773" s="200"/>
      <c r="H2773" s="200"/>
      <c r="I2773" s="203"/>
      <c r="J2773" s="203"/>
      <c r="K2773" s="215">
        <f>BK2773</f>
        <v>0</v>
      </c>
      <c r="L2773" s="200"/>
      <c r="M2773" s="205"/>
      <c r="N2773" s="206"/>
      <c r="O2773" s="207"/>
      <c r="P2773" s="207"/>
      <c r="Q2773" s="208">
        <f>SUM(Q2774:Q2798)</f>
        <v>0</v>
      </c>
      <c r="R2773" s="208">
        <f>SUM(R2774:R2798)</f>
        <v>0</v>
      </c>
      <c r="S2773" s="207"/>
      <c r="T2773" s="209">
        <f>SUM(T2774:T2798)</f>
        <v>0</v>
      </c>
      <c r="U2773" s="207"/>
      <c r="V2773" s="209">
        <f>SUM(V2774:V2798)</f>
        <v>29.668674</v>
      </c>
      <c r="W2773" s="207"/>
      <c r="X2773" s="210">
        <f>SUM(X2774:X2798)</f>
        <v>0</v>
      </c>
      <c r="AR2773" s="211" t="s">
        <v>224</v>
      </c>
      <c r="AT2773" s="212" t="s">
        <v>79</v>
      </c>
      <c r="AU2773" s="212" t="s">
        <v>88</v>
      </c>
      <c r="AY2773" s="211" t="s">
        <v>204</v>
      </c>
      <c r="BK2773" s="213">
        <f>SUM(BK2774:BK2798)</f>
        <v>0</v>
      </c>
    </row>
    <row r="2774" spans="2:65" s="1" customFormat="1" ht="16.5" customHeight="1">
      <c r="B2774" s="39"/>
      <c r="C2774" s="216" t="s">
        <v>2928</v>
      </c>
      <c r="D2774" s="216" t="s">
        <v>206</v>
      </c>
      <c r="E2774" s="217" t="s">
        <v>2929</v>
      </c>
      <c r="F2774" s="218" t="s">
        <v>2930</v>
      </c>
      <c r="G2774" s="219" t="s">
        <v>319</v>
      </c>
      <c r="H2774" s="220">
        <v>1</v>
      </c>
      <c r="I2774" s="221"/>
      <c r="J2774" s="221"/>
      <c r="K2774" s="222">
        <f>ROUND(P2774*H2774,2)</f>
        <v>0</v>
      </c>
      <c r="L2774" s="218" t="s">
        <v>1071</v>
      </c>
      <c r="M2774" s="44"/>
      <c r="N2774" s="223" t="s">
        <v>33</v>
      </c>
      <c r="O2774" s="224" t="s">
        <v>49</v>
      </c>
      <c r="P2774" s="225">
        <f>I2774+J2774</f>
        <v>0</v>
      </c>
      <c r="Q2774" s="225">
        <f>ROUND(I2774*H2774,2)</f>
        <v>0</v>
      </c>
      <c r="R2774" s="225">
        <f>ROUND(J2774*H2774,2)</f>
        <v>0</v>
      </c>
      <c r="S2774" s="80"/>
      <c r="T2774" s="226">
        <f>S2774*H2774</f>
        <v>0</v>
      </c>
      <c r="U2774" s="226">
        <v>0</v>
      </c>
      <c r="V2774" s="226">
        <f>U2774*H2774</f>
        <v>0</v>
      </c>
      <c r="W2774" s="226">
        <v>0</v>
      </c>
      <c r="X2774" s="227">
        <f>W2774*H2774</f>
        <v>0</v>
      </c>
      <c r="AR2774" s="17" t="s">
        <v>787</v>
      </c>
      <c r="AT2774" s="17" t="s">
        <v>206</v>
      </c>
      <c r="AU2774" s="17" t="s">
        <v>90</v>
      </c>
      <c r="AY2774" s="17" t="s">
        <v>204</v>
      </c>
      <c r="BE2774" s="228">
        <f>IF(O2774="základní",K2774,0)</f>
        <v>0</v>
      </c>
      <c r="BF2774" s="228">
        <f>IF(O2774="snížená",K2774,0)</f>
        <v>0</v>
      </c>
      <c r="BG2774" s="228">
        <f>IF(O2774="zákl. přenesená",K2774,0)</f>
        <v>0</v>
      </c>
      <c r="BH2774" s="228">
        <f>IF(O2774="sníž. přenesená",K2774,0)</f>
        <v>0</v>
      </c>
      <c r="BI2774" s="228">
        <f>IF(O2774="nulová",K2774,0)</f>
        <v>0</v>
      </c>
      <c r="BJ2774" s="17" t="s">
        <v>88</v>
      </c>
      <c r="BK2774" s="228">
        <f>ROUND(P2774*H2774,2)</f>
        <v>0</v>
      </c>
      <c r="BL2774" s="17" t="s">
        <v>787</v>
      </c>
      <c r="BM2774" s="17" t="s">
        <v>2931</v>
      </c>
    </row>
    <row r="2775" spans="2:51" s="12" customFormat="1" ht="12">
      <c r="B2775" s="240"/>
      <c r="C2775" s="241"/>
      <c r="D2775" s="231" t="s">
        <v>213</v>
      </c>
      <c r="E2775" s="242" t="s">
        <v>33</v>
      </c>
      <c r="F2775" s="243" t="s">
        <v>88</v>
      </c>
      <c r="G2775" s="241"/>
      <c r="H2775" s="244">
        <v>1</v>
      </c>
      <c r="I2775" s="245"/>
      <c r="J2775" s="245"/>
      <c r="K2775" s="241"/>
      <c r="L2775" s="241"/>
      <c r="M2775" s="246"/>
      <c r="N2775" s="247"/>
      <c r="O2775" s="248"/>
      <c r="P2775" s="248"/>
      <c r="Q2775" s="248"/>
      <c r="R2775" s="248"/>
      <c r="S2775" s="248"/>
      <c r="T2775" s="248"/>
      <c r="U2775" s="248"/>
      <c r="V2775" s="248"/>
      <c r="W2775" s="248"/>
      <c r="X2775" s="249"/>
      <c r="AT2775" s="250" t="s">
        <v>213</v>
      </c>
      <c r="AU2775" s="250" t="s">
        <v>90</v>
      </c>
      <c r="AV2775" s="12" t="s">
        <v>90</v>
      </c>
      <c r="AW2775" s="12" t="s">
        <v>5</v>
      </c>
      <c r="AX2775" s="12" t="s">
        <v>88</v>
      </c>
      <c r="AY2775" s="250" t="s">
        <v>204</v>
      </c>
    </row>
    <row r="2776" spans="2:65" s="1" customFormat="1" ht="16.5" customHeight="1">
      <c r="B2776" s="39"/>
      <c r="C2776" s="216" t="s">
        <v>2932</v>
      </c>
      <c r="D2776" s="216" t="s">
        <v>206</v>
      </c>
      <c r="E2776" s="217" t="s">
        <v>2933</v>
      </c>
      <c r="F2776" s="218" t="s">
        <v>2934</v>
      </c>
      <c r="G2776" s="219" t="s">
        <v>2935</v>
      </c>
      <c r="H2776" s="220">
        <v>296.6</v>
      </c>
      <c r="I2776" s="221"/>
      <c r="J2776" s="221"/>
      <c r="K2776" s="222">
        <f>ROUND(P2776*H2776,2)</f>
        <v>0</v>
      </c>
      <c r="L2776" s="218" t="s">
        <v>1071</v>
      </c>
      <c r="M2776" s="44"/>
      <c r="N2776" s="223" t="s">
        <v>33</v>
      </c>
      <c r="O2776" s="224" t="s">
        <v>49</v>
      </c>
      <c r="P2776" s="225">
        <f>I2776+J2776</f>
        <v>0</v>
      </c>
      <c r="Q2776" s="225">
        <f>ROUND(I2776*H2776,2)</f>
        <v>0</v>
      </c>
      <c r="R2776" s="225">
        <f>ROUND(J2776*H2776,2)</f>
        <v>0</v>
      </c>
      <c r="S2776" s="80"/>
      <c r="T2776" s="226">
        <f>S2776*H2776</f>
        <v>0</v>
      </c>
      <c r="U2776" s="226">
        <v>0</v>
      </c>
      <c r="V2776" s="226">
        <f>U2776*H2776</f>
        <v>0</v>
      </c>
      <c r="W2776" s="226">
        <v>0</v>
      </c>
      <c r="X2776" s="227">
        <f>W2776*H2776</f>
        <v>0</v>
      </c>
      <c r="AR2776" s="17" t="s">
        <v>787</v>
      </c>
      <c r="AT2776" s="17" t="s">
        <v>206</v>
      </c>
      <c r="AU2776" s="17" t="s">
        <v>90</v>
      </c>
      <c r="AY2776" s="17" t="s">
        <v>204</v>
      </c>
      <c r="BE2776" s="228">
        <f>IF(O2776="základní",K2776,0)</f>
        <v>0</v>
      </c>
      <c r="BF2776" s="228">
        <f>IF(O2776="snížená",K2776,0)</f>
        <v>0</v>
      </c>
      <c r="BG2776" s="228">
        <f>IF(O2776="zákl. přenesená",K2776,0)</f>
        <v>0</v>
      </c>
      <c r="BH2776" s="228">
        <f>IF(O2776="sníž. přenesená",K2776,0)</f>
        <v>0</v>
      </c>
      <c r="BI2776" s="228">
        <f>IF(O2776="nulová",K2776,0)</f>
        <v>0</v>
      </c>
      <c r="BJ2776" s="17" t="s">
        <v>88</v>
      </c>
      <c r="BK2776" s="228">
        <f>ROUND(P2776*H2776,2)</f>
        <v>0</v>
      </c>
      <c r="BL2776" s="17" t="s">
        <v>787</v>
      </c>
      <c r="BM2776" s="17" t="s">
        <v>2936</v>
      </c>
    </row>
    <row r="2777" spans="2:65" s="1" customFormat="1" ht="16.5" customHeight="1">
      <c r="B2777" s="39"/>
      <c r="C2777" s="216" t="s">
        <v>2937</v>
      </c>
      <c r="D2777" s="216" t="s">
        <v>206</v>
      </c>
      <c r="E2777" s="217" t="s">
        <v>2938</v>
      </c>
      <c r="F2777" s="218" t="s">
        <v>2939</v>
      </c>
      <c r="G2777" s="219" t="s">
        <v>2468</v>
      </c>
      <c r="H2777" s="220">
        <v>29668.674</v>
      </c>
      <c r="I2777" s="221"/>
      <c r="J2777" s="221"/>
      <c r="K2777" s="222">
        <f>ROUND(P2777*H2777,2)</f>
        <v>0</v>
      </c>
      <c r="L2777" s="218" t="s">
        <v>1071</v>
      </c>
      <c r="M2777" s="44"/>
      <c r="N2777" s="223" t="s">
        <v>33</v>
      </c>
      <c r="O2777" s="224" t="s">
        <v>49</v>
      </c>
      <c r="P2777" s="225">
        <f>I2777+J2777</f>
        <v>0</v>
      </c>
      <c r="Q2777" s="225">
        <f>ROUND(I2777*H2777,2)</f>
        <v>0</v>
      </c>
      <c r="R2777" s="225">
        <f>ROUND(J2777*H2777,2)</f>
        <v>0</v>
      </c>
      <c r="S2777" s="80"/>
      <c r="T2777" s="226">
        <f>S2777*H2777</f>
        <v>0</v>
      </c>
      <c r="U2777" s="226">
        <v>0</v>
      </c>
      <c r="V2777" s="226">
        <f>U2777*H2777</f>
        <v>0</v>
      </c>
      <c r="W2777" s="226">
        <v>0</v>
      </c>
      <c r="X2777" s="227">
        <f>W2777*H2777</f>
        <v>0</v>
      </c>
      <c r="AR2777" s="17" t="s">
        <v>787</v>
      </c>
      <c r="AT2777" s="17" t="s">
        <v>206</v>
      </c>
      <c r="AU2777" s="17" t="s">
        <v>90</v>
      </c>
      <c r="AY2777" s="17" t="s">
        <v>204</v>
      </c>
      <c r="BE2777" s="228">
        <f>IF(O2777="základní",K2777,0)</f>
        <v>0</v>
      </c>
      <c r="BF2777" s="228">
        <f>IF(O2777="snížená",K2777,0)</f>
        <v>0</v>
      </c>
      <c r="BG2777" s="228">
        <f>IF(O2777="zákl. přenesená",K2777,0)</f>
        <v>0</v>
      </c>
      <c r="BH2777" s="228">
        <f>IF(O2777="sníž. přenesená",K2777,0)</f>
        <v>0</v>
      </c>
      <c r="BI2777" s="228">
        <f>IF(O2777="nulová",K2777,0)</f>
        <v>0</v>
      </c>
      <c r="BJ2777" s="17" t="s">
        <v>88</v>
      </c>
      <c r="BK2777" s="228">
        <f>ROUND(P2777*H2777,2)</f>
        <v>0</v>
      </c>
      <c r="BL2777" s="17" t="s">
        <v>787</v>
      </c>
      <c r="BM2777" s="17" t="s">
        <v>2940</v>
      </c>
    </row>
    <row r="2778" spans="2:51" s="11" customFormat="1" ht="12">
      <c r="B2778" s="229"/>
      <c r="C2778" s="230"/>
      <c r="D2778" s="231" t="s">
        <v>213</v>
      </c>
      <c r="E2778" s="232" t="s">
        <v>33</v>
      </c>
      <c r="F2778" s="233" t="s">
        <v>2941</v>
      </c>
      <c r="G2778" s="230"/>
      <c r="H2778" s="232" t="s">
        <v>33</v>
      </c>
      <c r="I2778" s="234"/>
      <c r="J2778" s="234"/>
      <c r="K2778" s="230"/>
      <c r="L2778" s="230"/>
      <c r="M2778" s="235"/>
      <c r="N2778" s="236"/>
      <c r="O2778" s="237"/>
      <c r="P2778" s="237"/>
      <c r="Q2778" s="237"/>
      <c r="R2778" s="237"/>
      <c r="S2778" s="237"/>
      <c r="T2778" s="237"/>
      <c r="U2778" s="237"/>
      <c r="V2778" s="237"/>
      <c r="W2778" s="237"/>
      <c r="X2778" s="238"/>
      <c r="AT2778" s="239" t="s">
        <v>213</v>
      </c>
      <c r="AU2778" s="239" t="s">
        <v>90</v>
      </c>
      <c r="AV2778" s="11" t="s">
        <v>88</v>
      </c>
      <c r="AW2778" s="11" t="s">
        <v>5</v>
      </c>
      <c r="AX2778" s="11" t="s">
        <v>80</v>
      </c>
      <c r="AY2778" s="239" t="s">
        <v>204</v>
      </c>
    </row>
    <row r="2779" spans="2:51" s="11" customFormat="1" ht="12">
      <c r="B2779" s="229"/>
      <c r="C2779" s="230"/>
      <c r="D2779" s="231" t="s">
        <v>213</v>
      </c>
      <c r="E2779" s="232" t="s">
        <v>33</v>
      </c>
      <c r="F2779" s="233" t="s">
        <v>2942</v>
      </c>
      <c r="G2779" s="230"/>
      <c r="H2779" s="232" t="s">
        <v>33</v>
      </c>
      <c r="I2779" s="234"/>
      <c r="J2779" s="234"/>
      <c r="K2779" s="230"/>
      <c r="L2779" s="230"/>
      <c r="M2779" s="235"/>
      <c r="N2779" s="236"/>
      <c r="O2779" s="237"/>
      <c r="P2779" s="237"/>
      <c r="Q2779" s="237"/>
      <c r="R2779" s="237"/>
      <c r="S2779" s="237"/>
      <c r="T2779" s="237"/>
      <c r="U2779" s="237"/>
      <c r="V2779" s="237"/>
      <c r="W2779" s="237"/>
      <c r="X2779" s="238"/>
      <c r="AT2779" s="239" t="s">
        <v>213</v>
      </c>
      <c r="AU2779" s="239" t="s">
        <v>90</v>
      </c>
      <c r="AV2779" s="11" t="s">
        <v>88</v>
      </c>
      <c r="AW2779" s="11" t="s">
        <v>5</v>
      </c>
      <c r="AX2779" s="11" t="s">
        <v>80</v>
      </c>
      <c r="AY2779" s="239" t="s">
        <v>204</v>
      </c>
    </row>
    <row r="2780" spans="2:51" s="12" customFormat="1" ht="12">
      <c r="B2780" s="240"/>
      <c r="C2780" s="241"/>
      <c r="D2780" s="231" t="s">
        <v>213</v>
      </c>
      <c r="E2780" s="242" t="s">
        <v>33</v>
      </c>
      <c r="F2780" s="243" t="s">
        <v>2943</v>
      </c>
      <c r="G2780" s="241"/>
      <c r="H2780" s="244">
        <v>3103.85</v>
      </c>
      <c r="I2780" s="245"/>
      <c r="J2780" s="245"/>
      <c r="K2780" s="241"/>
      <c r="L2780" s="241"/>
      <c r="M2780" s="246"/>
      <c r="N2780" s="247"/>
      <c r="O2780" s="248"/>
      <c r="P2780" s="248"/>
      <c r="Q2780" s="248"/>
      <c r="R2780" s="248"/>
      <c r="S2780" s="248"/>
      <c r="T2780" s="248"/>
      <c r="U2780" s="248"/>
      <c r="V2780" s="248"/>
      <c r="W2780" s="248"/>
      <c r="X2780" s="249"/>
      <c r="AT2780" s="250" t="s">
        <v>213</v>
      </c>
      <c r="AU2780" s="250" t="s">
        <v>90</v>
      </c>
      <c r="AV2780" s="12" t="s">
        <v>90</v>
      </c>
      <c r="AW2780" s="12" t="s">
        <v>5</v>
      </c>
      <c r="AX2780" s="12" t="s">
        <v>80</v>
      </c>
      <c r="AY2780" s="250" t="s">
        <v>204</v>
      </c>
    </row>
    <row r="2781" spans="2:51" s="12" customFormat="1" ht="12">
      <c r="B2781" s="240"/>
      <c r="C2781" s="241"/>
      <c r="D2781" s="231" t="s">
        <v>213</v>
      </c>
      <c r="E2781" s="242" t="s">
        <v>33</v>
      </c>
      <c r="F2781" s="243" t="s">
        <v>2944</v>
      </c>
      <c r="G2781" s="241"/>
      <c r="H2781" s="244">
        <v>2788.05</v>
      </c>
      <c r="I2781" s="245"/>
      <c r="J2781" s="245"/>
      <c r="K2781" s="241"/>
      <c r="L2781" s="241"/>
      <c r="M2781" s="246"/>
      <c r="N2781" s="247"/>
      <c r="O2781" s="248"/>
      <c r="P2781" s="248"/>
      <c r="Q2781" s="248"/>
      <c r="R2781" s="248"/>
      <c r="S2781" s="248"/>
      <c r="T2781" s="248"/>
      <c r="U2781" s="248"/>
      <c r="V2781" s="248"/>
      <c r="W2781" s="248"/>
      <c r="X2781" s="249"/>
      <c r="AT2781" s="250" t="s">
        <v>213</v>
      </c>
      <c r="AU2781" s="250" t="s">
        <v>90</v>
      </c>
      <c r="AV2781" s="12" t="s">
        <v>90</v>
      </c>
      <c r="AW2781" s="12" t="s">
        <v>5</v>
      </c>
      <c r="AX2781" s="12" t="s">
        <v>80</v>
      </c>
      <c r="AY2781" s="250" t="s">
        <v>204</v>
      </c>
    </row>
    <row r="2782" spans="2:51" s="12" customFormat="1" ht="12">
      <c r="B2782" s="240"/>
      <c r="C2782" s="241"/>
      <c r="D2782" s="231" t="s">
        <v>213</v>
      </c>
      <c r="E2782" s="242" t="s">
        <v>33</v>
      </c>
      <c r="F2782" s="243" t="s">
        <v>2945</v>
      </c>
      <c r="G2782" s="241"/>
      <c r="H2782" s="244">
        <v>1301.496</v>
      </c>
      <c r="I2782" s="245"/>
      <c r="J2782" s="245"/>
      <c r="K2782" s="241"/>
      <c r="L2782" s="241"/>
      <c r="M2782" s="246"/>
      <c r="N2782" s="247"/>
      <c r="O2782" s="248"/>
      <c r="P2782" s="248"/>
      <c r="Q2782" s="248"/>
      <c r="R2782" s="248"/>
      <c r="S2782" s="248"/>
      <c r="T2782" s="248"/>
      <c r="U2782" s="248"/>
      <c r="V2782" s="248"/>
      <c r="W2782" s="248"/>
      <c r="X2782" s="249"/>
      <c r="AT2782" s="250" t="s">
        <v>213</v>
      </c>
      <c r="AU2782" s="250" t="s">
        <v>90</v>
      </c>
      <c r="AV2782" s="12" t="s">
        <v>90</v>
      </c>
      <c r="AW2782" s="12" t="s">
        <v>5</v>
      </c>
      <c r="AX2782" s="12" t="s">
        <v>80</v>
      </c>
      <c r="AY2782" s="250" t="s">
        <v>204</v>
      </c>
    </row>
    <row r="2783" spans="2:51" s="12" customFormat="1" ht="12">
      <c r="B2783" s="240"/>
      <c r="C2783" s="241"/>
      <c r="D2783" s="231" t="s">
        <v>213</v>
      </c>
      <c r="E2783" s="242" t="s">
        <v>33</v>
      </c>
      <c r="F2783" s="243" t="s">
        <v>2946</v>
      </c>
      <c r="G2783" s="241"/>
      <c r="H2783" s="244">
        <v>1296.51</v>
      </c>
      <c r="I2783" s="245"/>
      <c r="J2783" s="245"/>
      <c r="K2783" s="241"/>
      <c r="L2783" s="241"/>
      <c r="M2783" s="246"/>
      <c r="N2783" s="247"/>
      <c r="O2783" s="248"/>
      <c r="P2783" s="248"/>
      <c r="Q2783" s="248"/>
      <c r="R2783" s="248"/>
      <c r="S2783" s="248"/>
      <c r="T2783" s="248"/>
      <c r="U2783" s="248"/>
      <c r="V2783" s="248"/>
      <c r="W2783" s="248"/>
      <c r="X2783" s="249"/>
      <c r="AT2783" s="250" t="s">
        <v>213</v>
      </c>
      <c r="AU2783" s="250" t="s">
        <v>90</v>
      </c>
      <c r="AV2783" s="12" t="s">
        <v>90</v>
      </c>
      <c r="AW2783" s="12" t="s">
        <v>5</v>
      </c>
      <c r="AX2783" s="12" t="s">
        <v>80</v>
      </c>
      <c r="AY2783" s="250" t="s">
        <v>204</v>
      </c>
    </row>
    <row r="2784" spans="2:51" s="12" customFormat="1" ht="12">
      <c r="B2784" s="240"/>
      <c r="C2784" s="241"/>
      <c r="D2784" s="231" t="s">
        <v>213</v>
      </c>
      <c r="E2784" s="242" t="s">
        <v>33</v>
      </c>
      <c r="F2784" s="243" t="s">
        <v>2947</v>
      </c>
      <c r="G2784" s="241"/>
      <c r="H2784" s="244">
        <v>6559.284</v>
      </c>
      <c r="I2784" s="245"/>
      <c r="J2784" s="245"/>
      <c r="K2784" s="241"/>
      <c r="L2784" s="241"/>
      <c r="M2784" s="246"/>
      <c r="N2784" s="247"/>
      <c r="O2784" s="248"/>
      <c r="P2784" s="248"/>
      <c r="Q2784" s="248"/>
      <c r="R2784" s="248"/>
      <c r="S2784" s="248"/>
      <c r="T2784" s="248"/>
      <c r="U2784" s="248"/>
      <c r="V2784" s="248"/>
      <c r="W2784" s="248"/>
      <c r="X2784" s="249"/>
      <c r="AT2784" s="250" t="s">
        <v>213</v>
      </c>
      <c r="AU2784" s="250" t="s">
        <v>90</v>
      </c>
      <c r="AV2784" s="12" t="s">
        <v>90</v>
      </c>
      <c r="AW2784" s="12" t="s">
        <v>5</v>
      </c>
      <c r="AX2784" s="12" t="s">
        <v>80</v>
      </c>
      <c r="AY2784" s="250" t="s">
        <v>204</v>
      </c>
    </row>
    <row r="2785" spans="2:51" s="12" customFormat="1" ht="12">
      <c r="B2785" s="240"/>
      <c r="C2785" s="241"/>
      <c r="D2785" s="231" t="s">
        <v>213</v>
      </c>
      <c r="E2785" s="242" t="s">
        <v>33</v>
      </c>
      <c r="F2785" s="243" t="s">
        <v>2948</v>
      </c>
      <c r="G2785" s="241"/>
      <c r="H2785" s="244">
        <v>267.484</v>
      </c>
      <c r="I2785" s="245"/>
      <c r="J2785" s="245"/>
      <c r="K2785" s="241"/>
      <c r="L2785" s="241"/>
      <c r="M2785" s="246"/>
      <c r="N2785" s="247"/>
      <c r="O2785" s="248"/>
      <c r="P2785" s="248"/>
      <c r="Q2785" s="248"/>
      <c r="R2785" s="248"/>
      <c r="S2785" s="248"/>
      <c r="T2785" s="248"/>
      <c r="U2785" s="248"/>
      <c r="V2785" s="248"/>
      <c r="W2785" s="248"/>
      <c r="X2785" s="249"/>
      <c r="AT2785" s="250" t="s">
        <v>213</v>
      </c>
      <c r="AU2785" s="250" t="s">
        <v>90</v>
      </c>
      <c r="AV2785" s="12" t="s">
        <v>90</v>
      </c>
      <c r="AW2785" s="12" t="s">
        <v>5</v>
      </c>
      <c r="AX2785" s="12" t="s">
        <v>80</v>
      </c>
      <c r="AY2785" s="250" t="s">
        <v>204</v>
      </c>
    </row>
    <row r="2786" spans="2:51" s="12" customFormat="1" ht="12">
      <c r="B2786" s="240"/>
      <c r="C2786" s="241"/>
      <c r="D2786" s="231" t="s">
        <v>213</v>
      </c>
      <c r="E2786" s="242" t="s">
        <v>33</v>
      </c>
      <c r="F2786" s="243" t="s">
        <v>2949</v>
      </c>
      <c r="G2786" s="241"/>
      <c r="H2786" s="244">
        <v>14352</v>
      </c>
      <c r="I2786" s="245"/>
      <c r="J2786" s="245"/>
      <c r="K2786" s="241"/>
      <c r="L2786" s="241"/>
      <c r="M2786" s="246"/>
      <c r="N2786" s="247"/>
      <c r="O2786" s="248"/>
      <c r="P2786" s="248"/>
      <c r="Q2786" s="248"/>
      <c r="R2786" s="248"/>
      <c r="S2786" s="248"/>
      <c r="T2786" s="248"/>
      <c r="U2786" s="248"/>
      <c r="V2786" s="248"/>
      <c r="W2786" s="248"/>
      <c r="X2786" s="249"/>
      <c r="AT2786" s="250" t="s">
        <v>213</v>
      </c>
      <c r="AU2786" s="250" t="s">
        <v>90</v>
      </c>
      <c r="AV2786" s="12" t="s">
        <v>90</v>
      </c>
      <c r="AW2786" s="12" t="s">
        <v>5</v>
      </c>
      <c r="AX2786" s="12" t="s">
        <v>80</v>
      </c>
      <c r="AY2786" s="250" t="s">
        <v>204</v>
      </c>
    </row>
    <row r="2787" spans="2:51" s="13" customFormat="1" ht="12">
      <c r="B2787" s="251"/>
      <c r="C2787" s="252"/>
      <c r="D2787" s="231" t="s">
        <v>213</v>
      </c>
      <c r="E2787" s="253" t="s">
        <v>33</v>
      </c>
      <c r="F2787" s="254" t="s">
        <v>218</v>
      </c>
      <c r="G2787" s="252"/>
      <c r="H2787" s="255">
        <v>29668.674</v>
      </c>
      <c r="I2787" s="256"/>
      <c r="J2787" s="256"/>
      <c r="K2787" s="252"/>
      <c r="L2787" s="252"/>
      <c r="M2787" s="257"/>
      <c r="N2787" s="258"/>
      <c r="O2787" s="259"/>
      <c r="P2787" s="259"/>
      <c r="Q2787" s="259"/>
      <c r="R2787" s="259"/>
      <c r="S2787" s="259"/>
      <c r="T2787" s="259"/>
      <c r="U2787" s="259"/>
      <c r="V2787" s="259"/>
      <c r="W2787" s="259"/>
      <c r="X2787" s="260"/>
      <c r="AT2787" s="261" t="s">
        <v>213</v>
      </c>
      <c r="AU2787" s="261" t="s">
        <v>90</v>
      </c>
      <c r="AV2787" s="13" t="s">
        <v>211</v>
      </c>
      <c r="AW2787" s="13" t="s">
        <v>5</v>
      </c>
      <c r="AX2787" s="13" t="s">
        <v>88</v>
      </c>
      <c r="AY2787" s="261" t="s">
        <v>204</v>
      </c>
    </row>
    <row r="2788" spans="2:65" s="1" customFormat="1" ht="16.5" customHeight="1">
      <c r="B2788" s="39"/>
      <c r="C2788" s="273" t="s">
        <v>2950</v>
      </c>
      <c r="D2788" s="273" t="s">
        <v>287</v>
      </c>
      <c r="E2788" s="274" t="s">
        <v>2951</v>
      </c>
      <c r="F2788" s="275" t="s">
        <v>2952</v>
      </c>
      <c r="G2788" s="276" t="s">
        <v>2468</v>
      </c>
      <c r="H2788" s="277">
        <v>29668.674</v>
      </c>
      <c r="I2788" s="278"/>
      <c r="J2788" s="279"/>
      <c r="K2788" s="280">
        <f>ROUND(P2788*H2788,2)</f>
        <v>0</v>
      </c>
      <c r="L2788" s="275" t="s">
        <v>1071</v>
      </c>
      <c r="M2788" s="281"/>
      <c r="N2788" s="282" t="s">
        <v>33</v>
      </c>
      <c r="O2788" s="224" t="s">
        <v>49</v>
      </c>
      <c r="P2788" s="225">
        <f>I2788+J2788</f>
        <v>0</v>
      </c>
      <c r="Q2788" s="225">
        <f>ROUND(I2788*H2788,2)</f>
        <v>0</v>
      </c>
      <c r="R2788" s="225">
        <f>ROUND(J2788*H2788,2)</f>
        <v>0</v>
      </c>
      <c r="S2788" s="80"/>
      <c r="T2788" s="226">
        <f>S2788*H2788</f>
        <v>0</v>
      </c>
      <c r="U2788" s="226">
        <v>0.001</v>
      </c>
      <c r="V2788" s="226">
        <f>U2788*H2788</f>
        <v>29.668674</v>
      </c>
      <c r="W2788" s="226">
        <v>0</v>
      </c>
      <c r="X2788" s="227">
        <f>W2788*H2788</f>
        <v>0</v>
      </c>
      <c r="AR2788" s="17" t="s">
        <v>2200</v>
      </c>
      <c r="AT2788" s="17" t="s">
        <v>287</v>
      </c>
      <c r="AU2788" s="17" t="s">
        <v>90</v>
      </c>
      <c r="AY2788" s="17" t="s">
        <v>204</v>
      </c>
      <c r="BE2788" s="228">
        <f>IF(O2788="základní",K2788,0)</f>
        <v>0</v>
      </c>
      <c r="BF2788" s="228">
        <f>IF(O2788="snížená",K2788,0)</f>
        <v>0</v>
      </c>
      <c r="BG2788" s="228">
        <f>IF(O2788="zákl. přenesená",K2788,0)</f>
        <v>0</v>
      </c>
      <c r="BH2788" s="228">
        <f>IF(O2788="sníž. přenesená",K2788,0)</f>
        <v>0</v>
      </c>
      <c r="BI2788" s="228">
        <f>IF(O2788="nulová",K2788,0)</f>
        <v>0</v>
      </c>
      <c r="BJ2788" s="17" t="s">
        <v>88</v>
      </c>
      <c r="BK2788" s="228">
        <f>ROUND(P2788*H2788,2)</f>
        <v>0</v>
      </c>
      <c r="BL2788" s="17" t="s">
        <v>787</v>
      </c>
      <c r="BM2788" s="17" t="s">
        <v>2953</v>
      </c>
    </row>
    <row r="2789" spans="2:51" s="11" customFormat="1" ht="12">
      <c r="B2789" s="229"/>
      <c r="C2789" s="230"/>
      <c r="D2789" s="231" t="s">
        <v>213</v>
      </c>
      <c r="E2789" s="232" t="s">
        <v>33</v>
      </c>
      <c r="F2789" s="233" t="s">
        <v>2954</v>
      </c>
      <c r="G2789" s="230"/>
      <c r="H2789" s="232" t="s">
        <v>33</v>
      </c>
      <c r="I2789" s="234"/>
      <c r="J2789" s="234"/>
      <c r="K2789" s="230"/>
      <c r="L2789" s="230"/>
      <c r="M2789" s="235"/>
      <c r="N2789" s="236"/>
      <c r="O2789" s="237"/>
      <c r="P2789" s="237"/>
      <c r="Q2789" s="237"/>
      <c r="R2789" s="237"/>
      <c r="S2789" s="237"/>
      <c r="T2789" s="237"/>
      <c r="U2789" s="237"/>
      <c r="V2789" s="237"/>
      <c r="W2789" s="237"/>
      <c r="X2789" s="238"/>
      <c r="AT2789" s="239" t="s">
        <v>213</v>
      </c>
      <c r="AU2789" s="239" t="s">
        <v>90</v>
      </c>
      <c r="AV2789" s="11" t="s">
        <v>88</v>
      </c>
      <c r="AW2789" s="11" t="s">
        <v>5</v>
      </c>
      <c r="AX2789" s="11" t="s">
        <v>80</v>
      </c>
      <c r="AY2789" s="239" t="s">
        <v>204</v>
      </c>
    </row>
    <row r="2790" spans="2:51" s="11" customFormat="1" ht="12">
      <c r="B2790" s="229"/>
      <c r="C2790" s="230"/>
      <c r="D2790" s="231" t="s">
        <v>213</v>
      </c>
      <c r="E2790" s="232" t="s">
        <v>33</v>
      </c>
      <c r="F2790" s="233" t="s">
        <v>2942</v>
      </c>
      <c r="G2790" s="230"/>
      <c r="H2790" s="232" t="s">
        <v>33</v>
      </c>
      <c r="I2790" s="234"/>
      <c r="J2790" s="234"/>
      <c r="K2790" s="230"/>
      <c r="L2790" s="230"/>
      <c r="M2790" s="235"/>
      <c r="N2790" s="236"/>
      <c r="O2790" s="237"/>
      <c r="P2790" s="237"/>
      <c r="Q2790" s="237"/>
      <c r="R2790" s="237"/>
      <c r="S2790" s="237"/>
      <c r="T2790" s="237"/>
      <c r="U2790" s="237"/>
      <c r="V2790" s="237"/>
      <c r="W2790" s="237"/>
      <c r="X2790" s="238"/>
      <c r="AT2790" s="239" t="s">
        <v>213</v>
      </c>
      <c r="AU2790" s="239" t="s">
        <v>90</v>
      </c>
      <c r="AV2790" s="11" t="s">
        <v>88</v>
      </c>
      <c r="AW2790" s="11" t="s">
        <v>5</v>
      </c>
      <c r="AX2790" s="11" t="s">
        <v>80</v>
      </c>
      <c r="AY2790" s="239" t="s">
        <v>204</v>
      </c>
    </row>
    <row r="2791" spans="2:51" s="12" customFormat="1" ht="12">
      <c r="B2791" s="240"/>
      <c r="C2791" s="241"/>
      <c r="D2791" s="231" t="s">
        <v>213</v>
      </c>
      <c r="E2791" s="242" t="s">
        <v>33</v>
      </c>
      <c r="F2791" s="243" t="s">
        <v>2943</v>
      </c>
      <c r="G2791" s="241"/>
      <c r="H2791" s="244">
        <v>3103.85</v>
      </c>
      <c r="I2791" s="245"/>
      <c r="J2791" s="245"/>
      <c r="K2791" s="241"/>
      <c r="L2791" s="241"/>
      <c r="M2791" s="246"/>
      <c r="N2791" s="247"/>
      <c r="O2791" s="248"/>
      <c r="P2791" s="248"/>
      <c r="Q2791" s="248"/>
      <c r="R2791" s="248"/>
      <c r="S2791" s="248"/>
      <c r="T2791" s="248"/>
      <c r="U2791" s="248"/>
      <c r="V2791" s="248"/>
      <c r="W2791" s="248"/>
      <c r="X2791" s="249"/>
      <c r="AT2791" s="250" t="s">
        <v>213</v>
      </c>
      <c r="AU2791" s="250" t="s">
        <v>90</v>
      </c>
      <c r="AV2791" s="12" t="s">
        <v>90</v>
      </c>
      <c r="AW2791" s="12" t="s">
        <v>5</v>
      </c>
      <c r="AX2791" s="12" t="s">
        <v>80</v>
      </c>
      <c r="AY2791" s="250" t="s">
        <v>204</v>
      </c>
    </row>
    <row r="2792" spans="2:51" s="12" customFormat="1" ht="12">
      <c r="B2792" s="240"/>
      <c r="C2792" s="241"/>
      <c r="D2792" s="231" t="s">
        <v>213</v>
      </c>
      <c r="E2792" s="242" t="s">
        <v>33</v>
      </c>
      <c r="F2792" s="243" t="s">
        <v>2944</v>
      </c>
      <c r="G2792" s="241"/>
      <c r="H2792" s="244">
        <v>2788.05</v>
      </c>
      <c r="I2792" s="245"/>
      <c r="J2792" s="245"/>
      <c r="K2792" s="241"/>
      <c r="L2792" s="241"/>
      <c r="M2792" s="246"/>
      <c r="N2792" s="247"/>
      <c r="O2792" s="248"/>
      <c r="P2792" s="248"/>
      <c r="Q2792" s="248"/>
      <c r="R2792" s="248"/>
      <c r="S2792" s="248"/>
      <c r="T2792" s="248"/>
      <c r="U2792" s="248"/>
      <c r="V2792" s="248"/>
      <c r="W2792" s="248"/>
      <c r="X2792" s="249"/>
      <c r="AT2792" s="250" t="s">
        <v>213</v>
      </c>
      <c r="AU2792" s="250" t="s">
        <v>90</v>
      </c>
      <c r="AV2792" s="12" t="s">
        <v>90</v>
      </c>
      <c r="AW2792" s="12" t="s">
        <v>5</v>
      </c>
      <c r="AX2792" s="12" t="s">
        <v>80</v>
      </c>
      <c r="AY2792" s="250" t="s">
        <v>204</v>
      </c>
    </row>
    <row r="2793" spans="2:51" s="12" customFormat="1" ht="12">
      <c r="B2793" s="240"/>
      <c r="C2793" s="241"/>
      <c r="D2793" s="231" t="s">
        <v>213</v>
      </c>
      <c r="E2793" s="242" t="s">
        <v>33</v>
      </c>
      <c r="F2793" s="243" t="s">
        <v>2945</v>
      </c>
      <c r="G2793" s="241"/>
      <c r="H2793" s="244">
        <v>1301.496</v>
      </c>
      <c r="I2793" s="245"/>
      <c r="J2793" s="245"/>
      <c r="K2793" s="241"/>
      <c r="L2793" s="241"/>
      <c r="M2793" s="246"/>
      <c r="N2793" s="247"/>
      <c r="O2793" s="248"/>
      <c r="P2793" s="248"/>
      <c r="Q2793" s="248"/>
      <c r="R2793" s="248"/>
      <c r="S2793" s="248"/>
      <c r="T2793" s="248"/>
      <c r="U2793" s="248"/>
      <c r="V2793" s="248"/>
      <c r="W2793" s="248"/>
      <c r="X2793" s="249"/>
      <c r="AT2793" s="250" t="s">
        <v>213</v>
      </c>
      <c r="AU2793" s="250" t="s">
        <v>90</v>
      </c>
      <c r="AV2793" s="12" t="s">
        <v>90</v>
      </c>
      <c r="AW2793" s="12" t="s">
        <v>5</v>
      </c>
      <c r="AX2793" s="12" t="s">
        <v>80</v>
      </c>
      <c r="AY2793" s="250" t="s">
        <v>204</v>
      </c>
    </row>
    <row r="2794" spans="2:51" s="12" customFormat="1" ht="12">
      <c r="B2794" s="240"/>
      <c r="C2794" s="241"/>
      <c r="D2794" s="231" t="s">
        <v>213</v>
      </c>
      <c r="E2794" s="242" t="s">
        <v>33</v>
      </c>
      <c r="F2794" s="243" t="s">
        <v>2946</v>
      </c>
      <c r="G2794" s="241"/>
      <c r="H2794" s="244">
        <v>1296.51</v>
      </c>
      <c r="I2794" s="245"/>
      <c r="J2794" s="245"/>
      <c r="K2794" s="241"/>
      <c r="L2794" s="241"/>
      <c r="M2794" s="246"/>
      <c r="N2794" s="247"/>
      <c r="O2794" s="248"/>
      <c r="P2794" s="248"/>
      <c r="Q2794" s="248"/>
      <c r="R2794" s="248"/>
      <c r="S2794" s="248"/>
      <c r="T2794" s="248"/>
      <c r="U2794" s="248"/>
      <c r="V2794" s="248"/>
      <c r="W2794" s="248"/>
      <c r="X2794" s="249"/>
      <c r="AT2794" s="250" t="s">
        <v>213</v>
      </c>
      <c r="AU2794" s="250" t="s">
        <v>90</v>
      </c>
      <c r="AV2794" s="12" t="s">
        <v>90</v>
      </c>
      <c r="AW2794" s="12" t="s">
        <v>5</v>
      </c>
      <c r="AX2794" s="12" t="s">
        <v>80</v>
      </c>
      <c r="AY2794" s="250" t="s">
        <v>204</v>
      </c>
    </row>
    <row r="2795" spans="2:51" s="12" customFormat="1" ht="12">
      <c r="B2795" s="240"/>
      <c r="C2795" s="241"/>
      <c r="D2795" s="231" t="s">
        <v>213</v>
      </c>
      <c r="E2795" s="242" t="s">
        <v>33</v>
      </c>
      <c r="F2795" s="243" t="s">
        <v>2947</v>
      </c>
      <c r="G2795" s="241"/>
      <c r="H2795" s="244">
        <v>6559.284</v>
      </c>
      <c r="I2795" s="245"/>
      <c r="J2795" s="245"/>
      <c r="K2795" s="241"/>
      <c r="L2795" s="241"/>
      <c r="M2795" s="246"/>
      <c r="N2795" s="247"/>
      <c r="O2795" s="248"/>
      <c r="P2795" s="248"/>
      <c r="Q2795" s="248"/>
      <c r="R2795" s="248"/>
      <c r="S2795" s="248"/>
      <c r="T2795" s="248"/>
      <c r="U2795" s="248"/>
      <c r="V2795" s="248"/>
      <c r="W2795" s="248"/>
      <c r="X2795" s="249"/>
      <c r="AT2795" s="250" t="s">
        <v>213</v>
      </c>
      <c r="AU2795" s="250" t="s">
        <v>90</v>
      </c>
      <c r="AV2795" s="12" t="s">
        <v>90</v>
      </c>
      <c r="AW2795" s="12" t="s">
        <v>5</v>
      </c>
      <c r="AX2795" s="12" t="s">
        <v>80</v>
      </c>
      <c r="AY2795" s="250" t="s">
        <v>204</v>
      </c>
    </row>
    <row r="2796" spans="2:51" s="12" customFormat="1" ht="12">
      <c r="B2796" s="240"/>
      <c r="C2796" s="241"/>
      <c r="D2796" s="231" t="s">
        <v>213</v>
      </c>
      <c r="E2796" s="242" t="s">
        <v>33</v>
      </c>
      <c r="F2796" s="243" t="s">
        <v>2948</v>
      </c>
      <c r="G2796" s="241"/>
      <c r="H2796" s="244">
        <v>267.484</v>
      </c>
      <c r="I2796" s="245"/>
      <c r="J2796" s="245"/>
      <c r="K2796" s="241"/>
      <c r="L2796" s="241"/>
      <c r="M2796" s="246"/>
      <c r="N2796" s="247"/>
      <c r="O2796" s="248"/>
      <c r="P2796" s="248"/>
      <c r="Q2796" s="248"/>
      <c r="R2796" s="248"/>
      <c r="S2796" s="248"/>
      <c r="T2796" s="248"/>
      <c r="U2796" s="248"/>
      <c r="V2796" s="248"/>
      <c r="W2796" s="248"/>
      <c r="X2796" s="249"/>
      <c r="AT2796" s="250" t="s">
        <v>213</v>
      </c>
      <c r="AU2796" s="250" t="s">
        <v>90</v>
      </c>
      <c r="AV2796" s="12" t="s">
        <v>90</v>
      </c>
      <c r="AW2796" s="12" t="s">
        <v>5</v>
      </c>
      <c r="AX2796" s="12" t="s">
        <v>80</v>
      </c>
      <c r="AY2796" s="250" t="s">
        <v>204</v>
      </c>
    </row>
    <row r="2797" spans="2:51" s="12" customFormat="1" ht="12">
      <c r="B2797" s="240"/>
      <c r="C2797" s="241"/>
      <c r="D2797" s="231" t="s">
        <v>213</v>
      </c>
      <c r="E2797" s="242" t="s">
        <v>33</v>
      </c>
      <c r="F2797" s="243" t="s">
        <v>2949</v>
      </c>
      <c r="G2797" s="241"/>
      <c r="H2797" s="244">
        <v>14352</v>
      </c>
      <c r="I2797" s="245"/>
      <c r="J2797" s="245"/>
      <c r="K2797" s="241"/>
      <c r="L2797" s="241"/>
      <c r="M2797" s="246"/>
      <c r="N2797" s="247"/>
      <c r="O2797" s="248"/>
      <c r="P2797" s="248"/>
      <c r="Q2797" s="248"/>
      <c r="R2797" s="248"/>
      <c r="S2797" s="248"/>
      <c r="T2797" s="248"/>
      <c r="U2797" s="248"/>
      <c r="V2797" s="248"/>
      <c r="W2797" s="248"/>
      <c r="X2797" s="249"/>
      <c r="AT2797" s="250" t="s">
        <v>213</v>
      </c>
      <c r="AU2797" s="250" t="s">
        <v>90</v>
      </c>
      <c r="AV2797" s="12" t="s">
        <v>90</v>
      </c>
      <c r="AW2797" s="12" t="s">
        <v>5</v>
      </c>
      <c r="AX2797" s="12" t="s">
        <v>80</v>
      </c>
      <c r="AY2797" s="250" t="s">
        <v>204</v>
      </c>
    </row>
    <row r="2798" spans="2:51" s="13" customFormat="1" ht="12">
      <c r="B2798" s="251"/>
      <c r="C2798" s="252"/>
      <c r="D2798" s="231" t="s">
        <v>213</v>
      </c>
      <c r="E2798" s="253" t="s">
        <v>33</v>
      </c>
      <c r="F2798" s="254" t="s">
        <v>218</v>
      </c>
      <c r="G2798" s="252"/>
      <c r="H2798" s="255">
        <v>29668.674</v>
      </c>
      <c r="I2798" s="256"/>
      <c r="J2798" s="256"/>
      <c r="K2798" s="252"/>
      <c r="L2798" s="252"/>
      <c r="M2798" s="257"/>
      <c r="N2798" s="258"/>
      <c r="O2798" s="259"/>
      <c r="P2798" s="259"/>
      <c r="Q2798" s="259"/>
      <c r="R2798" s="259"/>
      <c r="S2798" s="259"/>
      <c r="T2798" s="259"/>
      <c r="U2798" s="259"/>
      <c r="V2798" s="259"/>
      <c r="W2798" s="259"/>
      <c r="X2798" s="260"/>
      <c r="AT2798" s="261" t="s">
        <v>213</v>
      </c>
      <c r="AU2798" s="261" t="s">
        <v>90</v>
      </c>
      <c r="AV2798" s="13" t="s">
        <v>211</v>
      </c>
      <c r="AW2798" s="13" t="s">
        <v>5</v>
      </c>
      <c r="AX2798" s="13" t="s">
        <v>88</v>
      </c>
      <c r="AY2798" s="261" t="s">
        <v>204</v>
      </c>
    </row>
    <row r="2799" spans="2:63" s="10" customFormat="1" ht="22.8" customHeight="1">
      <c r="B2799" s="199"/>
      <c r="C2799" s="200"/>
      <c r="D2799" s="201" t="s">
        <v>79</v>
      </c>
      <c r="E2799" s="214" t="s">
        <v>2955</v>
      </c>
      <c r="F2799" s="214" t="s">
        <v>2956</v>
      </c>
      <c r="G2799" s="200"/>
      <c r="H2799" s="200"/>
      <c r="I2799" s="203"/>
      <c r="J2799" s="203"/>
      <c r="K2799" s="215">
        <f>BK2799</f>
        <v>0</v>
      </c>
      <c r="L2799" s="200"/>
      <c r="M2799" s="205"/>
      <c r="N2799" s="206"/>
      <c r="O2799" s="207"/>
      <c r="P2799" s="207"/>
      <c r="Q2799" s="208">
        <f>SUM(Q2800:Q2842)</f>
        <v>0</v>
      </c>
      <c r="R2799" s="208">
        <f>SUM(R2800:R2842)</f>
        <v>0</v>
      </c>
      <c r="S2799" s="207"/>
      <c r="T2799" s="209">
        <f>SUM(T2800:T2842)</f>
        <v>0</v>
      </c>
      <c r="U2799" s="207"/>
      <c r="V2799" s="209">
        <f>SUM(V2800:V2842)</f>
        <v>0.034596</v>
      </c>
      <c r="W2799" s="207"/>
      <c r="X2799" s="210">
        <f>SUM(X2800:X2842)</f>
        <v>0</v>
      </c>
      <c r="AR2799" s="211" t="s">
        <v>211</v>
      </c>
      <c r="AT2799" s="212" t="s">
        <v>79</v>
      </c>
      <c r="AU2799" s="212" t="s">
        <v>88</v>
      </c>
      <c r="AY2799" s="211" t="s">
        <v>204</v>
      </c>
      <c r="BK2799" s="213">
        <f>SUM(BK2800:BK2842)</f>
        <v>0</v>
      </c>
    </row>
    <row r="2800" spans="2:65" s="1" customFormat="1" ht="16.5" customHeight="1">
      <c r="B2800" s="39"/>
      <c r="C2800" s="216" t="s">
        <v>2957</v>
      </c>
      <c r="D2800" s="216" t="s">
        <v>206</v>
      </c>
      <c r="E2800" s="217" t="s">
        <v>2958</v>
      </c>
      <c r="F2800" s="218" t="s">
        <v>2959</v>
      </c>
      <c r="G2800" s="219" t="s">
        <v>319</v>
      </c>
      <c r="H2800" s="220">
        <v>1</v>
      </c>
      <c r="I2800" s="221"/>
      <c r="J2800" s="221"/>
      <c r="K2800" s="222">
        <f>ROUND(P2800*H2800,2)</f>
        <v>0</v>
      </c>
      <c r="L2800" s="218" t="s">
        <v>1071</v>
      </c>
      <c r="M2800" s="44"/>
      <c r="N2800" s="223" t="s">
        <v>33</v>
      </c>
      <c r="O2800" s="224" t="s">
        <v>49</v>
      </c>
      <c r="P2800" s="225">
        <f>I2800+J2800</f>
        <v>0</v>
      </c>
      <c r="Q2800" s="225">
        <f>ROUND(I2800*H2800,2)</f>
        <v>0</v>
      </c>
      <c r="R2800" s="225">
        <f>ROUND(J2800*H2800,2)</f>
        <v>0</v>
      </c>
      <c r="S2800" s="80"/>
      <c r="T2800" s="226">
        <f>S2800*H2800</f>
        <v>0</v>
      </c>
      <c r="U2800" s="226">
        <v>0</v>
      </c>
      <c r="V2800" s="226">
        <f>U2800*H2800</f>
        <v>0</v>
      </c>
      <c r="W2800" s="226">
        <v>0</v>
      </c>
      <c r="X2800" s="227">
        <f>W2800*H2800</f>
        <v>0</v>
      </c>
      <c r="AR2800" s="17" t="s">
        <v>2127</v>
      </c>
      <c r="AT2800" s="17" t="s">
        <v>206</v>
      </c>
      <c r="AU2800" s="17" t="s">
        <v>90</v>
      </c>
      <c r="AY2800" s="17" t="s">
        <v>204</v>
      </c>
      <c r="BE2800" s="228">
        <f>IF(O2800="základní",K2800,0)</f>
        <v>0</v>
      </c>
      <c r="BF2800" s="228">
        <f>IF(O2800="snížená",K2800,0)</f>
        <v>0</v>
      </c>
      <c r="BG2800" s="228">
        <f>IF(O2800="zákl. přenesená",K2800,0)</f>
        <v>0</v>
      </c>
      <c r="BH2800" s="228">
        <f>IF(O2800="sníž. přenesená",K2800,0)</f>
        <v>0</v>
      </c>
      <c r="BI2800" s="228">
        <f>IF(O2800="nulová",K2800,0)</f>
        <v>0</v>
      </c>
      <c r="BJ2800" s="17" t="s">
        <v>88</v>
      </c>
      <c r="BK2800" s="228">
        <f>ROUND(P2800*H2800,2)</f>
        <v>0</v>
      </c>
      <c r="BL2800" s="17" t="s">
        <v>2127</v>
      </c>
      <c r="BM2800" s="17" t="s">
        <v>2960</v>
      </c>
    </row>
    <row r="2801" spans="2:65" s="1" customFormat="1" ht="16.5" customHeight="1">
      <c r="B2801" s="39"/>
      <c r="C2801" s="216" t="s">
        <v>2961</v>
      </c>
      <c r="D2801" s="216" t="s">
        <v>206</v>
      </c>
      <c r="E2801" s="217" t="s">
        <v>2962</v>
      </c>
      <c r="F2801" s="218" t="s">
        <v>2963</v>
      </c>
      <c r="G2801" s="219" t="s">
        <v>314</v>
      </c>
      <c r="H2801" s="220">
        <v>1</v>
      </c>
      <c r="I2801" s="221"/>
      <c r="J2801" s="221"/>
      <c r="K2801" s="222">
        <f>ROUND(P2801*H2801,2)</f>
        <v>0</v>
      </c>
      <c r="L2801" s="218" t="s">
        <v>1071</v>
      </c>
      <c r="M2801" s="44"/>
      <c r="N2801" s="223" t="s">
        <v>33</v>
      </c>
      <c r="O2801" s="224" t="s">
        <v>49</v>
      </c>
      <c r="P2801" s="225">
        <f>I2801+J2801</f>
        <v>0</v>
      </c>
      <c r="Q2801" s="225">
        <f>ROUND(I2801*H2801,2)</f>
        <v>0</v>
      </c>
      <c r="R2801" s="225">
        <f>ROUND(J2801*H2801,2)</f>
        <v>0</v>
      </c>
      <c r="S2801" s="80"/>
      <c r="T2801" s="226">
        <f>S2801*H2801</f>
        <v>0</v>
      </c>
      <c r="U2801" s="226">
        <v>0</v>
      </c>
      <c r="V2801" s="226">
        <f>U2801*H2801</f>
        <v>0</v>
      </c>
      <c r="W2801" s="226">
        <v>0</v>
      </c>
      <c r="X2801" s="227">
        <f>W2801*H2801</f>
        <v>0</v>
      </c>
      <c r="AR2801" s="17" t="s">
        <v>2127</v>
      </c>
      <c r="AT2801" s="17" t="s">
        <v>206</v>
      </c>
      <c r="AU2801" s="17" t="s">
        <v>90</v>
      </c>
      <c r="AY2801" s="17" t="s">
        <v>204</v>
      </c>
      <c r="BE2801" s="228">
        <f>IF(O2801="základní",K2801,0)</f>
        <v>0</v>
      </c>
      <c r="BF2801" s="228">
        <f>IF(O2801="snížená",K2801,0)</f>
        <v>0</v>
      </c>
      <c r="BG2801" s="228">
        <f>IF(O2801="zákl. přenesená",K2801,0)</f>
        <v>0</v>
      </c>
      <c r="BH2801" s="228">
        <f>IF(O2801="sníž. přenesená",K2801,0)</f>
        <v>0</v>
      </c>
      <c r="BI2801" s="228">
        <f>IF(O2801="nulová",K2801,0)</f>
        <v>0</v>
      </c>
      <c r="BJ2801" s="17" t="s">
        <v>88</v>
      </c>
      <c r="BK2801" s="228">
        <f>ROUND(P2801*H2801,2)</f>
        <v>0</v>
      </c>
      <c r="BL2801" s="17" t="s">
        <v>2127</v>
      </c>
      <c r="BM2801" s="17" t="s">
        <v>2964</v>
      </c>
    </row>
    <row r="2802" spans="2:65" s="1" customFormat="1" ht="16.5" customHeight="1">
      <c r="B2802" s="39"/>
      <c r="C2802" s="216" t="s">
        <v>2965</v>
      </c>
      <c r="D2802" s="216" t="s">
        <v>206</v>
      </c>
      <c r="E2802" s="217" t="s">
        <v>2966</v>
      </c>
      <c r="F2802" s="218" t="s">
        <v>2967</v>
      </c>
      <c r="G2802" s="219" t="s">
        <v>319</v>
      </c>
      <c r="H2802" s="220">
        <v>1</v>
      </c>
      <c r="I2802" s="221"/>
      <c r="J2802" s="221"/>
      <c r="K2802" s="222">
        <f>ROUND(P2802*H2802,2)</f>
        <v>0</v>
      </c>
      <c r="L2802" s="218" t="s">
        <v>1071</v>
      </c>
      <c r="M2802" s="44"/>
      <c r="N2802" s="223" t="s">
        <v>33</v>
      </c>
      <c r="O2802" s="224" t="s">
        <v>49</v>
      </c>
      <c r="P2802" s="225">
        <f>I2802+J2802</f>
        <v>0</v>
      </c>
      <c r="Q2802" s="225">
        <f>ROUND(I2802*H2802,2)</f>
        <v>0</v>
      </c>
      <c r="R2802" s="225">
        <f>ROUND(J2802*H2802,2)</f>
        <v>0</v>
      </c>
      <c r="S2802" s="80"/>
      <c r="T2802" s="226">
        <f>S2802*H2802</f>
        <v>0</v>
      </c>
      <c r="U2802" s="226">
        <v>0</v>
      </c>
      <c r="V2802" s="226">
        <f>U2802*H2802</f>
        <v>0</v>
      </c>
      <c r="W2802" s="226">
        <v>0</v>
      </c>
      <c r="X2802" s="227">
        <f>W2802*H2802</f>
        <v>0</v>
      </c>
      <c r="AR2802" s="17" t="s">
        <v>2127</v>
      </c>
      <c r="AT2802" s="17" t="s">
        <v>206</v>
      </c>
      <c r="AU2802" s="17" t="s">
        <v>90</v>
      </c>
      <c r="AY2802" s="17" t="s">
        <v>204</v>
      </c>
      <c r="BE2802" s="228">
        <f>IF(O2802="základní",K2802,0)</f>
        <v>0</v>
      </c>
      <c r="BF2802" s="228">
        <f>IF(O2802="snížená",K2802,0)</f>
        <v>0</v>
      </c>
      <c r="BG2802" s="228">
        <f>IF(O2802="zákl. přenesená",K2802,0)</f>
        <v>0</v>
      </c>
      <c r="BH2802" s="228">
        <f>IF(O2802="sníž. přenesená",K2802,0)</f>
        <v>0</v>
      </c>
      <c r="BI2802" s="228">
        <f>IF(O2802="nulová",K2802,0)</f>
        <v>0</v>
      </c>
      <c r="BJ2802" s="17" t="s">
        <v>88</v>
      </c>
      <c r="BK2802" s="228">
        <f>ROUND(P2802*H2802,2)</f>
        <v>0</v>
      </c>
      <c r="BL2802" s="17" t="s">
        <v>2127</v>
      </c>
      <c r="BM2802" s="17" t="s">
        <v>2968</v>
      </c>
    </row>
    <row r="2803" spans="2:65" s="1" customFormat="1" ht="16.5" customHeight="1">
      <c r="B2803" s="39"/>
      <c r="C2803" s="216" t="s">
        <v>2969</v>
      </c>
      <c r="D2803" s="216" t="s">
        <v>206</v>
      </c>
      <c r="E2803" s="217" t="s">
        <v>2970</v>
      </c>
      <c r="F2803" s="218" t="s">
        <v>2971</v>
      </c>
      <c r="G2803" s="219" t="s">
        <v>319</v>
      </c>
      <c r="H2803" s="220">
        <v>1</v>
      </c>
      <c r="I2803" s="221"/>
      <c r="J2803" s="221"/>
      <c r="K2803" s="222">
        <f>ROUND(P2803*H2803,2)</f>
        <v>0</v>
      </c>
      <c r="L2803" s="218" t="s">
        <v>1071</v>
      </c>
      <c r="M2803" s="44"/>
      <c r="N2803" s="223" t="s">
        <v>33</v>
      </c>
      <c r="O2803" s="224" t="s">
        <v>49</v>
      </c>
      <c r="P2803" s="225">
        <f>I2803+J2803</f>
        <v>0</v>
      </c>
      <c r="Q2803" s="225">
        <f>ROUND(I2803*H2803,2)</f>
        <v>0</v>
      </c>
      <c r="R2803" s="225">
        <f>ROUND(J2803*H2803,2)</f>
        <v>0</v>
      </c>
      <c r="S2803" s="80"/>
      <c r="T2803" s="226">
        <f>S2803*H2803</f>
        <v>0</v>
      </c>
      <c r="U2803" s="226">
        <v>0</v>
      </c>
      <c r="V2803" s="226">
        <f>U2803*H2803</f>
        <v>0</v>
      </c>
      <c r="W2803" s="226">
        <v>0</v>
      </c>
      <c r="X2803" s="227">
        <f>W2803*H2803</f>
        <v>0</v>
      </c>
      <c r="AR2803" s="17" t="s">
        <v>2127</v>
      </c>
      <c r="AT2803" s="17" t="s">
        <v>206</v>
      </c>
      <c r="AU2803" s="17" t="s">
        <v>90</v>
      </c>
      <c r="AY2803" s="17" t="s">
        <v>204</v>
      </c>
      <c r="BE2803" s="228">
        <f>IF(O2803="základní",K2803,0)</f>
        <v>0</v>
      </c>
      <c r="BF2803" s="228">
        <f>IF(O2803="snížená",K2803,0)</f>
        <v>0</v>
      </c>
      <c r="BG2803" s="228">
        <f>IF(O2803="zákl. přenesená",K2803,0)</f>
        <v>0</v>
      </c>
      <c r="BH2803" s="228">
        <f>IF(O2803="sníž. přenesená",K2803,0)</f>
        <v>0</v>
      </c>
      <c r="BI2803" s="228">
        <f>IF(O2803="nulová",K2803,0)</f>
        <v>0</v>
      </c>
      <c r="BJ2803" s="17" t="s">
        <v>88</v>
      </c>
      <c r="BK2803" s="228">
        <f>ROUND(P2803*H2803,2)</f>
        <v>0</v>
      </c>
      <c r="BL2803" s="17" t="s">
        <v>2127</v>
      </c>
      <c r="BM2803" s="17" t="s">
        <v>2972</v>
      </c>
    </row>
    <row r="2804" spans="2:65" s="1" customFormat="1" ht="16.5" customHeight="1">
      <c r="B2804" s="39"/>
      <c r="C2804" s="216" t="s">
        <v>2973</v>
      </c>
      <c r="D2804" s="216" t="s">
        <v>206</v>
      </c>
      <c r="E2804" s="217" t="s">
        <v>2974</v>
      </c>
      <c r="F2804" s="218" t="s">
        <v>2975</v>
      </c>
      <c r="G2804" s="219" t="s">
        <v>319</v>
      </c>
      <c r="H2804" s="220">
        <v>1</v>
      </c>
      <c r="I2804" s="221"/>
      <c r="J2804" s="221"/>
      <c r="K2804" s="222">
        <f>ROUND(P2804*H2804,2)</f>
        <v>0</v>
      </c>
      <c r="L2804" s="218" t="s">
        <v>1071</v>
      </c>
      <c r="M2804" s="44"/>
      <c r="N2804" s="223" t="s">
        <v>33</v>
      </c>
      <c r="O2804" s="224" t="s">
        <v>49</v>
      </c>
      <c r="P2804" s="225">
        <f>I2804+J2804</f>
        <v>0</v>
      </c>
      <c r="Q2804" s="225">
        <f>ROUND(I2804*H2804,2)</f>
        <v>0</v>
      </c>
      <c r="R2804" s="225">
        <f>ROUND(J2804*H2804,2)</f>
        <v>0</v>
      </c>
      <c r="S2804" s="80"/>
      <c r="T2804" s="226">
        <f>S2804*H2804</f>
        <v>0</v>
      </c>
      <c r="U2804" s="226">
        <v>0</v>
      </c>
      <c r="V2804" s="226">
        <f>U2804*H2804</f>
        <v>0</v>
      </c>
      <c r="W2804" s="226">
        <v>0</v>
      </c>
      <c r="X2804" s="227">
        <f>W2804*H2804</f>
        <v>0</v>
      </c>
      <c r="AR2804" s="17" t="s">
        <v>2127</v>
      </c>
      <c r="AT2804" s="17" t="s">
        <v>206</v>
      </c>
      <c r="AU2804" s="17" t="s">
        <v>90</v>
      </c>
      <c r="AY2804" s="17" t="s">
        <v>204</v>
      </c>
      <c r="BE2804" s="228">
        <f>IF(O2804="základní",K2804,0)</f>
        <v>0</v>
      </c>
      <c r="BF2804" s="228">
        <f>IF(O2804="snížená",K2804,0)</f>
        <v>0</v>
      </c>
      <c r="BG2804" s="228">
        <f>IF(O2804="zákl. přenesená",K2804,0)</f>
        <v>0</v>
      </c>
      <c r="BH2804" s="228">
        <f>IF(O2804="sníž. přenesená",K2804,0)</f>
        <v>0</v>
      </c>
      <c r="BI2804" s="228">
        <f>IF(O2804="nulová",K2804,0)</f>
        <v>0</v>
      </c>
      <c r="BJ2804" s="17" t="s">
        <v>88</v>
      </c>
      <c r="BK2804" s="228">
        <f>ROUND(P2804*H2804,2)</f>
        <v>0</v>
      </c>
      <c r="BL2804" s="17" t="s">
        <v>2127</v>
      </c>
      <c r="BM2804" s="17" t="s">
        <v>2976</v>
      </c>
    </row>
    <row r="2805" spans="2:65" s="1" customFormat="1" ht="16.5" customHeight="1">
      <c r="B2805" s="39"/>
      <c r="C2805" s="216" t="s">
        <v>2977</v>
      </c>
      <c r="D2805" s="216" t="s">
        <v>206</v>
      </c>
      <c r="E2805" s="217" t="s">
        <v>2978</v>
      </c>
      <c r="F2805" s="218" t="s">
        <v>2979</v>
      </c>
      <c r="G2805" s="219" t="s">
        <v>314</v>
      </c>
      <c r="H2805" s="220">
        <v>1</v>
      </c>
      <c r="I2805" s="221"/>
      <c r="J2805" s="221"/>
      <c r="K2805" s="222">
        <f>ROUND(P2805*H2805,2)</f>
        <v>0</v>
      </c>
      <c r="L2805" s="218" t="s">
        <v>1071</v>
      </c>
      <c r="M2805" s="44"/>
      <c r="N2805" s="223" t="s">
        <v>33</v>
      </c>
      <c r="O2805" s="224" t="s">
        <v>49</v>
      </c>
      <c r="P2805" s="225">
        <f>I2805+J2805</f>
        <v>0</v>
      </c>
      <c r="Q2805" s="225">
        <f>ROUND(I2805*H2805,2)</f>
        <v>0</v>
      </c>
      <c r="R2805" s="225">
        <f>ROUND(J2805*H2805,2)</f>
        <v>0</v>
      </c>
      <c r="S2805" s="80"/>
      <c r="T2805" s="226">
        <f>S2805*H2805</f>
        <v>0</v>
      </c>
      <c r="U2805" s="226">
        <v>0</v>
      </c>
      <c r="V2805" s="226">
        <f>U2805*H2805</f>
        <v>0</v>
      </c>
      <c r="W2805" s="226">
        <v>0</v>
      </c>
      <c r="X2805" s="227">
        <f>W2805*H2805</f>
        <v>0</v>
      </c>
      <c r="AR2805" s="17" t="s">
        <v>2127</v>
      </c>
      <c r="AT2805" s="17" t="s">
        <v>206</v>
      </c>
      <c r="AU2805" s="17" t="s">
        <v>90</v>
      </c>
      <c r="AY2805" s="17" t="s">
        <v>204</v>
      </c>
      <c r="BE2805" s="228">
        <f>IF(O2805="základní",K2805,0)</f>
        <v>0</v>
      </c>
      <c r="BF2805" s="228">
        <f>IF(O2805="snížená",K2805,0)</f>
        <v>0</v>
      </c>
      <c r="BG2805" s="228">
        <f>IF(O2805="zákl. přenesená",K2805,0)</f>
        <v>0</v>
      </c>
      <c r="BH2805" s="228">
        <f>IF(O2805="sníž. přenesená",K2805,0)</f>
        <v>0</v>
      </c>
      <c r="BI2805" s="228">
        <f>IF(O2805="nulová",K2805,0)</f>
        <v>0</v>
      </c>
      <c r="BJ2805" s="17" t="s">
        <v>88</v>
      </c>
      <c r="BK2805" s="228">
        <f>ROUND(P2805*H2805,2)</f>
        <v>0</v>
      </c>
      <c r="BL2805" s="17" t="s">
        <v>2127</v>
      </c>
      <c r="BM2805" s="17" t="s">
        <v>2980</v>
      </c>
    </row>
    <row r="2806" spans="2:51" s="11" customFormat="1" ht="12">
      <c r="B2806" s="229"/>
      <c r="C2806" s="230"/>
      <c r="D2806" s="231" t="s">
        <v>213</v>
      </c>
      <c r="E2806" s="232" t="s">
        <v>33</v>
      </c>
      <c r="F2806" s="233" t="s">
        <v>2981</v>
      </c>
      <c r="G2806" s="230"/>
      <c r="H2806" s="232" t="s">
        <v>33</v>
      </c>
      <c r="I2806" s="234"/>
      <c r="J2806" s="234"/>
      <c r="K2806" s="230"/>
      <c r="L2806" s="230"/>
      <c r="M2806" s="235"/>
      <c r="N2806" s="236"/>
      <c r="O2806" s="237"/>
      <c r="P2806" s="237"/>
      <c r="Q2806" s="237"/>
      <c r="R2806" s="237"/>
      <c r="S2806" s="237"/>
      <c r="T2806" s="237"/>
      <c r="U2806" s="237"/>
      <c r="V2806" s="237"/>
      <c r="W2806" s="237"/>
      <c r="X2806" s="238"/>
      <c r="AT2806" s="239" t="s">
        <v>213</v>
      </c>
      <c r="AU2806" s="239" t="s">
        <v>90</v>
      </c>
      <c r="AV2806" s="11" t="s">
        <v>88</v>
      </c>
      <c r="AW2806" s="11" t="s">
        <v>5</v>
      </c>
      <c r="AX2806" s="11" t="s">
        <v>80</v>
      </c>
      <c r="AY2806" s="239" t="s">
        <v>204</v>
      </c>
    </row>
    <row r="2807" spans="2:51" s="11" customFormat="1" ht="12">
      <c r="B2807" s="229"/>
      <c r="C2807" s="230"/>
      <c r="D2807" s="231" t="s">
        <v>213</v>
      </c>
      <c r="E2807" s="232" t="s">
        <v>33</v>
      </c>
      <c r="F2807" s="233" t="s">
        <v>2982</v>
      </c>
      <c r="G2807" s="230"/>
      <c r="H2807" s="232" t="s">
        <v>33</v>
      </c>
      <c r="I2807" s="234"/>
      <c r="J2807" s="234"/>
      <c r="K2807" s="230"/>
      <c r="L2807" s="230"/>
      <c r="M2807" s="235"/>
      <c r="N2807" s="236"/>
      <c r="O2807" s="237"/>
      <c r="P2807" s="237"/>
      <c r="Q2807" s="237"/>
      <c r="R2807" s="237"/>
      <c r="S2807" s="237"/>
      <c r="T2807" s="237"/>
      <c r="U2807" s="237"/>
      <c r="V2807" s="237"/>
      <c r="W2807" s="237"/>
      <c r="X2807" s="238"/>
      <c r="AT2807" s="239" t="s">
        <v>213</v>
      </c>
      <c r="AU2807" s="239" t="s">
        <v>90</v>
      </c>
      <c r="AV2807" s="11" t="s">
        <v>88</v>
      </c>
      <c r="AW2807" s="11" t="s">
        <v>5</v>
      </c>
      <c r="AX2807" s="11" t="s">
        <v>80</v>
      </c>
      <c r="AY2807" s="239" t="s">
        <v>204</v>
      </c>
    </row>
    <row r="2808" spans="2:51" s="11" customFormat="1" ht="12">
      <c r="B2808" s="229"/>
      <c r="C2808" s="230"/>
      <c r="D2808" s="231" t="s">
        <v>213</v>
      </c>
      <c r="E2808" s="232" t="s">
        <v>33</v>
      </c>
      <c r="F2808" s="233" t="s">
        <v>2983</v>
      </c>
      <c r="G2808" s="230"/>
      <c r="H2808" s="232" t="s">
        <v>33</v>
      </c>
      <c r="I2808" s="234"/>
      <c r="J2808" s="234"/>
      <c r="K2808" s="230"/>
      <c r="L2808" s="230"/>
      <c r="M2808" s="235"/>
      <c r="N2808" s="236"/>
      <c r="O2808" s="237"/>
      <c r="P2808" s="237"/>
      <c r="Q2808" s="237"/>
      <c r="R2808" s="237"/>
      <c r="S2808" s="237"/>
      <c r="T2808" s="237"/>
      <c r="U2808" s="237"/>
      <c r="V2808" s="237"/>
      <c r="W2808" s="237"/>
      <c r="X2808" s="238"/>
      <c r="AT2808" s="239" t="s">
        <v>213</v>
      </c>
      <c r="AU2808" s="239" t="s">
        <v>90</v>
      </c>
      <c r="AV2808" s="11" t="s">
        <v>88</v>
      </c>
      <c r="AW2808" s="11" t="s">
        <v>5</v>
      </c>
      <c r="AX2808" s="11" t="s">
        <v>80</v>
      </c>
      <c r="AY2808" s="239" t="s">
        <v>204</v>
      </c>
    </row>
    <row r="2809" spans="2:51" s="12" customFormat="1" ht="12">
      <c r="B2809" s="240"/>
      <c r="C2809" s="241"/>
      <c r="D2809" s="231" t="s">
        <v>213</v>
      </c>
      <c r="E2809" s="242" t="s">
        <v>33</v>
      </c>
      <c r="F2809" s="243" t="s">
        <v>88</v>
      </c>
      <c r="G2809" s="241"/>
      <c r="H2809" s="244">
        <v>1</v>
      </c>
      <c r="I2809" s="245"/>
      <c r="J2809" s="245"/>
      <c r="K2809" s="241"/>
      <c r="L2809" s="241"/>
      <c r="M2809" s="246"/>
      <c r="N2809" s="247"/>
      <c r="O2809" s="248"/>
      <c r="P2809" s="248"/>
      <c r="Q2809" s="248"/>
      <c r="R2809" s="248"/>
      <c r="S2809" s="248"/>
      <c r="T2809" s="248"/>
      <c r="U2809" s="248"/>
      <c r="V2809" s="248"/>
      <c r="W2809" s="248"/>
      <c r="X2809" s="249"/>
      <c r="AT2809" s="250" t="s">
        <v>213</v>
      </c>
      <c r="AU2809" s="250" t="s">
        <v>90</v>
      </c>
      <c r="AV2809" s="12" t="s">
        <v>90</v>
      </c>
      <c r="AW2809" s="12" t="s">
        <v>5</v>
      </c>
      <c r="AX2809" s="12" t="s">
        <v>80</v>
      </c>
      <c r="AY2809" s="250" t="s">
        <v>204</v>
      </c>
    </row>
    <row r="2810" spans="2:51" s="13" customFormat="1" ht="12">
      <c r="B2810" s="251"/>
      <c r="C2810" s="252"/>
      <c r="D2810" s="231" t="s">
        <v>213</v>
      </c>
      <c r="E2810" s="253" t="s">
        <v>33</v>
      </c>
      <c r="F2810" s="254" t="s">
        <v>218</v>
      </c>
      <c r="G2810" s="252"/>
      <c r="H2810" s="255">
        <v>1</v>
      </c>
      <c r="I2810" s="256"/>
      <c r="J2810" s="256"/>
      <c r="K2810" s="252"/>
      <c r="L2810" s="252"/>
      <c r="M2810" s="257"/>
      <c r="N2810" s="258"/>
      <c r="O2810" s="259"/>
      <c r="P2810" s="259"/>
      <c r="Q2810" s="259"/>
      <c r="R2810" s="259"/>
      <c r="S2810" s="259"/>
      <c r="T2810" s="259"/>
      <c r="U2810" s="259"/>
      <c r="V2810" s="259"/>
      <c r="W2810" s="259"/>
      <c r="X2810" s="260"/>
      <c r="AT2810" s="261" t="s">
        <v>213</v>
      </c>
      <c r="AU2810" s="261" t="s">
        <v>90</v>
      </c>
      <c r="AV2810" s="13" t="s">
        <v>211</v>
      </c>
      <c r="AW2810" s="13" t="s">
        <v>5</v>
      </c>
      <c r="AX2810" s="13" t="s">
        <v>88</v>
      </c>
      <c r="AY2810" s="261" t="s">
        <v>204</v>
      </c>
    </row>
    <row r="2811" spans="2:65" s="1" customFormat="1" ht="16.5" customHeight="1">
      <c r="B2811" s="39"/>
      <c r="C2811" s="216" t="s">
        <v>2984</v>
      </c>
      <c r="D2811" s="216" t="s">
        <v>206</v>
      </c>
      <c r="E2811" s="217" t="s">
        <v>2985</v>
      </c>
      <c r="F2811" s="218" t="s">
        <v>2986</v>
      </c>
      <c r="G2811" s="219" t="s">
        <v>319</v>
      </c>
      <c r="H2811" s="220">
        <v>1</v>
      </c>
      <c r="I2811" s="221"/>
      <c r="J2811" s="221"/>
      <c r="K2811" s="222">
        <f>ROUND(P2811*H2811,2)</f>
        <v>0</v>
      </c>
      <c r="L2811" s="218" t="s">
        <v>1071</v>
      </c>
      <c r="M2811" s="44"/>
      <c r="N2811" s="223" t="s">
        <v>33</v>
      </c>
      <c r="O2811" s="224" t="s">
        <v>49</v>
      </c>
      <c r="P2811" s="225">
        <f>I2811+J2811</f>
        <v>0</v>
      </c>
      <c r="Q2811" s="225">
        <f>ROUND(I2811*H2811,2)</f>
        <v>0</v>
      </c>
      <c r="R2811" s="225">
        <f>ROUND(J2811*H2811,2)</f>
        <v>0</v>
      </c>
      <c r="S2811" s="80"/>
      <c r="T2811" s="226">
        <f>S2811*H2811</f>
        <v>0</v>
      </c>
      <c r="U2811" s="226">
        <v>0</v>
      </c>
      <c r="V2811" s="226">
        <f>U2811*H2811</f>
        <v>0</v>
      </c>
      <c r="W2811" s="226">
        <v>0</v>
      </c>
      <c r="X2811" s="227">
        <f>W2811*H2811</f>
        <v>0</v>
      </c>
      <c r="AR2811" s="17" t="s">
        <v>2127</v>
      </c>
      <c r="AT2811" s="17" t="s">
        <v>206</v>
      </c>
      <c r="AU2811" s="17" t="s">
        <v>90</v>
      </c>
      <c r="AY2811" s="17" t="s">
        <v>204</v>
      </c>
      <c r="BE2811" s="228">
        <f>IF(O2811="základní",K2811,0)</f>
        <v>0</v>
      </c>
      <c r="BF2811" s="228">
        <f>IF(O2811="snížená",K2811,0)</f>
        <v>0</v>
      </c>
      <c r="BG2811" s="228">
        <f>IF(O2811="zákl. přenesená",K2811,0)</f>
        <v>0</v>
      </c>
      <c r="BH2811" s="228">
        <f>IF(O2811="sníž. přenesená",K2811,0)</f>
        <v>0</v>
      </c>
      <c r="BI2811" s="228">
        <f>IF(O2811="nulová",K2811,0)</f>
        <v>0</v>
      </c>
      <c r="BJ2811" s="17" t="s">
        <v>88</v>
      </c>
      <c r="BK2811" s="228">
        <f>ROUND(P2811*H2811,2)</f>
        <v>0</v>
      </c>
      <c r="BL2811" s="17" t="s">
        <v>2127</v>
      </c>
      <c r="BM2811" s="17" t="s">
        <v>2987</v>
      </c>
    </row>
    <row r="2812" spans="2:51" s="11" customFormat="1" ht="12">
      <c r="B2812" s="229"/>
      <c r="C2812" s="230"/>
      <c r="D2812" s="231" t="s">
        <v>213</v>
      </c>
      <c r="E2812" s="232" t="s">
        <v>33</v>
      </c>
      <c r="F2812" s="233" t="s">
        <v>2988</v>
      </c>
      <c r="G2812" s="230"/>
      <c r="H2812" s="232" t="s">
        <v>33</v>
      </c>
      <c r="I2812" s="234"/>
      <c r="J2812" s="234"/>
      <c r="K2812" s="230"/>
      <c r="L2812" s="230"/>
      <c r="M2812" s="235"/>
      <c r="N2812" s="236"/>
      <c r="O2812" s="237"/>
      <c r="P2812" s="237"/>
      <c r="Q2812" s="237"/>
      <c r="R2812" s="237"/>
      <c r="S2812" s="237"/>
      <c r="T2812" s="237"/>
      <c r="U2812" s="237"/>
      <c r="V2812" s="237"/>
      <c r="W2812" s="237"/>
      <c r="X2812" s="238"/>
      <c r="AT2812" s="239" t="s">
        <v>213</v>
      </c>
      <c r="AU2812" s="239" t="s">
        <v>90</v>
      </c>
      <c r="AV2812" s="11" t="s">
        <v>88</v>
      </c>
      <c r="AW2812" s="11" t="s">
        <v>5</v>
      </c>
      <c r="AX2812" s="11" t="s">
        <v>80</v>
      </c>
      <c r="AY2812" s="239" t="s">
        <v>204</v>
      </c>
    </row>
    <row r="2813" spans="2:51" s="12" customFormat="1" ht="12">
      <c r="B2813" s="240"/>
      <c r="C2813" s="241"/>
      <c r="D2813" s="231" t="s">
        <v>213</v>
      </c>
      <c r="E2813" s="242" t="s">
        <v>33</v>
      </c>
      <c r="F2813" s="243" t="s">
        <v>88</v>
      </c>
      <c r="G2813" s="241"/>
      <c r="H2813" s="244">
        <v>1</v>
      </c>
      <c r="I2813" s="245"/>
      <c r="J2813" s="245"/>
      <c r="K2813" s="241"/>
      <c r="L2813" s="241"/>
      <c r="M2813" s="246"/>
      <c r="N2813" s="247"/>
      <c r="O2813" s="248"/>
      <c r="P2813" s="248"/>
      <c r="Q2813" s="248"/>
      <c r="R2813" s="248"/>
      <c r="S2813" s="248"/>
      <c r="T2813" s="248"/>
      <c r="U2813" s="248"/>
      <c r="V2813" s="248"/>
      <c r="W2813" s="248"/>
      <c r="X2813" s="249"/>
      <c r="AT2813" s="250" t="s">
        <v>213</v>
      </c>
      <c r="AU2813" s="250" t="s">
        <v>90</v>
      </c>
      <c r="AV2813" s="12" t="s">
        <v>90</v>
      </c>
      <c r="AW2813" s="12" t="s">
        <v>5</v>
      </c>
      <c r="AX2813" s="12" t="s">
        <v>80</v>
      </c>
      <c r="AY2813" s="250" t="s">
        <v>204</v>
      </c>
    </row>
    <row r="2814" spans="2:51" s="11" customFormat="1" ht="12">
      <c r="B2814" s="229"/>
      <c r="C2814" s="230"/>
      <c r="D2814" s="231" t="s">
        <v>213</v>
      </c>
      <c r="E2814" s="232" t="s">
        <v>33</v>
      </c>
      <c r="F2814" s="233" t="s">
        <v>2989</v>
      </c>
      <c r="G2814" s="230"/>
      <c r="H2814" s="232" t="s">
        <v>33</v>
      </c>
      <c r="I2814" s="234"/>
      <c r="J2814" s="234"/>
      <c r="K2814" s="230"/>
      <c r="L2814" s="230"/>
      <c r="M2814" s="235"/>
      <c r="N2814" s="236"/>
      <c r="O2814" s="237"/>
      <c r="P2814" s="237"/>
      <c r="Q2814" s="237"/>
      <c r="R2814" s="237"/>
      <c r="S2814" s="237"/>
      <c r="T2814" s="237"/>
      <c r="U2814" s="237"/>
      <c r="V2814" s="237"/>
      <c r="W2814" s="237"/>
      <c r="X2814" s="238"/>
      <c r="AT2814" s="239" t="s">
        <v>213</v>
      </c>
      <c r="AU2814" s="239" t="s">
        <v>90</v>
      </c>
      <c r="AV2814" s="11" t="s">
        <v>88</v>
      </c>
      <c r="AW2814" s="11" t="s">
        <v>5</v>
      </c>
      <c r="AX2814" s="11" t="s">
        <v>80</v>
      </c>
      <c r="AY2814" s="239" t="s">
        <v>204</v>
      </c>
    </row>
    <row r="2815" spans="2:51" s="11" customFormat="1" ht="12">
      <c r="B2815" s="229"/>
      <c r="C2815" s="230"/>
      <c r="D2815" s="231" t="s">
        <v>213</v>
      </c>
      <c r="E2815" s="232" t="s">
        <v>33</v>
      </c>
      <c r="F2815" s="233" t="s">
        <v>2990</v>
      </c>
      <c r="G2815" s="230"/>
      <c r="H2815" s="232" t="s">
        <v>33</v>
      </c>
      <c r="I2815" s="234"/>
      <c r="J2815" s="234"/>
      <c r="K2815" s="230"/>
      <c r="L2815" s="230"/>
      <c r="M2815" s="235"/>
      <c r="N2815" s="236"/>
      <c r="O2815" s="237"/>
      <c r="P2815" s="237"/>
      <c r="Q2815" s="237"/>
      <c r="R2815" s="237"/>
      <c r="S2815" s="237"/>
      <c r="T2815" s="237"/>
      <c r="U2815" s="237"/>
      <c r="V2815" s="237"/>
      <c r="W2815" s="237"/>
      <c r="X2815" s="238"/>
      <c r="AT2815" s="239" t="s">
        <v>213</v>
      </c>
      <c r="AU2815" s="239" t="s">
        <v>90</v>
      </c>
      <c r="AV2815" s="11" t="s">
        <v>88</v>
      </c>
      <c r="AW2815" s="11" t="s">
        <v>5</v>
      </c>
      <c r="AX2815" s="11" t="s">
        <v>80</v>
      </c>
      <c r="AY2815" s="239" t="s">
        <v>204</v>
      </c>
    </row>
    <row r="2816" spans="2:51" s="13" customFormat="1" ht="12">
      <c r="B2816" s="251"/>
      <c r="C2816" s="252"/>
      <c r="D2816" s="231" t="s">
        <v>213</v>
      </c>
      <c r="E2816" s="253" t="s">
        <v>33</v>
      </c>
      <c r="F2816" s="254" t="s">
        <v>218</v>
      </c>
      <c r="G2816" s="252"/>
      <c r="H2816" s="255">
        <v>1</v>
      </c>
      <c r="I2816" s="256"/>
      <c r="J2816" s="256"/>
      <c r="K2816" s="252"/>
      <c r="L2816" s="252"/>
      <c r="M2816" s="257"/>
      <c r="N2816" s="258"/>
      <c r="O2816" s="259"/>
      <c r="P2816" s="259"/>
      <c r="Q2816" s="259"/>
      <c r="R2816" s="259"/>
      <c r="S2816" s="259"/>
      <c r="T2816" s="259"/>
      <c r="U2816" s="259"/>
      <c r="V2816" s="259"/>
      <c r="W2816" s="259"/>
      <c r="X2816" s="260"/>
      <c r="AT2816" s="261" t="s">
        <v>213</v>
      </c>
      <c r="AU2816" s="261" t="s">
        <v>90</v>
      </c>
      <c r="AV2816" s="13" t="s">
        <v>211</v>
      </c>
      <c r="AW2816" s="13" t="s">
        <v>5</v>
      </c>
      <c r="AX2816" s="13" t="s">
        <v>88</v>
      </c>
      <c r="AY2816" s="261" t="s">
        <v>204</v>
      </c>
    </row>
    <row r="2817" spans="2:65" s="1" customFormat="1" ht="16.5" customHeight="1">
      <c r="B2817" s="39"/>
      <c r="C2817" s="216" t="s">
        <v>2991</v>
      </c>
      <c r="D2817" s="216" t="s">
        <v>206</v>
      </c>
      <c r="E2817" s="217" t="s">
        <v>2992</v>
      </c>
      <c r="F2817" s="218" t="s">
        <v>2993</v>
      </c>
      <c r="G2817" s="219" t="s">
        <v>314</v>
      </c>
      <c r="H2817" s="220">
        <v>1</v>
      </c>
      <c r="I2817" s="221"/>
      <c r="J2817" s="221"/>
      <c r="K2817" s="222">
        <f>ROUND(P2817*H2817,2)</f>
        <v>0</v>
      </c>
      <c r="L2817" s="218" t="s">
        <v>1071</v>
      </c>
      <c r="M2817" s="44"/>
      <c r="N2817" s="223" t="s">
        <v>33</v>
      </c>
      <c r="O2817" s="224" t="s">
        <v>49</v>
      </c>
      <c r="P2817" s="225">
        <f>I2817+J2817</f>
        <v>0</v>
      </c>
      <c r="Q2817" s="225">
        <f>ROUND(I2817*H2817,2)</f>
        <v>0</v>
      </c>
      <c r="R2817" s="225">
        <f>ROUND(J2817*H2817,2)</f>
        <v>0</v>
      </c>
      <c r="S2817" s="80"/>
      <c r="T2817" s="226">
        <f>S2817*H2817</f>
        <v>0</v>
      </c>
      <c r="U2817" s="226">
        <v>0</v>
      </c>
      <c r="V2817" s="226">
        <f>U2817*H2817</f>
        <v>0</v>
      </c>
      <c r="W2817" s="226">
        <v>0</v>
      </c>
      <c r="X2817" s="227">
        <f>W2817*H2817</f>
        <v>0</v>
      </c>
      <c r="AR2817" s="17" t="s">
        <v>2127</v>
      </c>
      <c r="AT2817" s="17" t="s">
        <v>206</v>
      </c>
      <c r="AU2817" s="17" t="s">
        <v>90</v>
      </c>
      <c r="AY2817" s="17" t="s">
        <v>204</v>
      </c>
      <c r="BE2817" s="228">
        <f>IF(O2817="základní",K2817,0)</f>
        <v>0</v>
      </c>
      <c r="BF2817" s="228">
        <f>IF(O2817="snížená",K2817,0)</f>
        <v>0</v>
      </c>
      <c r="BG2817" s="228">
        <f>IF(O2817="zákl. přenesená",K2817,0)</f>
        <v>0</v>
      </c>
      <c r="BH2817" s="228">
        <f>IF(O2817="sníž. přenesená",K2817,0)</f>
        <v>0</v>
      </c>
      <c r="BI2817" s="228">
        <f>IF(O2817="nulová",K2817,0)</f>
        <v>0</v>
      </c>
      <c r="BJ2817" s="17" t="s">
        <v>88</v>
      </c>
      <c r="BK2817" s="228">
        <f>ROUND(P2817*H2817,2)</f>
        <v>0</v>
      </c>
      <c r="BL2817" s="17" t="s">
        <v>2127</v>
      </c>
      <c r="BM2817" s="17" t="s">
        <v>2994</v>
      </c>
    </row>
    <row r="2818" spans="2:65" s="1" customFormat="1" ht="16.5" customHeight="1">
      <c r="B2818" s="39"/>
      <c r="C2818" s="216" t="s">
        <v>2995</v>
      </c>
      <c r="D2818" s="216" t="s">
        <v>206</v>
      </c>
      <c r="E2818" s="217" t="s">
        <v>2996</v>
      </c>
      <c r="F2818" s="218" t="s">
        <v>2997</v>
      </c>
      <c r="G2818" s="219" t="s">
        <v>319</v>
      </c>
      <c r="H2818" s="220">
        <v>1</v>
      </c>
      <c r="I2818" s="221"/>
      <c r="J2818" s="221"/>
      <c r="K2818" s="222">
        <f>ROUND(P2818*H2818,2)</f>
        <v>0</v>
      </c>
      <c r="L2818" s="218" t="s">
        <v>1071</v>
      </c>
      <c r="M2818" s="44"/>
      <c r="N2818" s="223" t="s">
        <v>33</v>
      </c>
      <c r="O2818" s="224" t="s">
        <v>49</v>
      </c>
      <c r="P2818" s="225">
        <f>I2818+J2818</f>
        <v>0</v>
      </c>
      <c r="Q2818" s="225">
        <f>ROUND(I2818*H2818,2)</f>
        <v>0</v>
      </c>
      <c r="R2818" s="225">
        <f>ROUND(J2818*H2818,2)</f>
        <v>0</v>
      </c>
      <c r="S2818" s="80"/>
      <c r="T2818" s="226">
        <f>S2818*H2818</f>
        <v>0</v>
      </c>
      <c r="U2818" s="226">
        <v>0</v>
      </c>
      <c r="V2818" s="226">
        <f>U2818*H2818</f>
        <v>0</v>
      </c>
      <c r="W2818" s="226">
        <v>0</v>
      </c>
      <c r="X2818" s="227">
        <f>W2818*H2818</f>
        <v>0</v>
      </c>
      <c r="AR2818" s="17" t="s">
        <v>2127</v>
      </c>
      <c r="AT2818" s="17" t="s">
        <v>206</v>
      </c>
      <c r="AU2818" s="17" t="s">
        <v>90</v>
      </c>
      <c r="AY2818" s="17" t="s">
        <v>204</v>
      </c>
      <c r="BE2818" s="228">
        <f>IF(O2818="základní",K2818,0)</f>
        <v>0</v>
      </c>
      <c r="BF2818" s="228">
        <f>IF(O2818="snížená",K2818,0)</f>
        <v>0</v>
      </c>
      <c r="BG2818" s="228">
        <f>IF(O2818="zákl. přenesená",K2818,0)</f>
        <v>0</v>
      </c>
      <c r="BH2818" s="228">
        <f>IF(O2818="sníž. přenesená",K2818,0)</f>
        <v>0</v>
      </c>
      <c r="BI2818" s="228">
        <f>IF(O2818="nulová",K2818,0)</f>
        <v>0</v>
      </c>
      <c r="BJ2818" s="17" t="s">
        <v>88</v>
      </c>
      <c r="BK2818" s="228">
        <f>ROUND(P2818*H2818,2)</f>
        <v>0</v>
      </c>
      <c r="BL2818" s="17" t="s">
        <v>2127</v>
      </c>
      <c r="BM2818" s="17" t="s">
        <v>2998</v>
      </c>
    </row>
    <row r="2819" spans="2:51" s="11" customFormat="1" ht="12">
      <c r="B2819" s="229"/>
      <c r="C2819" s="230"/>
      <c r="D2819" s="231" t="s">
        <v>213</v>
      </c>
      <c r="E2819" s="232" t="s">
        <v>33</v>
      </c>
      <c r="F2819" s="233" t="s">
        <v>2999</v>
      </c>
      <c r="G2819" s="230"/>
      <c r="H2819" s="232" t="s">
        <v>33</v>
      </c>
      <c r="I2819" s="234"/>
      <c r="J2819" s="234"/>
      <c r="K2819" s="230"/>
      <c r="L2819" s="230"/>
      <c r="M2819" s="235"/>
      <c r="N2819" s="236"/>
      <c r="O2819" s="237"/>
      <c r="P2819" s="237"/>
      <c r="Q2819" s="237"/>
      <c r="R2819" s="237"/>
      <c r="S2819" s="237"/>
      <c r="T2819" s="237"/>
      <c r="U2819" s="237"/>
      <c r="V2819" s="237"/>
      <c r="W2819" s="237"/>
      <c r="X2819" s="238"/>
      <c r="AT2819" s="239" t="s">
        <v>213</v>
      </c>
      <c r="AU2819" s="239" t="s">
        <v>90</v>
      </c>
      <c r="AV2819" s="11" t="s">
        <v>88</v>
      </c>
      <c r="AW2819" s="11" t="s">
        <v>5</v>
      </c>
      <c r="AX2819" s="11" t="s">
        <v>80</v>
      </c>
      <c r="AY2819" s="239" t="s">
        <v>204</v>
      </c>
    </row>
    <row r="2820" spans="2:51" s="12" customFormat="1" ht="12">
      <c r="B2820" s="240"/>
      <c r="C2820" s="241"/>
      <c r="D2820" s="231" t="s">
        <v>213</v>
      </c>
      <c r="E2820" s="242" t="s">
        <v>33</v>
      </c>
      <c r="F2820" s="243" t="s">
        <v>88</v>
      </c>
      <c r="G2820" s="241"/>
      <c r="H2820" s="244">
        <v>1</v>
      </c>
      <c r="I2820" s="245"/>
      <c r="J2820" s="245"/>
      <c r="K2820" s="241"/>
      <c r="L2820" s="241"/>
      <c r="M2820" s="246"/>
      <c r="N2820" s="247"/>
      <c r="O2820" s="248"/>
      <c r="P2820" s="248"/>
      <c r="Q2820" s="248"/>
      <c r="R2820" s="248"/>
      <c r="S2820" s="248"/>
      <c r="T2820" s="248"/>
      <c r="U2820" s="248"/>
      <c r="V2820" s="248"/>
      <c r="W2820" s="248"/>
      <c r="X2820" s="249"/>
      <c r="AT2820" s="250" t="s">
        <v>213</v>
      </c>
      <c r="AU2820" s="250" t="s">
        <v>90</v>
      </c>
      <c r="AV2820" s="12" t="s">
        <v>90</v>
      </c>
      <c r="AW2820" s="12" t="s">
        <v>5</v>
      </c>
      <c r="AX2820" s="12" t="s">
        <v>80</v>
      </c>
      <c r="AY2820" s="250" t="s">
        <v>204</v>
      </c>
    </row>
    <row r="2821" spans="2:51" s="13" customFormat="1" ht="12">
      <c r="B2821" s="251"/>
      <c r="C2821" s="252"/>
      <c r="D2821" s="231" t="s">
        <v>213</v>
      </c>
      <c r="E2821" s="253" t="s">
        <v>33</v>
      </c>
      <c r="F2821" s="254" t="s">
        <v>218</v>
      </c>
      <c r="G2821" s="252"/>
      <c r="H2821" s="255">
        <v>1</v>
      </c>
      <c r="I2821" s="256"/>
      <c r="J2821" s="256"/>
      <c r="K2821" s="252"/>
      <c r="L2821" s="252"/>
      <c r="M2821" s="257"/>
      <c r="N2821" s="258"/>
      <c r="O2821" s="259"/>
      <c r="P2821" s="259"/>
      <c r="Q2821" s="259"/>
      <c r="R2821" s="259"/>
      <c r="S2821" s="259"/>
      <c r="T2821" s="259"/>
      <c r="U2821" s="259"/>
      <c r="V2821" s="259"/>
      <c r="W2821" s="259"/>
      <c r="X2821" s="260"/>
      <c r="AT2821" s="261" t="s">
        <v>213</v>
      </c>
      <c r="AU2821" s="261" t="s">
        <v>90</v>
      </c>
      <c r="AV2821" s="13" t="s">
        <v>211</v>
      </c>
      <c r="AW2821" s="13" t="s">
        <v>5</v>
      </c>
      <c r="AX2821" s="13" t="s">
        <v>88</v>
      </c>
      <c r="AY2821" s="261" t="s">
        <v>204</v>
      </c>
    </row>
    <row r="2822" spans="2:65" s="1" customFormat="1" ht="16.5" customHeight="1">
      <c r="B2822" s="39"/>
      <c r="C2822" s="216" t="s">
        <v>3000</v>
      </c>
      <c r="D2822" s="216" t="s">
        <v>206</v>
      </c>
      <c r="E2822" s="217" t="s">
        <v>3001</v>
      </c>
      <c r="F2822" s="218" t="s">
        <v>3002</v>
      </c>
      <c r="G2822" s="219" t="s">
        <v>319</v>
      </c>
      <c r="H2822" s="220">
        <v>1</v>
      </c>
      <c r="I2822" s="221"/>
      <c r="J2822" s="221"/>
      <c r="K2822" s="222">
        <f>ROUND(P2822*H2822,2)</f>
        <v>0</v>
      </c>
      <c r="L2822" s="218" t="s">
        <v>1071</v>
      </c>
      <c r="M2822" s="44"/>
      <c r="N2822" s="223" t="s">
        <v>33</v>
      </c>
      <c r="O2822" s="224" t="s">
        <v>49</v>
      </c>
      <c r="P2822" s="225">
        <f>I2822+J2822</f>
        <v>0</v>
      </c>
      <c r="Q2822" s="225">
        <f>ROUND(I2822*H2822,2)</f>
        <v>0</v>
      </c>
      <c r="R2822" s="225">
        <f>ROUND(J2822*H2822,2)</f>
        <v>0</v>
      </c>
      <c r="S2822" s="80"/>
      <c r="T2822" s="226">
        <f>S2822*H2822</f>
        <v>0</v>
      </c>
      <c r="U2822" s="226">
        <v>0</v>
      </c>
      <c r="V2822" s="226">
        <f>U2822*H2822</f>
        <v>0</v>
      </c>
      <c r="W2822" s="226">
        <v>0</v>
      </c>
      <c r="X2822" s="227">
        <f>W2822*H2822</f>
        <v>0</v>
      </c>
      <c r="AR2822" s="17" t="s">
        <v>2127</v>
      </c>
      <c r="AT2822" s="17" t="s">
        <v>206</v>
      </c>
      <c r="AU2822" s="17" t="s">
        <v>90</v>
      </c>
      <c r="AY2822" s="17" t="s">
        <v>204</v>
      </c>
      <c r="BE2822" s="228">
        <f>IF(O2822="základní",K2822,0)</f>
        <v>0</v>
      </c>
      <c r="BF2822" s="228">
        <f>IF(O2822="snížená",K2822,0)</f>
        <v>0</v>
      </c>
      <c r="BG2822" s="228">
        <f>IF(O2822="zákl. přenesená",K2822,0)</f>
        <v>0</v>
      </c>
      <c r="BH2822" s="228">
        <f>IF(O2822="sníž. přenesená",K2822,0)</f>
        <v>0</v>
      </c>
      <c r="BI2822" s="228">
        <f>IF(O2822="nulová",K2822,0)</f>
        <v>0</v>
      </c>
      <c r="BJ2822" s="17" t="s">
        <v>88</v>
      </c>
      <c r="BK2822" s="228">
        <f>ROUND(P2822*H2822,2)</f>
        <v>0</v>
      </c>
      <c r="BL2822" s="17" t="s">
        <v>2127</v>
      </c>
      <c r="BM2822" s="17" t="s">
        <v>3003</v>
      </c>
    </row>
    <row r="2823" spans="2:51" s="11" customFormat="1" ht="12">
      <c r="B2823" s="229"/>
      <c r="C2823" s="230"/>
      <c r="D2823" s="231" t="s">
        <v>213</v>
      </c>
      <c r="E2823" s="232" t="s">
        <v>33</v>
      </c>
      <c r="F2823" s="233" t="s">
        <v>3004</v>
      </c>
      <c r="G2823" s="230"/>
      <c r="H2823" s="232" t="s">
        <v>33</v>
      </c>
      <c r="I2823" s="234"/>
      <c r="J2823" s="234"/>
      <c r="K2823" s="230"/>
      <c r="L2823" s="230"/>
      <c r="M2823" s="235"/>
      <c r="N2823" s="236"/>
      <c r="O2823" s="237"/>
      <c r="P2823" s="237"/>
      <c r="Q2823" s="237"/>
      <c r="R2823" s="237"/>
      <c r="S2823" s="237"/>
      <c r="T2823" s="237"/>
      <c r="U2823" s="237"/>
      <c r="V2823" s="237"/>
      <c r="W2823" s="237"/>
      <c r="X2823" s="238"/>
      <c r="AT2823" s="239" t="s">
        <v>213</v>
      </c>
      <c r="AU2823" s="239" t="s">
        <v>90</v>
      </c>
      <c r="AV2823" s="11" t="s">
        <v>88</v>
      </c>
      <c r="AW2823" s="11" t="s">
        <v>5</v>
      </c>
      <c r="AX2823" s="11" t="s">
        <v>80</v>
      </c>
      <c r="AY2823" s="239" t="s">
        <v>204</v>
      </c>
    </row>
    <row r="2824" spans="2:51" s="11" customFormat="1" ht="12">
      <c r="B2824" s="229"/>
      <c r="C2824" s="230"/>
      <c r="D2824" s="231" t="s">
        <v>213</v>
      </c>
      <c r="E2824" s="232" t="s">
        <v>33</v>
      </c>
      <c r="F2824" s="233" t="s">
        <v>3005</v>
      </c>
      <c r="G2824" s="230"/>
      <c r="H2824" s="232" t="s">
        <v>33</v>
      </c>
      <c r="I2824" s="234"/>
      <c r="J2824" s="234"/>
      <c r="K2824" s="230"/>
      <c r="L2824" s="230"/>
      <c r="M2824" s="235"/>
      <c r="N2824" s="236"/>
      <c r="O2824" s="237"/>
      <c r="P2824" s="237"/>
      <c r="Q2824" s="237"/>
      <c r="R2824" s="237"/>
      <c r="S2824" s="237"/>
      <c r="T2824" s="237"/>
      <c r="U2824" s="237"/>
      <c r="V2824" s="237"/>
      <c r="W2824" s="237"/>
      <c r="X2824" s="238"/>
      <c r="AT2824" s="239" t="s">
        <v>213</v>
      </c>
      <c r="AU2824" s="239" t="s">
        <v>90</v>
      </c>
      <c r="AV2824" s="11" t="s">
        <v>88</v>
      </c>
      <c r="AW2824" s="11" t="s">
        <v>5</v>
      </c>
      <c r="AX2824" s="11" t="s">
        <v>80</v>
      </c>
      <c r="AY2824" s="239" t="s">
        <v>204</v>
      </c>
    </row>
    <row r="2825" spans="2:51" s="12" customFormat="1" ht="12">
      <c r="B2825" s="240"/>
      <c r="C2825" s="241"/>
      <c r="D2825" s="231" t="s">
        <v>213</v>
      </c>
      <c r="E2825" s="242" t="s">
        <v>33</v>
      </c>
      <c r="F2825" s="243" t="s">
        <v>88</v>
      </c>
      <c r="G2825" s="241"/>
      <c r="H2825" s="244">
        <v>1</v>
      </c>
      <c r="I2825" s="245"/>
      <c r="J2825" s="245"/>
      <c r="K2825" s="241"/>
      <c r="L2825" s="241"/>
      <c r="M2825" s="246"/>
      <c r="N2825" s="247"/>
      <c r="O2825" s="248"/>
      <c r="P2825" s="248"/>
      <c r="Q2825" s="248"/>
      <c r="R2825" s="248"/>
      <c r="S2825" s="248"/>
      <c r="T2825" s="248"/>
      <c r="U2825" s="248"/>
      <c r="V2825" s="248"/>
      <c r="W2825" s="248"/>
      <c r="X2825" s="249"/>
      <c r="AT2825" s="250" t="s">
        <v>213</v>
      </c>
      <c r="AU2825" s="250" t="s">
        <v>90</v>
      </c>
      <c r="AV2825" s="12" t="s">
        <v>90</v>
      </c>
      <c r="AW2825" s="12" t="s">
        <v>5</v>
      </c>
      <c r="AX2825" s="12" t="s">
        <v>88</v>
      </c>
      <c r="AY2825" s="250" t="s">
        <v>204</v>
      </c>
    </row>
    <row r="2826" spans="2:65" s="1" customFormat="1" ht="16.5" customHeight="1">
      <c r="B2826" s="39"/>
      <c r="C2826" s="216" t="s">
        <v>3006</v>
      </c>
      <c r="D2826" s="216" t="s">
        <v>206</v>
      </c>
      <c r="E2826" s="217" t="s">
        <v>3007</v>
      </c>
      <c r="F2826" s="218" t="s">
        <v>3008</v>
      </c>
      <c r="G2826" s="219" t="s">
        <v>209</v>
      </c>
      <c r="H2826" s="220">
        <v>864.9</v>
      </c>
      <c r="I2826" s="221"/>
      <c r="J2826" s="221"/>
      <c r="K2826" s="222">
        <f>ROUND(P2826*H2826,2)</f>
        <v>0</v>
      </c>
      <c r="L2826" s="218" t="s">
        <v>1071</v>
      </c>
      <c r="M2826" s="44"/>
      <c r="N2826" s="223" t="s">
        <v>33</v>
      </c>
      <c r="O2826" s="224" t="s">
        <v>49</v>
      </c>
      <c r="P2826" s="225">
        <f>I2826+J2826</f>
        <v>0</v>
      </c>
      <c r="Q2826" s="225">
        <f>ROUND(I2826*H2826,2)</f>
        <v>0</v>
      </c>
      <c r="R2826" s="225">
        <f>ROUND(J2826*H2826,2)</f>
        <v>0</v>
      </c>
      <c r="S2826" s="80"/>
      <c r="T2826" s="226">
        <f>S2826*H2826</f>
        <v>0</v>
      </c>
      <c r="U2826" s="226">
        <v>4E-05</v>
      </c>
      <c r="V2826" s="226">
        <f>U2826*H2826</f>
        <v>0.034596</v>
      </c>
      <c r="W2826" s="226">
        <v>0</v>
      </c>
      <c r="X2826" s="227">
        <f>W2826*H2826</f>
        <v>0</v>
      </c>
      <c r="AR2826" s="17" t="s">
        <v>305</v>
      </c>
      <c r="AT2826" s="17" t="s">
        <v>206</v>
      </c>
      <c r="AU2826" s="17" t="s">
        <v>90</v>
      </c>
      <c r="AY2826" s="17" t="s">
        <v>204</v>
      </c>
      <c r="BE2826" s="228">
        <f>IF(O2826="základní",K2826,0)</f>
        <v>0</v>
      </c>
      <c r="BF2826" s="228">
        <f>IF(O2826="snížená",K2826,0)</f>
        <v>0</v>
      </c>
      <c r="BG2826" s="228">
        <f>IF(O2826="zákl. přenesená",K2826,0)</f>
        <v>0</v>
      </c>
      <c r="BH2826" s="228">
        <f>IF(O2826="sníž. přenesená",K2826,0)</f>
        <v>0</v>
      </c>
      <c r="BI2826" s="228">
        <f>IF(O2826="nulová",K2826,0)</f>
        <v>0</v>
      </c>
      <c r="BJ2826" s="17" t="s">
        <v>88</v>
      </c>
      <c r="BK2826" s="228">
        <f>ROUND(P2826*H2826,2)</f>
        <v>0</v>
      </c>
      <c r="BL2826" s="17" t="s">
        <v>305</v>
      </c>
      <c r="BM2826" s="17" t="s">
        <v>3009</v>
      </c>
    </row>
    <row r="2827" spans="2:65" s="1" customFormat="1" ht="16.5" customHeight="1">
      <c r="B2827" s="39"/>
      <c r="C2827" s="216" t="s">
        <v>3010</v>
      </c>
      <c r="D2827" s="216" t="s">
        <v>206</v>
      </c>
      <c r="E2827" s="217" t="s">
        <v>3011</v>
      </c>
      <c r="F2827" s="218" t="s">
        <v>3012</v>
      </c>
      <c r="G2827" s="219" t="s">
        <v>319</v>
      </c>
      <c r="H2827" s="220">
        <v>1</v>
      </c>
      <c r="I2827" s="221"/>
      <c r="J2827" s="221"/>
      <c r="K2827" s="222">
        <f>ROUND(P2827*H2827,2)</f>
        <v>0</v>
      </c>
      <c r="L2827" s="218" t="s">
        <v>1071</v>
      </c>
      <c r="M2827" s="44"/>
      <c r="N2827" s="223" t="s">
        <v>33</v>
      </c>
      <c r="O2827" s="224" t="s">
        <v>49</v>
      </c>
      <c r="P2827" s="225">
        <f>I2827+J2827</f>
        <v>0</v>
      </c>
      <c r="Q2827" s="225">
        <f>ROUND(I2827*H2827,2)</f>
        <v>0</v>
      </c>
      <c r="R2827" s="225">
        <f>ROUND(J2827*H2827,2)</f>
        <v>0</v>
      </c>
      <c r="S2827" s="80"/>
      <c r="T2827" s="226">
        <f>S2827*H2827</f>
        <v>0</v>
      </c>
      <c r="U2827" s="226">
        <v>0</v>
      </c>
      <c r="V2827" s="226">
        <f>U2827*H2827</f>
        <v>0</v>
      </c>
      <c r="W2827" s="226">
        <v>0</v>
      </c>
      <c r="X2827" s="227">
        <f>W2827*H2827</f>
        <v>0</v>
      </c>
      <c r="AR2827" s="17" t="s">
        <v>2127</v>
      </c>
      <c r="AT2827" s="17" t="s">
        <v>206</v>
      </c>
      <c r="AU2827" s="17" t="s">
        <v>90</v>
      </c>
      <c r="AY2827" s="17" t="s">
        <v>204</v>
      </c>
      <c r="BE2827" s="228">
        <f>IF(O2827="základní",K2827,0)</f>
        <v>0</v>
      </c>
      <c r="BF2827" s="228">
        <f>IF(O2827="snížená",K2827,0)</f>
        <v>0</v>
      </c>
      <c r="BG2827" s="228">
        <f>IF(O2827="zákl. přenesená",K2827,0)</f>
        <v>0</v>
      </c>
      <c r="BH2827" s="228">
        <f>IF(O2827="sníž. přenesená",K2827,0)</f>
        <v>0</v>
      </c>
      <c r="BI2827" s="228">
        <f>IF(O2827="nulová",K2827,0)</f>
        <v>0</v>
      </c>
      <c r="BJ2827" s="17" t="s">
        <v>88</v>
      </c>
      <c r="BK2827" s="228">
        <f>ROUND(P2827*H2827,2)</f>
        <v>0</v>
      </c>
      <c r="BL2827" s="17" t="s">
        <v>2127</v>
      </c>
      <c r="BM2827" s="17" t="s">
        <v>3013</v>
      </c>
    </row>
    <row r="2828" spans="2:65" s="1" customFormat="1" ht="16.5" customHeight="1">
      <c r="B2828" s="39"/>
      <c r="C2828" s="216" t="s">
        <v>3014</v>
      </c>
      <c r="D2828" s="216" t="s">
        <v>206</v>
      </c>
      <c r="E2828" s="217" t="s">
        <v>3015</v>
      </c>
      <c r="F2828" s="218" t="s">
        <v>3016</v>
      </c>
      <c r="G2828" s="219" t="s">
        <v>314</v>
      </c>
      <c r="H2828" s="220">
        <v>1</v>
      </c>
      <c r="I2828" s="221"/>
      <c r="J2828" s="221"/>
      <c r="K2828" s="222">
        <f>ROUND(P2828*H2828,2)</f>
        <v>0</v>
      </c>
      <c r="L2828" s="218" t="s">
        <v>1071</v>
      </c>
      <c r="M2828" s="44"/>
      <c r="N2828" s="223" t="s">
        <v>33</v>
      </c>
      <c r="O2828" s="224" t="s">
        <v>49</v>
      </c>
      <c r="P2828" s="225">
        <f>I2828+J2828</f>
        <v>0</v>
      </c>
      <c r="Q2828" s="225">
        <f>ROUND(I2828*H2828,2)</f>
        <v>0</v>
      </c>
      <c r="R2828" s="225">
        <f>ROUND(J2828*H2828,2)</f>
        <v>0</v>
      </c>
      <c r="S2828" s="80"/>
      <c r="T2828" s="226">
        <f>S2828*H2828</f>
        <v>0</v>
      </c>
      <c r="U2828" s="226">
        <v>0</v>
      </c>
      <c r="V2828" s="226">
        <f>U2828*H2828</f>
        <v>0</v>
      </c>
      <c r="W2828" s="226">
        <v>0</v>
      </c>
      <c r="X2828" s="227">
        <f>W2828*H2828</f>
        <v>0</v>
      </c>
      <c r="AR2828" s="17" t="s">
        <v>2127</v>
      </c>
      <c r="AT2828" s="17" t="s">
        <v>206</v>
      </c>
      <c r="AU2828" s="17" t="s">
        <v>90</v>
      </c>
      <c r="AY2828" s="17" t="s">
        <v>204</v>
      </c>
      <c r="BE2828" s="228">
        <f>IF(O2828="základní",K2828,0)</f>
        <v>0</v>
      </c>
      <c r="BF2828" s="228">
        <f>IF(O2828="snížená",K2828,0)</f>
        <v>0</v>
      </c>
      <c r="BG2828" s="228">
        <f>IF(O2828="zákl. přenesená",K2828,0)</f>
        <v>0</v>
      </c>
      <c r="BH2828" s="228">
        <f>IF(O2828="sníž. přenesená",K2828,0)</f>
        <v>0</v>
      </c>
      <c r="BI2828" s="228">
        <f>IF(O2828="nulová",K2828,0)</f>
        <v>0</v>
      </c>
      <c r="BJ2828" s="17" t="s">
        <v>88</v>
      </c>
      <c r="BK2828" s="228">
        <f>ROUND(P2828*H2828,2)</f>
        <v>0</v>
      </c>
      <c r="BL2828" s="17" t="s">
        <v>2127</v>
      </c>
      <c r="BM2828" s="17" t="s">
        <v>3017</v>
      </c>
    </row>
    <row r="2829" spans="2:65" s="1" customFormat="1" ht="16.5" customHeight="1">
      <c r="B2829" s="39"/>
      <c r="C2829" s="216" t="s">
        <v>3018</v>
      </c>
      <c r="D2829" s="216" t="s">
        <v>206</v>
      </c>
      <c r="E2829" s="217" t="s">
        <v>3019</v>
      </c>
      <c r="F2829" s="218" t="s">
        <v>3020</v>
      </c>
      <c r="G2829" s="219" t="s">
        <v>319</v>
      </c>
      <c r="H2829" s="220">
        <v>1</v>
      </c>
      <c r="I2829" s="221"/>
      <c r="J2829" s="221"/>
      <c r="K2829" s="222">
        <f>ROUND(P2829*H2829,2)</f>
        <v>0</v>
      </c>
      <c r="L2829" s="218" t="s">
        <v>1071</v>
      </c>
      <c r="M2829" s="44"/>
      <c r="N2829" s="223" t="s">
        <v>33</v>
      </c>
      <c r="O2829" s="224" t="s">
        <v>49</v>
      </c>
      <c r="P2829" s="225">
        <f>I2829+J2829</f>
        <v>0</v>
      </c>
      <c r="Q2829" s="225">
        <f>ROUND(I2829*H2829,2)</f>
        <v>0</v>
      </c>
      <c r="R2829" s="225">
        <f>ROUND(J2829*H2829,2)</f>
        <v>0</v>
      </c>
      <c r="S2829" s="80"/>
      <c r="T2829" s="226">
        <f>S2829*H2829</f>
        <v>0</v>
      </c>
      <c r="U2829" s="226">
        <v>0</v>
      </c>
      <c r="V2829" s="226">
        <f>U2829*H2829</f>
        <v>0</v>
      </c>
      <c r="W2829" s="226">
        <v>0</v>
      </c>
      <c r="X2829" s="227">
        <f>W2829*H2829</f>
        <v>0</v>
      </c>
      <c r="AR2829" s="17" t="s">
        <v>2127</v>
      </c>
      <c r="AT2829" s="17" t="s">
        <v>206</v>
      </c>
      <c r="AU2829" s="17" t="s">
        <v>90</v>
      </c>
      <c r="AY2829" s="17" t="s">
        <v>204</v>
      </c>
      <c r="BE2829" s="228">
        <f>IF(O2829="základní",K2829,0)</f>
        <v>0</v>
      </c>
      <c r="BF2829" s="228">
        <f>IF(O2829="snížená",K2829,0)</f>
        <v>0</v>
      </c>
      <c r="BG2829" s="228">
        <f>IF(O2829="zákl. přenesená",K2829,0)</f>
        <v>0</v>
      </c>
      <c r="BH2829" s="228">
        <f>IF(O2829="sníž. přenesená",K2829,0)</f>
        <v>0</v>
      </c>
      <c r="BI2829" s="228">
        <f>IF(O2829="nulová",K2829,0)</f>
        <v>0</v>
      </c>
      <c r="BJ2829" s="17" t="s">
        <v>88</v>
      </c>
      <c r="BK2829" s="228">
        <f>ROUND(P2829*H2829,2)</f>
        <v>0</v>
      </c>
      <c r="BL2829" s="17" t="s">
        <v>2127</v>
      </c>
      <c r="BM2829" s="17" t="s">
        <v>3021</v>
      </c>
    </row>
    <row r="2830" spans="2:51" s="11" customFormat="1" ht="12">
      <c r="B2830" s="229"/>
      <c r="C2830" s="230"/>
      <c r="D2830" s="231" t="s">
        <v>213</v>
      </c>
      <c r="E2830" s="232" t="s">
        <v>33</v>
      </c>
      <c r="F2830" s="233" t="s">
        <v>3022</v>
      </c>
      <c r="G2830" s="230"/>
      <c r="H2830" s="232" t="s">
        <v>33</v>
      </c>
      <c r="I2830" s="234"/>
      <c r="J2830" s="234"/>
      <c r="K2830" s="230"/>
      <c r="L2830" s="230"/>
      <c r="M2830" s="235"/>
      <c r="N2830" s="236"/>
      <c r="O2830" s="237"/>
      <c r="P2830" s="237"/>
      <c r="Q2830" s="237"/>
      <c r="R2830" s="237"/>
      <c r="S2830" s="237"/>
      <c r="T2830" s="237"/>
      <c r="U2830" s="237"/>
      <c r="V2830" s="237"/>
      <c r="W2830" s="237"/>
      <c r="X2830" s="238"/>
      <c r="AT2830" s="239" t="s">
        <v>213</v>
      </c>
      <c r="AU2830" s="239" t="s">
        <v>90</v>
      </c>
      <c r="AV2830" s="11" t="s">
        <v>88</v>
      </c>
      <c r="AW2830" s="11" t="s">
        <v>5</v>
      </c>
      <c r="AX2830" s="11" t="s">
        <v>80</v>
      </c>
      <c r="AY2830" s="239" t="s">
        <v>204</v>
      </c>
    </row>
    <row r="2831" spans="2:51" s="11" customFormat="1" ht="12">
      <c r="B2831" s="229"/>
      <c r="C2831" s="230"/>
      <c r="D2831" s="231" t="s">
        <v>213</v>
      </c>
      <c r="E2831" s="232" t="s">
        <v>33</v>
      </c>
      <c r="F2831" s="233" t="s">
        <v>3023</v>
      </c>
      <c r="G2831" s="230"/>
      <c r="H2831" s="232" t="s">
        <v>33</v>
      </c>
      <c r="I2831" s="234"/>
      <c r="J2831" s="234"/>
      <c r="K2831" s="230"/>
      <c r="L2831" s="230"/>
      <c r="M2831" s="235"/>
      <c r="N2831" s="236"/>
      <c r="O2831" s="237"/>
      <c r="P2831" s="237"/>
      <c r="Q2831" s="237"/>
      <c r="R2831" s="237"/>
      <c r="S2831" s="237"/>
      <c r="T2831" s="237"/>
      <c r="U2831" s="237"/>
      <c r="V2831" s="237"/>
      <c r="W2831" s="237"/>
      <c r="X2831" s="238"/>
      <c r="AT2831" s="239" t="s">
        <v>213</v>
      </c>
      <c r="AU2831" s="239" t="s">
        <v>90</v>
      </c>
      <c r="AV2831" s="11" t="s">
        <v>88</v>
      </c>
      <c r="AW2831" s="11" t="s">
        <v>5</v>
      </c>
      <c r="AX2831" s="11" t="s">
        <v>80</v>
      </c>
      <c r="AY2831" s="239" t="s">
        <v>204</v>
      </c>
    </row>
    <row r="2832" spans="2:51" s="12" customFormat="1" ht="12">
      <c r="B2832" s="240"/>
      <c r="C2832" s="241"/>
      <c r="D2832" s="231" t="s">
        <v>213</v>
      </c>
      <c r="E2832" s="242" t="s">
        <v>33</v>
      </c>
      <c r="F2832" s="243" t="s">
        <v>88</v>
      </c>
      <c r="G2832" s="241"/>
      <c r="H2832" s="244">
        <v>1</v>
      </c>
      <c r="I2832" s="245"/>
      <c r="J2832" s="245"/>
      <c r="K2832" s="241"/>
      <c r="L2832" s="241"/>
      <c r="M2832" s="246"/>
      <c r="N2832" s="247"/>
      <c r="O2832" s="248"/>
      <c r="P2832" s="248"/>
      <c r="Q2832" s="248"/>
      <c r="R2832" s="248"/>
      <c r="S2832" s="248"/>
      <c r="T2832" s="248"/>
      <c r="U2832" s="248"/>
      <c r="V2832" s="248"/>
      <c r="W2832" s="248"/>
      <c r="X2832" s="249"/>
      <c r="AT2832" s="250" t="s">
        <v>213</v>
      </c>
      <c r="AU2832" s="250" t="s">
        <v>90</v>
      </c>
      <c r="AV2832" s="12" t="s">
        <v>90</v>
      </c>
      <c r="AW2832" s="12" t="s">
        <v>5</v>
      </c>
      <c r="AX2832" s="12" t="s">
        <v>80</v>
      </c>
      <c r="AY2832" s="250" t="s">
        <v>204</v>
      </c>
    </row>
    <row r="2833" spans="2:51" s="11" customFormat="1" ht="12">
      <c r="B2833" s="229"/>
      <c r="C2833" s="230"/>
      <c r="D2833" s="231" t="s">
        <v>213</v>
      </c>
      <c r="E2833" s="232" t="s">
        <v>33</v>
      </c>
      <c r="F2833" s="233" t="s">
        <v>3024</v>
      </c>
      <c r="G2833" s="230"/>
      <c r="H2833" s="232" t="s">
        <v>33</v>
      </c>
      <c r="I2833" s="234"/>
      <c r="J2833" s="234"/>
      <c r="K2833" s="230"/>
      <c r="L2833" s="230"/>
      <c r="M2833" s="235"/>
      <c r="N2833" s="236"/>
      <c r="O2833" s="237"/>
      <c r="P2833" s="237"/>
      <c r="Q2833" s="237"/>
      <c r="R2833" s="237"/>
      <c r="S2833" s="237"/>
      <c r="T2833" s="237"/>
      <c r="U2833" s="237"/>
      <c r="V2833" s="237"/>
      <c r="W2833" s="237"/>
      <c r="X2833" s="238"/>
      <c r="AT2833" s="239" t="s">
        <v>213</v>
      </c>
      <c r="AU2833" s="239" t="s">
        <v>90</v>
      </c>
      <c r="AV2833" s="11" t="s">
        <v>88</v>
      </c>
      <c r="AW2833" s="11" t="s">
        <v>5</v>
      </c>
      <c r="AX2833" s="11" t="s">
        <v>80</v>
      </c>
      <c r="AY2833" s="239" t="s">
        <v>204</v>
      </c>
    </row>
    <row r="2834" spans="2:51" s="13" customFormat="1" ht="12">
      <c r="B2834" s="251"/>
      <c r="C2834" s="252"/>
      <c r="D2834" s="231" t="s">
        <v>213</v>
      </c>
      <c r="E2834" s="253" t="s">
        <v>33</v>
      </c>
      <c r="F2834" s="254" t="s">
        <v>218</v>
      </c>
      <c r="G2834" s="252"/>
      <c r="H2834" s="255">
        <v>1</v>
      </c>
      <c r="I2834" s="256"/>
      <c r="J2834" s="256"/>
      <c r="K2834" s="252"/>
      <c r="L2834" s="252"/>
      <c r="M2834" s="257"/>
      <c r="N2834" s="258"/>
      <c r="O2834" s="259"/>
      <c r="P2834" s="259"/>
      <c r="Q2834" s="259"/>
      <c r="R2834" s="259"/>
      <c r="S2834" s="259"/>
      <c r="T2834" s="259"/>
      <c r="U2834" s="259"/>
      <c r="V2834" s="259"/>
      <c r="W2834" s="259"/>
      <c r="X2834" s="260"/>
      <c r="AT2834" s="261" t="s">
        <v>213</v>
      </c>
      <c r="AU2834" s="261" t="s">
        <v>90</v>
      </c>
      <c r="AV2834" s="13" t="s">
        <v>211</v>
      </c>
      <c r="AW2834" s="13" t="s">
        <v>5</v>
      </c>
      <c r="AX2834" s="13" t="s">
        <v>88</v>
      </c>
      <c r="AY2834" s="261" t="s">
        <v>204</v>
      </c>
    </row>
    <row r="2835" spans="2:65" s="1" customFormat="1" ht="16.5" customHeight="1">
      <c r="B2835" s="39"/>
      <c r="C2835" s="216" t="s">
        <v>3025</v>
      </c>
      <c r="D2835" s="216" t="s">
        <v>206</v>
      </c>
      <c r="E2835" s="217" t="s">
        <v>3026</v>
      </c>
      <c r="F2835" s="218" t="s">
        <v>3027</v>
      </c>
      <c r="G2835" s="219" t="s">
        <v>314</v>
      </c>
      <c r="H2835" s="220">
        <v>1</v>
      </c>
      <c r="I2835" s="221"/>
      <c r="J2835" s="221"/>
      <c r="K2835" s="222">
        <f>ROUND(P2835*H2835,2)</f>
        <v>0</v>
      </c>
      <c r="L2835" s="218" t="s">
        <v>1071</v>
      </c>
      <c r="M2835" s="44"/>
      <c r="N2835" s="223" t="s">
        <v>33</v>
      </c>
      <c r="O2835" s="224" t="s">
        <v>49</v>
      </c>
      <c r="P2835" s="225">
        <f>I2835+J2835</f>
        <v>0</v>
      </c>
      <c r="Q2835" s="225">
        <f>ROUND(I2835*H2835,2)</f>
        <v>0</v>
      </c>
      <c r="R2835" s="225">
        <f>ROUND(J2835*H2835,2)</f>
        <v>0</v>
      </c>
      <c r="S2835" s="80"/>
      <c r="T2835" s="226">
        <f>S2835*H2835</f>
        <v>0</v>
      </c>
      <c r="U2835" s="226">
        <v>0</v>
      </c>
      <c r="V2835" s="226">
        <f>U2835*H2835</f>
        <v>0</v>
      </c>
      <c r="W2835" s="226">
        <v>0</v>
      </c>
      <c r="X2835" s="227">
        <f>W2835*H2835</f>
        <v>0</v>
      </c>
      <c r="AR2835" s="17" t="s">
        <v>2127</v>
      </c>
      <c r="AT2835" s="17" t="s">
        <v>206</v>
      </c>
      <c r="AU2835" s="17" t="s">
        <v>90</v>
      </c>
      <c r="AY2835" s="17" t="s">
        <v>204</v>
      </c>
      <c r="BE2835" s="228">
        <f>IF(O2835="základní",K2835,0)</f>
        <v>0</v>
      </c>
      <c r="BF2835" s="228">
        <f>IF(O2835="snížená",K2835,0)</f>
        <v>0</v>
      </c>
      <c r="BG2835" s="228">
        <f>IF(O2835="zákl. přenesená",K2835,0)</f>
        <v>0</v>
      </c>
      <c r="BH2835" s="228">
        <f>IF(O2835="sníž. přenesená",K2835,0)</f>
        <v>0</v>
      </c>
      <c r="BI2835" s="228">
        <f>IF(O2835="nulová",K2835,0)</f>
        <v>0</v>
      </c>
      <c r="BJ2835" s="17" t="s">
        <v>88</v>
      </c>
      <c r="BK2835" s="228">
        <f>ROUND(P2835*H2835,2)</f>
        <v>0</v>
      </c>
      <c r="BL2835" s="17" t="s">
        <v>2127</v>
      </c>
      <c r="BM2835" s="17" t="s">
        <v>3028</v>
      </c>
    </row>
    <row r="2836" spans="2:51" s="11" customFormat="1" ht="12">
      <c r="B2836" s="229"/>
      <c r="C2836" s="230"/>
      <c r="D2836" s="231" t="s">
        <v>213</v>
      </c>
      <c r="E2836" s="232" t="s">
        <v>33</v>
      </c>
      <c r="F2836" s="233" t="s">
        <v>3029</v>
      </c>
      <c r="G2836" s="230"/>
      <c r="H2836" s="232" t="s">
        <v>33</v>
      </c>
      <c r="I2836" s="234"/>
      <c r="J2836" s="234"/>
      <c r="K2836" s="230"/>
      <c r="L2836" s="230"/>
      <c r="M2836" s="235"/>
      <c r="N2836" s="236"/>
      <c r="O2836" s="237"/>
      <c r="P2836" s="237"/>
      <c r="Q2836" s="237"/>
      <c r="R2836" s="237"/>
      <c r="S2836" s="237"/>
      <c r="T2836" s="237"/>
      <c r="U2836" s="237"/>
      <c r="V2836" s="237"/>
      <c r="W2836" s="237"/>
      <c r="X2836" s="238"/>
      <c r="AT2836" s="239" t="s">
        <v>213</v>
      </c>
      <c r="AU2836" s="239" t="s">
        <v>90</v>
      </c>
      <c r="AV2836" s="11" t="s">
        <v>88</v>
      </c>
      <c r="AW2836" s="11" t="s">
        <v>5</v>
      </c>
      <c r="AX2836" s="11" t="s">
        <v>80</v>
      </c>
      <c r="AY2836" s="239" t="s">
        <v>204</v>
      </c>
    </row>
    <row r="2837" spans="2:51" s="12" customFormat="1" ht="12">
      <c r="B2837" s="240"/>
      <c r="C2837" s="241"/>
      <c r="D2837" s="231" t="s">
        <v>213</v>
      </c>
      <c r="E2837" s="242" t="s">
        <v>33</v>
      </c>
      <c r="F2837" s="243" t="s">
        <v>88</v>
      </c>
      <c r="G2837" s="241"/>
      <c r="H2837" s="244">
        <v>1</v>
      </c>
      <c r="I2837" s="245"/>
      <c r="J2837" s="245"/>
      <c r="K2837" s="241"/>
      <c r="L2837" s="241"/>
      <c r="M2837" s="246"/>
      <c r="N2837" s="247"/>
      <c r="O2837" s="248"/>
      <c r="P2837" s="248"/>
      <c r="Q2837" s="248"/>
      <c r="R2837" s="248"/>
      <c r="S2837" s="248"/>
      <c r="T2837" s="248"/>
      <c r="U2837" s="248"/>
      <c r="V2837" s="248"/>
      <c r="W2837" s="248"/>
      <c r="X2837" s="249"/>
      <c r="AT2837" s="250" t="s">
        <v>213</v>
      </c>
      <c r="AU2837" s="250" t="s">
        <v>90</v>
      </c>
      <c r="AV2837" s="12" t="s">
        <v>90</v>
      </c>
      <c r="AW2837" s="12" t="s">
        <v>5</v>
      </c>
      <c r="AX2837" s="12" t="s">
        <v>80</v>
      </c>
      <c r="AY2837" s="250" t="s">
        <v>204</v>
      </c>
    </row>
    <row r="2838" spans="2:51" s="13" customFormat="1" ht="12">
      <c r="B2838" s="251"/>
      <c r="C2838" s="252"/>
      <c r="D2838" s="231" t="s">
        <v>213</v>
      </c>
      <c r="E2838" s="253" t="s">
        <v>33</v>
      </c>
      <c r="F2838" s="254" t="s">
        <v>218</v>
      </c>
      <c r="G2838" s="252"/>
      <c r="H2838" s="255">
        <v>1</v>
      </c>
      <c r="I2838" s="256"/>
      <c r="J2838" s="256"/>
      <c r="K2838" s="252"/>
      <c r="L2838" s="252"/>
      <c r="M2838" s="257"/>
      <c r="N2838" s="258"/>
      <c r="O2838" s="259"/>
      <c r="P2838" s="259"/>
      <c r="Q2838" s="259"/>
      <c r="R2838" s="259"/>
      <c r="S2838" s="259"/>
      <c r="T2838" s="259"/>
      <c r="U2838" s="259"/>
      <c r="V2838" s="259"/>
      <c r="W2838" s="259"/>
      <c r="X2838" s="260"/>
      <c r="AT2838" s="261" t="s">
        <v>213</v>
      </c>
      <c r="AU2838" s="261" t="s">
        <v>90</v>
      </c>
      <c r="AV2838" s="13" t="s">
        <v>211</v>
      </c>
      <c r="AW2838" s="13" t="s">
        <v>5</v>
      </c>
      <c r="AX2838" s="13" t="s">
        <v>88</v>
      </c>
      <c r="AY2838" s="261" t="s">
        <v>204</v>
      </c>
    </row>
    <row r="2839" spans="2:65" s="1" customFormat="1" ht="16.5" customHeight="1">
      <c r="B2839" s="39"/>
      <c r="C2839" s="216" t="s">
        <v>3030</v>
      </c>
      <c r="D2839" s="216" t="s">
        <v>206</v>
      </c>
      <c r="E2839" s="217" t="s">
        <v>3031</v>
      </c>
      <c r="F2839" s="218" t="s">
        <v>3032</v>
      </c>
      <c r="G2839" s="219" t="s">
        <v>314</v>
      </c>
      <c r="H2839" s="220">
        <v>1</v>
      </c>
      <c r="I2839" s="221"/>
      <c r="J2839" s="221"/>
      <c r="K2839" s="222">
        <f>ROUND(P2839*H2839,2)</f>
        <v>0</v>
      </c>
      <c r="L2839" s="218" t="s">
        <v>1071</v>
      </c>
      <c r="M2839" s="44"/>
      <c r="N2839" s="223" t="s">
        <v>33</v>
      </c>
      <c r="O2839" s="224" t="s">
        <v>49</v>
      </c>
      <c r="P2839" s="225">
        <f>I2839+J2839</f>
        <v>0</v>
      </c>
      <c r="Q2839" s="225">
        <f>ROUND(I2839*H2839,2)</f>
        <v>0</v>
      </c>
      <c r="R2839" s="225">
        <f>ROUND(J2839*H2839,2)</f>
        <v>0</v>
      </c>
      <c r="S2839" s="80"/>
      <c r="T2839" s="226">
        <f>S2839*H2839</f>
        <v>0</v>
      </c>
      <c r="U2839" s="226">
        <v>0</v>
      </c>
      <c r="V2839" s="226">
        <f>U2839*H2839</f>
        <v>0</v>
      </c>
      <c r="W2839" s="226">
        <v>0</v>
      </c>
      <c r="X2839" s="227">
        <f>W2839*H2839</f>
        <v>0</v>
      </c>
      <c r="AR2839" s="17" t="s">
        <v>2127</v>
      </c>
      <c r="AT2839" s="17" t="s">
        <v>206</v>
      </c>
      <c r="AU2839" s="17" t="s">
        <v>90</v>
      </c>
      <c r="AY2839" s="17" t="s">
        <v>204</v>
      </c>
      <c r="BE2839" s="228">
        <f>IF(O2839="základní",K2839,0)</f>
        <v>0</v>
      </c>
      <c r="BF2839" s="228">
        <f>IF(O2839="snížená",K2839,0)</f>
        <v>0</v>
      </c>
      <c r="BG2839" s="228">
        <f>IF(O2839="zákl. přenesená",K2839,0)</f>
        <v>0</v>
      </c>
      <c r="BH2839" s="228">
        <f>IF(O2839="sníž. přenesená",K2839,0)</f>
        <v>0</v>
      </c>
      <c r="BI2839" s="228">
        <f>IF(O2839="nulová",K2839,0)</f>
        <v>0</v>
      </c>
      <c r="BJ2839" s="17" t="s">
        <v>88</v>
      </c>
      <c r="BK2839" s="228">
        <f>ROUND(P2839*H2839,2)</f>
        <v>0</v>
      </c>
      <c r="BL2839" s="17" t="s">
        <v>2127</v>
      </c>
      <c r="BM2839" s="17" t="s">
        <v>3033</v>
      </c>
    </row>
    <row r="2840" spans="2:65" s="1" customFormat="1" ht="16.5" customHeight="1">
      <c r="B2840" s="39"/>
      <c r="C2840" s="216" t="s">
        <v>3034</v>
      </c>
      <c r="D2840" s="216" t="s">
        <v>206</v>
      </c>
      <c r="E2840" s="217" t="s">
        <v>3035</v>
      </c>
      <c r="F2840" s="218" t="s">
        <v>3036</v>
      </c>
      <c r="G2840" s="219" t="s">
        <v>314</v>
      </c>
      <c r="H2840" s="220">
        <v>1</v>
      </c>
      <c r="I2840" s="221"/>
      <c r="J2840" s="221"/>
      <c r="K2840" s="222">
        <f>ROUND(P2840*H2840,2)</f>
        <v>0</v>
      </c>
      <c r="L2840" s="218" t="s">
        <v>1071</v>
      </c>
      <c r="M2840" s="44"/>
      <c r="N2840" s="223" t="s">
        <v>33</v>
      </c>
      <c r="O2840" s="224" t="s">
        <v>49</v>
      </c>
      <c r="P2840" s="225">
        <f>I2840+J2840</f>
        <v>0</v>
      </c>
      <c r="Q2840" s="225">
        <f>ROUND(I2840*H2840,2)</f>
        <v>0</v>
      </c>
      <c r="R2840" s="225">
        <f>ROUND(J2840*H2840,2)</f>
        <v>0</v>
      </c>
      <c r="S2840" s="80"/>
      <c r="T2840" s="226">
        <f>S2840*H2840</f>
        <v>0</v>
      </c>
      <c r="U2840" s="226">
        <v>0</v>
      </c>
      <c r="V2840" s="226">
        <f>U2840*H2840</f>
        <v>0</v>
      </c>
      <c r="W2840" s="226">
        <v>0</v>
      </c>
      <c r="X2840" s="227">
        <f>W2840*H2840</f>
        <v>0</v>
      </c>
      <c r="AR2840" s="17" t="s">
        <v>2127</v>
      </c>
      <c r="AT2840" s="17" t="s">
        <v>206</v>
      </c>
      <c r="AU2840" s="17" t="s">
        <v>90</v>
      </c>
      <c r="AY2840" s="17" t="s">
        <v>204</v>
      </c>
      <c r="BE2840" s="228">
        <f>IF(O2840="základní",K2840,0)</f>
        <v>0</v>
      </c>
      <c r="BF2840" s="228">
        <f>IF(O2840="snížená",K2840,0)</f>
        <v>0</v>
      </c>
      <c r="BG2840" s="228">
        <f>IF(O2840="zákl. přenesená",K2840,0)</f>
        <v>0</v>
      </c>
      <c r="BH2840" s="228">
        <f>IF(O2840="sníž. přenesená",K2840,0)</f>
        <v>0</v>
      </c>
      <c r="BI2840" s="228">
        <f>IF(O2840="nulová",K2840,0)</f>
        <v>0</v>
      </c>
      <c r="BJ2840" s="17" t="s">
        <v>88</v>
      </c>
      <c r="BK2840" s="228">
        <f>ROUND(P2840*H2840,2)</f>
        <v>0</v>
      </c>
      <c r="BL2840" s="17" t="s">
        <v>2127</v>
      </c>
      <c r="BM2840" s="17" t="s">
        <v>3037</v>
      </c>
    </row>
    <row r="2841" spans="2:65" s="1" customFormat="1" ht="16.5" customHeight="1">
      <c r="B2841" s="39"/>
      <c r="C2841" s="216" t="s">
        <v>3038</v>
      </c>
      <c r="D2841" s="216" t="s">
        <v>206</v>
      </c>
      <c r="E2841" s="217" t="s">
        <v>3039</v>
      </c>
      <c r="F2841" s="218" t="s">
        <v>3040</v>
      </c>
      <c r="G2841" s="219" t="s">
        <v>314</v>
      </c>
      <c r="H2841" s="220">
        <v>1</v>
      </c>
      <c r="I2841" s="221"/>
      <c r="J2841" s="221"/>
      <c r="K2841" s="222">
        <f>ROUND(P2841*H2841,2)</f>
        <v>0</v>
      </c>
      <c r="L2841" s="218" t="s">
        <v>1071</v>
      </c>
      <c r="M2841" s="44"/>
      <c r="N2841" s="223" t="s">
        <v>33</v>
      </c>
      <c r="O2841" s="224" t="s">
        <v>49</v>
      </c>
      <c r="P2841" s="225">
        <f>I2841+J2841</f>
        <v>0</v>
      </c>
      <c r="Q2841" s="225">
        <f>ROUND(I2841*H2841,2)</f>
        <v>0</v>
      </c>
      <c r="R2841" s="225">
        <f>ROUND(J2841*H2841,2)</f>
        <v>0</v>
      </c>
      <c r="S2841" s="80"/>
      <c r="T2841" s="226">
        <f>S2841*H2841</f>
        <v>0</v>
      </c>
      <c r="U2841" s="226">
        <v>0</v>
      </c>
      <c r="V2841" s="226">
        <f>U2841*H2841</f>
        <v>0</v>
      </c>
      <c r="W2841" s="226">
        <v>0</v>
      </c>
      <c r="X2841" s="227">
        <f>W2841*H2841</f>
        <v>0</v>
      </c>
      <c r="AR2841" s="17" t="s">
        <v>2127</v>
      </c>
      <c r="AT2841" s="17" t="s">
        <v>206</v>
      </c>
      <c r="AU2841" s="17" t="s">
        <v>90</v>
      </c>
      <c r="AY2841" s="17" t="s">
        <v>204</v>
      </c>
      <c r="BE2841" s="228">
        <f>IF(O2841="základní",K2841,0)</f>
        <v>0</v>
      </c>
      <c r="BF2841" s="228">
        <f>IF(O2841="snížená",K2841,0)</f>
        <v>0</v>
      </c>
      <c r="BG2841" s="228">
        <f>IF(O2841="zákl. přenesená",K2841,0)</f>
        <v>0</v>
      </c>
      <c r="BH2841" s="228">
        <f>IF(O2841="sníž. přenesená",K2841,0)</f>
        <v>0</v>
      </c>
      <c r="BI2841" s="228">
        <f>IF(O2841="nulová",K2841,0)</f>
        <v>0</v>
      </c>
      <c r="BJ2841" s="17" t="s">
        <v>88</v>
      </c>
      <c r="BK2841" s="228">
        <f>ROUND(P2841*H2841,2)</f>
        <v>0</v>
      </c>
      <c r="BL2841" s="17" t="s">
        <v>2127</v>
      </c>
      <c r="BM2841" s="17" t="s">
        <v>3041</v>
      </c>
    </row>
    <row r="2842" spans="2:65" s="1" customFormat="1" ht="16.5" customHeight="1">
      <c r="B2842" s="39"/>
      <c r="C2842" s="216" t="s">
        <v>3042</v>
      </c>
      <c r="D2842" s="216" t="s">
        <v>206</v>
      </c>
      <c r="E2842" s="217" t="s">
        <v>3043</v>
      </c>
      <c r="F2842" s="218" t="s">
        <v>3044</v>
      </c>
      <c r="G2842" s="219" t="s">
        <v>209</v>
      </c>
      <c r="H2842" s="220">
        <v>2.8</v>
      </c>
      <c r="I2842" s="221"/>
      <c r="J2842" s="221"/>
      <c r="K2842" s="222">
        <f>ROUND(P2842*H2842,2)</f>
        <v>0</v>
      </c>
      <c r="L2842" s="218" t="s">
        <v>1071</v>
      </c>
      <c r="M2842" s="44"/>
      <c r="N2842" s="285" t="s">
        <v>33</v>
      </c>
      <c r="O2842" s="286" t="s">
        <v>49</v>
      </c>
      <c r="P2842" s="287">
        <f>I2842+J2842</f>
        <v>0</v>
      </c>
      <c r="Q2842" s="287">
        <f>ROUND(I2842*H2842,2)</f>
        <v>0</v>
      </c>
      <c r="R2842" s="287">
        <f>ROUND(J2842*H2842,2)</f>
        <v>0</v>
      </c>
      <c r="S2842" s="288"/>
      <c r="T2842" s="289">
        <f>S2842*H2842</f>
        <v>0</v>
      </c>
      <c r="U2842" s="289">
        <v>0</v>
      </c>
      <c r="V2842" s="289">
        <f>U2842*H2842</f>
        <v>0</v>
      </c>
      <c r="W2842" s="289">
        <v>0</v>
      </c>
      <c r="X2842" s="290">
        <f>W2842*H2842</f>
        <v>0</v>
      </c>
      <c r="AR2842" s="17" t="s">
        <v>2127</v>
      </c>
      <c r="AT2842" s="17" t="s">
        <v>206</v>
      </c>
      <c r="AU2842" s="17" t="s">
        <v>90</v>
      </c>
      <c r="AY2842" s="17" t="s">
        <v>204</v>
      </c>
      <c r="BE2842" s="228">
        <f>IF(O2842="základní",K2842,0)</f>
        <v>0</v>
      </c>
      <c r="BF2842" s="228">
        <f>IF(O2842="snížená",K2842,0)</f>
        <v>0</v>
      </c>
      <c r="BG2842" s="228">
        <f>IF(O2842="zákl. přenesená",K2842,0)</f>
        <v>0</v>
      </c>
      <c r="BH2842" s="228">
        <f>IF(O2842="sníž. přenesená",K2842,0)</f>
        <v>0</v>
      </c>
      <c r="BI2842" s="228">
        <f>IF(O2842="nulová",K2842,0)</f>
        <v>0</v>
      </c>
      <c r="BJ2842" s="17" t="s">
        <v>88</v>
      </c>
      <c r="BK2842" s="228">
        <f>ROUND(P2842*H2842,2)</f>
        <v>0</v>
      </c>
      <c r="BL2842" s="17" t="s">
        <v>2127</v>
      </c>
      <c r="BM2842" s="17" t="s">
        <v>3045</v>
      </c>
    </row>
    <row r="2843" spans="2:13" s="1" customFormat="1" ht="6.95" customHeight="1">
      <c r="B2843" s="58"/>
      <c r="C2843" s="59"/>
      <c r="D2843" s="59"/>
      <c r="E2843" s="59"/>
      <c r="F2843" s="59"/>
      <c r="G2843" s="59"/>
      <c r="H2843" s="59"/>
      <c r="I2843" s="161"/>
      <c r="J2843" s="161"/>
      <c r="K2843" s="59"/>
      <c r="L2843" s="59"/>
      <c r="M2843" s="44"/>
    </row>
  </sheetData>
  <sheetProtection password="CC35" sheet="1" objects="1" scenarios="1" formatColumns="0" formatRows="0" autoFilter="0"/>
  <autoFilter ref="C124:L2842"/>
  <mergeCells count="9">
    <mergeCell ref="E7:H7"/>
    <mergeCell ref="E9:H9"/>
    <mergeCell ref="E18:H18"/>
    <mergeCell ref="E27:H27"/>
    <mergeCell ref="E50:H50"/>
    <mergeCell ref="E52:H52"/>
    <mergeCell ref="E115:H115"/>
    <mergeCell ref="E117:H117"/>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92</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3046</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30</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ROUND(K94,2)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ROUND((SUM(BE94:BE324)),2)</f>
        <v>0</v>
      </c>
      <c r="I35" s="150">
        <v>0.21</v>
      </c>
      <c r="J35" s="132"/>
      <c r="K35" s="145">
        <f>ROUND(((SUM(BE94:BE324))*I35),2)</f>
        <v>0</v>
      </c>
      <c r="M35" s="44"/>
    </row>
    <row r="36" spans="2:13" s="1" customFormat="1" ht="14.4" customHeight="1">
      <c r="B36" s="44"/>
      <c r="E36" s="130" t="s">
        <v>50</v>
      </c>
      <c r="F36" s="145">
        <f>ROUND((SUM(BF94:BF324)),2)</f>
        <v>0</v>
      </c>
      <c r="I36" s="150">
        <v>0.15</v>
      </c>
      <c r="J36" s="132"/>
      <c r="K36" s="145">
        <f>ROUND(((SUM(BF94:BF324))*I36),2)</f>
        <v>0</v>
      </c>
      <c r="M36" s="44"/>
    </row>
    <row r="37" spans="2:13" s="1" customFormat="1" ht="14.4" customHeight="1" hidden="1">
      <c r="B37" s="44"/>
      <c r="E37" s="130" t="s">
        <v>51</v>
      </c>
      <c r="F37" s="145">
        <f>ROUND((SUM(BG94:BG324)),2)</f>
        <v>0</v>
      </c>
      <c r="I37" s="150">
        <v>0.21</v>
      </c>
      <c r="J37" s="132"/>
      <c r="K37" s="145">
        <f>0</f>
        <v>0</v>
      </c>
      <c r="M37" s="44"/>
    </row>
    <row r="38" spans="2:13" s="1" customFormat="1" ht="14.4" customHeight="1" hidden="1">
      <c r="B38" s="44"/>
      <c r="E38" s="130" t="s">
        <v>52</v>
      </c>
      <c r="F38" s="145">
        <f>ROUND((SUM(BH94:BH324)),2)</f>
        <v>0</v>
      </c>
      <c r="I38" s="150">
        <v>0.15</v>
      </c>
      <c r="J38" s="132"/>
      <c r="K38" s="145">
        <f>0</f>
        <v>0</v>
      </c>
      <c r="M38" s="44"/>
    </row>
    <row r="39" spans="2:13" s="1" customFormat="1" ht="14.4" customHeight="1" hidden="1">
      <c r="B39" s="44"/>
      <c r="E39" s="130" t="s">
        <v>53</v>
      </c>
      <c r="F39" s="145">
        <f>ROUND((SUM(BI94:BI324)),2)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 xml:space="preserve">D.1.4.1  VYTÁPĚNÍ - D.1.4.1  VYTÁPĚNÍ</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Q94</f>
        <v>0</v>
      </c>
      <c r="J61" s="172">
        <f>R94</f>
        <v>0</v>
      </c>
      <c r="K61" s="98">
        <f>K94</f>
        <v>0</v>
      </c>
      <c r="L61" s="40"/>
      <c r="M61" s="44"/>
      <c r="AU61" s="17" t="s">
        <v>140</v>
      </c>
    </row>
    <row r="62" spans="2:13" s="7" customFormat="1" ht="24.95" customHeight="1">
      <c r="B62" s="173"/>
      <c r="C62" s="174"/>
      <c r="D62" s="175" t="s">
        <v>3047</v>
      </c>
      <c r="E62" s="176"/>
      <c r="F62" s="176"/>
      <c r="G62" s="176"/>
      <c r="H62" s="176"/>
      <c r="I62" s="177">
        <f>Q95</f>
        <v>0</v>
      </c>
      <c r="J62" s="177">
        <f>R95</f>
        <v>0</v>
      </c>
      <c r="K62" s="178">
        <f>K95</f>
        <v>0</v>
      </c>
      <c r="L62" s="174"/>
      <c r="M62" s="179"/>
    </row>
    <row r="63" spans="2:13" s="8" customFormat="1" ht="19.9" customHeight="1">
      <c r="B63" s="180"/>
      <c r="C63" s="181"/>
      <c r="D63" s="182" t="s">
        <v>165</v>
      </c>
      <c r="E63" s="183"/>
      <c r="F63" s="183"/>
      <c r="G63" s="183"/>
      <c r="H63" s="183"/>
      <c r="I63" s="184">
        <f>Q96</f>
        <v>0</v>
      </c>
      <c r="J63" s="184">
        <f>R96</f>
        <v>0</v>
      </c>
      <c r="K63" s="185">
        <f>K96</f>
        <v>0</v>
      </c>
      <c r="L63" s="181"/>
      <c r="M63" s="186"/>
    </row>
    <row r="64" spans="2:13" s="8" customFormat="1" ht="19.9" customHeight="1">
      <c r="B64" s="180"/>
      <c r="C64" s="181"/>
      <c r="D64" s="182" t="s">
        <v>3048</v>
      </c>
      <c r="E64" s="183"/>
      <c r="F64" s="183"/>
      <c r="G64" s="183"/>
      <c r="H64" s="183"/>
      <c r="I64" s="184">
        <f>Q119</f>
        <v>0</v>
      </c>
      <c r="J64" s="184">
        <f>R119</f>
        <v>0</v>
      </c>
      <c r="K64" s="185">
        <f>K119</f>
        <v>0</v>
      </c>
      <c r="L64" s="181"/>
      <c r="M64" s="186"/>
    </row>
    <row r="65" spans="2:13" s="8" customFormat="1" ht="19.9" customHeight="1">
      <c r="B65" s="180"/>
      <c r="C65" s="181"/>
      <c r="D65" s="182" t="s">
        <v>3049</v>
      </c>
      <c r="E65" s="183"/>
      <c r="F65" s="183"/>
      <c r="G65" s="183"/>
      <c r="H65" s="183"/>
      <c r="I65" s="184">
        <f>Q124</f>
        <v>0</v>
      </c>
      <c r="J65" s="184">
        <f>R124</f>
        <v>0</v>
      </c>
      <c r="K65" s="185">
        <f>K124</f>
        <v>0</v>
      </c>
      <c r="L65" s="181"/>
      <c r="M65" s="186"/>
    </row>
    <row r="66" spans="2:13" s="8" customFormat="1" ht="19.9" customHeight="1">
      <c r="B66" s="180"/>
      <c r="C66" s="181"/>
      <c r="D66" s="182" t="s">
        <v>3050</v>
      </c>
      <c r="E66" s="183"/>
      <c r="F66" s="183"/>
      <c r="G66" s="183"/>
      <c r="H66" s="183"/>
      <c r="I66" s="184">
        <f>Q136</f>
        <v>0</v>
      </c>
      <c r="J66" s="184">
        <f>R136</f>
        <v>0</v>
      </c>
      <c r="K66" s="185">
        <f>K136</f>
        <v>0</v>
      </c>
      <c r="L66" s="181"/>
      <c r="M66" s="186"/>
    </row>
    <row r="67" spans="2:13" s="8" customFormat="1" ht="19.9" customHeight="1">
      <c r="B67" s="180"/>
      <c r="C67" s="181"/>
      <c r="D67" s="182" t="s">
        <v>3051</v>
      </c>
      <c r="E67" s="183"/>
      <c r="F67" s="183"/>
      <c r="G67" s="183"/>
      <c r="H67" s="183"/>
      <c r="I67" s="184">
        <f>Q149</f>
        <v>0</v>
      </c>
      <c r="J67" s="184">
        <f>R149</f>
        <v>0</v>
      </c>
      <c r="K67" s="185">
        <f>K149</f>
        <v>0</v>
      </c>
      <c r="L67" s="181"/>
      <c r="M67" s="186"/>
    </row>
    <row r="68" spans="2:13" s="8" customFormat="1" ht="19.9" customHeight="1">
      <c r="B68" s="180"/>
      <c r="C68" s="181"/>
      <c r="D68" s="182" t="s">
        <v>3052</v>
      </c>
      <c r="E68" s="183"/>
      <c r="F68" s="183"/>
      <c r="G68" s="183"/>
      <c r="H68" s="183"/>
      <c r="I68" s="184">
        <f>Q160</f>
        <v>0</v>
      </c>
      <c r="J68" s="184">
        <f>R160</f>
        <v>0</v>
      </c>
      <c r="K68" s="185">
        <f>K160</f>
        <v>0</v>
      </c>
      <c r="L68" s="181"/>
      <c r="M68" s="186"/>
    </row>
    <row r="69" spans="2:13" s="8" customFormat="1" ht="19.9" customHeight="1">
      <c r="B69" s="180"/>
      <c r="C69" s="181"/>
      <c r="D69" s="182" t="s">
        <v>3053</v>
      </c>
      <c r="E69" s="183"/>
      <c r="F69" s="183"/>
      <c r="G69" s="183"/>
      <c r="H69" s="183"/>
      <c r="I69" s="184">
        <f>Q178</f>
        <v>0</v>
      </c>
      <c r="J69" s="184">
        <f>R178</f>
        <v>0</v>
      </c>
      <c r="K69" s="185">
        <f>K178</f>
        <v>0</v>
      </c>
      <c r="L69" s="181"/>
      <c r="M69" s="186"/>
    </row>
    <row r="70" spans="2:13" s="8" customFormat="1" ht="19.9" customHeight="1">
      <c r="B70" s="180"/>
      <c r="C70" s="181"/>
      <c r="D70" s="182" t="s">
        <v>3054</v>
      </c>
      <c r="E70" s="183"/>
      <c r="F70" s="183"/>
      <c r="G70" s="183"/>
      <c r="H70" s="183"/>
      <c r="I70" s="184">
        <f>Q209</f>
        <v>0</v>
      </c>
      <c r="J70" s="184">
        <f>R209</f>
        <v>0</v>
      </c>
      <c r="K70" s="185">
        <f>K209</f>
        <v>0</v>
      </c>
      <c r="L70" s="181"/>
      <c r="M70" s="186"/>
    </row>
    <row r="71" spans="2:13" s="8" customFormat="1" ht="19.9" customHeight="1">
      <c r="B71" s="180"/>
      <c r="C71" s="181"/>
      <c r="D71" s="182" t="s">
        <v>3055</v>
      </c>
      <c r="E71" s="183"/>
      <c r="F71" s="183"/>
      <c r="G71" s="183"/>
      <c r="H71" s="183"/>
      <c r="I71" s="184">
        <f>Q265</f>
        <v>0</v>
      </c>
      <c r="J71" s="184">
        <f>R265</f>
        <v>0</v>
      </c>
      <c r="K71" s="185">
        <f>K265</f>
        <v>0</v>
      </c>
      <c r="L71" s="181"/>
      <c r="M71" s="186"/>
    </row>
    <row r="72" spans="2:13" s="8" customFormat="1" ht="19.9" customHeight="1">
      <c r="B72" s="180"/>
      <c r="C72" s="181"/>
      <c r="D72" s="182" t="s">
        <v>3056</v>
      </c>
      <c r="E72" s="183"/>
      <c r="F72" s="183"/>
      <c r="G72" s="183"/>
      <c r="H72" s="183"/>
      <c r="I72" s="184">
        <f>Q294</f>
        <v>0</v>
      </c>
      <c r="J72" s="184">
        <f>R294</f>
        <v>0</v>
      </c>
      <c r="K72" s="185">
        <f>K294</f>
        <v>0</v>
      </c>
      <c r="L72" s="181"/>
      <c r="M72" s="186"/>
    </row>
    <row r="73" spans="2:13" s="8" customFormat="1" ht="19.9" customHeight="1">
      <c r="B73" s="180"/>
      <c r="C73" s="181"/>
      <c r="D73" s="182" t="s">
        <v>179</v>
      </c>
      <c r="E73" s="183"/>
      <c r="F73" s="183"/>
      <c r="G73" s="183"/>
      <c r="H73" s="183"/>
      <c r="I73" s="184">
        <f>Q308</f>
        <v>0</v>
      </c>
      <c r="J73" s="184">
        <f>R308</f>
        <v>0</v>
      </c>
      <c r="K73" s="185">
        <f>K308</f>
        <v>0</v>
      </c>
      <c r="L73" s="181"/>
      <c r="M73" s="186"/>
    </row>
    <row r="74" spans="2:13" s="7" customFormat="1" ht="24.95" customHeight="1">
      <c r="B74" s="173"/>
      <c r="C74" s="174"/>
      <c r="D74" s="175" t="s">
        <v>3057</v>
      </c>
      <c r="E74" s="176"/>
      <c r="F74" s="176"/>
      <c r="G74" s="176"/>
      <c r="H74" s="176"/>
      <c r="I74" s="177">
        <f>Q314</f>
        <v>0</v>
      </c>
      <c r="J74" s="177">
        <f>R314</f>
        <v>0</v>
      </c>
      <c r="K74" s="178">
        <f>K314</f>
        <v>0</v>
      </c>
      <c r="L74" s="174"/>
      <c r="M74" s="179"/>
    </row>
    <row r="75" spans="2:13" s="1" customFormat="1" ht="21.8" customHeight="1">
      <c r="B75" s="39"/>
      <c r="C75" s="40"/>
      <c r="D75" s="40"/>
      <c r="E75" s="40"/>
      <c r="F75" s="40"/>
      <c r="G75" s="40"/>
      <c r="H75" s="40"/>
      <c r="I75" s="132"/>
      <c r="J75" s="132"/>
      <c r="K75" s="40"/>
      <c r="L75" s="40"/>
      <c r="M75" s="44"/>
    </row>
    <row r="76" spans="2:13" s="1" customFormat="1" ht="6.95" customHeight="1">
      <c r="B76" s="58"/>
      <c r="C76" s="59"/>
      <c r="D76" s="59"/>
      <c r="E76" s="59"/>
      <c r="F76" s="59"/>
      <c r="G76" s="59"/>
      <c r="H76" s="59"/>
      <c r="I76" s="161"/>
      <c r="J76" s="161"/>
      <c r="K76" s="59"/>
      <c r="L76" s="59"/>
      <c r="M76" s="44"/>
    </row>
    <row r="80" spans="2:13" s="1" customFormat="1" ht="6.95" customHeight="1">
      <c r="B80" s="60"/>
      <c r="C80" s="61"/>
      <c r="D80" s="61"/>
      <c r="E80" s="61"/>
      <c r="F80" s="61"/>
      <c r="G80" s="61"/>
      <c r="H80" s="61"/>
      <c r="I80" s="164"/>
      <c r="J80" s="164"/>
      <c r="K80" s="61"/>
      <c r="L80" s="61"/>
      <c r="M80" s="44"/>
    </row>
    <row r="81" spans="2:13" s="1" customFormat="1" ht="24.95" customHeight="1">
      <c r="B81" s="39"/>
      <c r="C81" s="23" t="s">
        <v>185</v>
      </c>
      <c r="D81" s="40"/>
      <c r="E81" s="40"/>
      <c r="F81" s="40"/>
      <c r="G81" s="40"/>
      <c r="H81" s="40"/>
      <c r="I81" s="132"/>
      <c r="J81" s="132"/>
      <c r="K81" s="40"/>
      <c r="L81" s="40"/>
      <c r="M81" s="44"/>
    </row>
    <row r="82" spans="2:13" s="1" customFormat="1" ht="6.95" customHeight="1">
      <c r="B82" s="39"/>
      <c r="C82" s="40"/>
      <c r="D82" s="40"/>
      <c r="E82" s="40"/>
      <c r="F82" s="40"/>
      <c r="G82" s="40"/>
      <c r="H82" s="40"/>
      <c r="I82" s="132"/>
      <c r="J82" s="132"/>
      <c r="K82" s="40"/>
      <c r="L82" s="40"/>
      <c r="M82" s="44"/>
    </row>
    <row r="83" spans="2:13" s="1" customFormat="1" ht="12" customHeight="1">
      <c r="B83" s="39"/>
      <c r="C83" s="32" t="s">
        <v>17</v>
      </c>
      <c r="D83" s="40"/>
      <c r="E83" s="40"/>
      <c r="F83" s="40"/>
      <c r="G83" s="40"/>
      <c r="H83" s="40"/>
      <c r="I83" s="132"/>
      <c r="J83" s="132"/>
      <c r="K83" s="40"/>
      <c r="L83" s="40"/>
      <c r="M83" s="44"/>
    </row>
    <row r="84" spans="2:13" s="1" customFormat="1" ht="16.5" customHeight="1">
      <c r="B84" s="39"/>
      <c r="C84" s="40"/>
      <c r="D84" s="40"/>
      <c r="E84" s="165" t="str">
        <f>E7</f>
        <v>Rekonstrukce objektu Kateřinská 17 pro CMT UP v Olomouci</v>
      </c>
      <c r="F84" s="32"/>
      <c r="G84" s="32"/>
      <c r="H84" s="32"/>
      <c r="I84" s="132"/>
      <c r="J84" s="132"/>
      <c r="K84" s="40"/>
      <c r="L84" s="40"/>
      <c r="M84" s="44"/>
    </row>
    <row r="85" spans="2:13" s="1" customFormat="1" ht="12" customHeight="1">
      <c r="B85" s="39"/>
      <c r="C85" s="32" t="s">
        <v>127</v>
      </c>
      <c r="D85" s="40"/>
      <c r="E85" s="40"/>
      <c r="F85" s="40"/>
      <c r="G85" s="40"/>
      <c r="H85" s="40"/>
      <c r="I85" s="132"/>
      <c r="J85" s="132"/>
      <c r="K85" s="40"/>
      <c r="L85" s="40"/>
      <c r="M85" s="44"/>
    </row>
    <row r="86" spans="2:13" s="1" customFormat="1" ht="16.5" customHeight="1">
      <c r="B86" s="39"/>
      <c r="C86" s="40"/>
      <c r="D86" s="40"/>
      <c r="E86" s="65" t="str">
        <f>E9</f>
        <v xml:space="preserve">D.1.4.1  VYTÁPĚNÍ - D.1.4.1  VYTÁPĚNÍ</v>
      </c>
      <c r="F86" s="40"/>
      <c r="G86" s="40"/>
      <c r="H86" s="40"/>
      <c r="I86" s="132"/>
      <c r="J86" s="132"/>
      <c r="K86" s="40"/>
      <c r="L86" s="40"/>
      <c r="M86" s="44"/>
    </row>
    <row r="87" spans="2:13" s="1" customFormat="1" ht="6.95" customHeight="1">
      <c r="B87" s="39"/>
      <c r="C87" s="40"/>
      <c r="D87" s="40"/>
      <c r="E87" s="40"/>
      <c r="F87" s="40"/>
      <c r="G87" s="40"/>
      <c r="H87" s="40"/>
      <c r="I87" s="132"/>
      <c r="J87" s="132"/>
      <c r="K87" s="40"/>
      <c r="L87" s="40"/>
      <c r="M87" s="44"/>
    </row>
    <row r="88" spans="2:13" s="1" customFormat="1" ht="12" customHeight="1">
      <c r="B88" s="39"/>
      <c r="C88" s="32" t="s">
        <v>23</v>
      </c>
      <c r="D88" s="40"/>
      <c r="E88" s="40"/>
      <c r="F88" s="27" t="str">
        <f>F12</f>
        <v xml:space="preserve"> </v>
      </c>
      <c r="G88" s="40"/>
      <c r="H88" s="40"/>
      <c r="I88" s="134" t="s">
        <v>25</v>
      </c>
      <c r="J88" s="136" t="str">
        <f>IF(J12="","",J12)</f>
        <v>3. 11. 2017</v>
      </c>
      <c r="K88" s="40"/>
      <c r="L88" s="40"/>
      <c r="M88" s="44"/>
    </row>
    <row r="89" spans="2:13" s="1" customFormat="1" ht="6.95" customHeight="1">
      <c r="B89" s="39"/>
      <c r="C89" s="40"/>
      <c r="D89" s="40"/>
      <c r="E89" s="40"/>
      <c r="F89" s="40"/>
      <c r="G89" s="40"/>
      <c r="H89" s="40"/>
      <c r="I89" s="132"/>
      <c r="J89" s="132"/>
      <c r="K89" s="40"/>
      <c r="L89" s="40"/>
      <c r="M89" s="44"/>
    </row>
    <row r="90" spans="2:13" s="1" customFormat="1" ht="24.9" customHeight="1">
      <c r="B90" s="39"/>
      <c r="C90" s="32" t="s">
        <v>31</v>
      </c>
      <c r="D90" s="40"/>
      <c r="E90" s="40"/>
      <c r="F90" s="27" t="str">
        <f>E15</f>
        <v>Universita Palackého Olomouc</v>
      </c>
      <c r="G90" s="40"/>
      <c r="H90" s="40"/>
      <c r="I90" s="134" t="s">
        <v>38</v>
      </c>
      <c r="J90" s="166" t="str">
        <f>E21</f>
        <v>MgAmIng arch L.Blažek,Ing V.Petr</v>
      </c>
      <c r="K90" s="40"/>
      <c r="L90" s="40"/>
      <c r="M90" s="44"/>
    </row>
    <row r="91" spans="2:13" s="1" customFormat="1" ht="13.65" customHeight="1">
      <c r="B91" s="39"/>
      <c r="C91" s="32" t="s">
        <v>36</v>
      </c>
      <c r="D91" s="40"/>
      <c r="E91" s="40"/>
      <c r="F91" s="27" t="str">
        <f>IF(E18="","",E18)</f>
        <v>Vyplň údaj</v>
      </c>
      <c r="G91" s="40"/>
      <c r="H91" s="40"/>
      <c r="I91" s="134" t="s">
        <v>40</v>
      </c>
      <c r="J91" s="166" t="str">
        <f>E24</f>
        <v xml:space="preserve"> </v>
      </c>
      <c r="K91" s="40"/>
      <c r="L91" s="40"/>
      <c r="M91" s="44"/>
    </row>
    <row r="92" spans="2:13" s="1" customFormat="1" ht="10.3" customHeight="1">
      <c r="B92" s="39"/>
      <c r="C92" s="40"/>
      <c r="D92" s="40"/>
      <c r="E92" s="40"/>
      <c r="F92" s="40"/>
      <c r="G92" s="40"/>
      <c r="H92" s="40"/>
      <c r="I92" s="132"/>
      <c r="J92" s="132"/>
      <c r="K92" s="40"/>
      <c r="L92" s="40"/>
      <c r="M92" s="44"/>
    </row>
    <row r="93" spans="2:24" s="9" customFormat="1" ht="29.25" customHeight="1">
      <c r="B93" s="187"/>
      <c r="C93" s="188" t="s">
        <v>186</v>
      </c>
      <c r="D93" s="189" t="s">
        <v>63</v>
      </c>
      <c r="E93" s="189" t="s">
        <v>59</v>
      </c>
      <c r="F93" s="189" t="s">
        <v>60</v>
      </c>
      <c r="G93" s="189" t="s">
        <v>187</v>
      </c>
      <c r="H93" s="189" t="s">
        <v>188</v>
      </c>
      <c r="I93" s="190" t="s">
        <v>189</v>
      </c>
      <c r="J93" s="190" t="s">
        <v>190</v>
      </c>
      <c r="K93" s="191" t="s">
        <v>139</v>
      </c>
      <c r="L93" s="192" t="s">
        <v>191</v>
      </c>
      <c r="M93" s="193"/>
      <c r="N93" s="88" t="s">
        <v>33</v>
      </c>
      <c r="O93" s="89" t="s">
        <v>48</v>
      </c>
      <c r="P93" s="89" t="s">
        <v>192</v>
      </c>
      <c r="Q93" s="89" t="s">
        <v>193</v>
      </c>
      <c r="R93" s="89" t="s">
        <v>194</v>
      </c>
      <c r="S93" s="89" t="s">
        <v>195</v>
      </c>
      <c r="T93" s="89" t="s">
        <v>196</v>
      </c>
      <c r="U93" s="89" t="s">
        <v>197</v>
      </c>
      <c r="V93" s="89" t="s">
        <v>198</v>
      </c>
      <c r="W93" s="89" t="s">
        <v>199</v>
      </c>
      <c r="X93" s="90" t="s">
        <v>200</v>
      </c>
    </row>
    <row r="94" spans="2:63" s="1" customFormat="1" ht="22.8" customHeight="1">
      <c r="B94" s="39"/>
      <c r="C94" s="95" t="s">
        <v>201</v>
      </c>
      <c r="D94" s="40"/>
      <c r="E94" s="40"/>
      <c r="F94" s="40"/>
      <c r="G94" s="40"/>
      <c r="H94" s="40"/>
      <c r="I94" s="132"/>
      <c r="J94" s="132"/>
      <c r="K94" s="194">
        <f>BK94</f>
        <v>0</v>
      </c>
      <c r="L94" s="40"/>
      <c r="M94" s="44"/>
      <c r="N94" s="91"/>
      <c r="O94" s="92"/>
      <c r="P94" s="92"/>
      <c r="Q94" s="195">
        <f>Q95+Q314</f>
        <v>0</v>
      </c>
      <c r="R94" s="195">
        <f>R95+R314</f>
        <v>0</v>
      </c>
      <c r="S94" s="92"/>
      <c r="T94" s="196">
        <f>T95+T314</f>
        <v>0</v>
      </c>
      <c r="U94" s="92"/>
      <c r="V94" s="196">
        <f>V95+V314</f>
        <v>2.4816999999999996</v>
      </c>
      <c r="W94" s="92"/>
      <c r="X94" s="197">
        <f>X95+X314</f>
        <v>0</v>
      </c>
      <c r="AT94" s="17" t="s">
        <v>79</v>
      </c>
      <c r="AU94" s="17" t="s">
        <v>140</v>
      </c>
      <c r="BK94" s="198">
        <f>BK95+BK314</f>
        <v>0</v>
      </c>
    </row>
    <row r="95" spans="2:63" s="10" customFormat="1" ht="25.9" customHeight="1">
      <c r="B95" s="199"/>
      <c r="C95" s="200"/>
      <c r="D95" s="201" t="s">
        <v>79</v>
      </c>
      <c r="E95" s="202" t="s">
        <v>1631</v>
      </c>
      <c r="F95" s="202" t="s">
        <v>3058</v>
      </c>
      <c r="G95" s="200"/>
      <c r="H95" s="200"/>
      <c r="I95" s="203"/>
      <c r="J95" s="203"/>
      <c r="K95" s="204">
        <f>BK95</f>
        <v>0</v>
      </c>
      <c r="L95" s="200"/>
      <c r="M95" s="205"/>
      <c r="N95" s="206"/>
      <c r="O95" s="207"/>
      <c r="P95" s="207"/>
      <c r="Q95" s="208">
        <f>Q96+Q119+Q124+Q136+Q149+Q160+Q178+Q209+Q265+Q294+Q308</f>
        <v>0</v>
      </c>
      <c r="R95" s="208">
        <f>R96+R119+R124+R136+R149+R160+R178+R209+R265+R294+R308</f>
        <v>0</v>
      </c>
      <c r="S95" s="207"/>
      <c r="T95" s="209">
        <f>T96+T119+T124+T136+T149+T160+T178+T209+T265+T294+T308</f>
        <v>0</v>
      </c>
      <c r="U95" s="207"/>
      <c r="V95" s="209">
        <f>V96+V119+V124+V136+V149+V160+V178+V209+V265+V294+V308</f>
        <v>2.4816999999999996</v>
      </c>
      <c r="W95" s="207"/>
      <c r="X95" s="210">
        <f>X96+X119+X124+X136+X149+X160+X178+X209+X265+X294+X308</f>
        <v>0</v>
      </c>
      <c r="AR95" s="211" t="s">
        <v>90</v>
      </c>
      <c r="AT95" s="212" t="s">
        <v>79</v>
      </c>
      <c r="AU95" s="212" t="s">
        <v>80</v>
      </c>
      <c r="AY95" s="211" t="s">
        <v>204</v>
      </c>
      <c r="BK95" s="213">
        <f>BK96+BK119+BK124+BK136+BK149+BK160+BK178+BK209+BK265+BK294+BK308</f>
        <v>0</v>
      </c>
    </row>
    <row r="96" spans="2:63" s="10" customFormat="1" ht="22.8" customHeight="1">
      <c r="B96" s="199"/>
      <c r="C96" s="200"/>
      <c r="D96" s="201" t="s">
        <v>79</v>
      </c>
      <c r="E96" s="214" t="s">
        <v>1670</v>
      </c>
      <c r="F96" s="214" t="s">
        <v>1671</v>
      </c>
      <c r="G96" s="200"/>
      <c r="H96" s="200"/>
      <c r="I96" s="203"/>
      <c r="J96" s="203"/>
      <c r="K96" s="215">
        <f>BK96</f>
        <v>0</v>
      </c>
      <c r="L96" s="200"/>
      <c r="M96" s="205"/>
      <c r="N96" s="206"/>
      <c r="O96" s="207"/>
      <c r="P96" s="207"/>
      <c r="Q96" s="208">
        <f>SUM(Q97:Q118)</f>
        <v>0</v>
      </c>
      <c r="R96" s="208">
        <f>SUM(R97:R118)</f>
        <v>0</v>
      </c>
      <c r="S96" s="207"/>
      <c r="T96" s="209">
        <f>SUM(T97:T118)</f>
        <v>0</v>
      </c>
      <c r="U96" s="207"/>
      <c r="V96" s="209">
        <f>SUM(V97:V118)</f>
        <v>0.04894</v>
      </c>
      <c r="W96" s="207"/>
      <c r="X96" s="210">
        <f>SUM(X97:X118)</f>
        <v>0</v>
      </c>
      <c r="AR96" s="211" t="s">
        <v>90</v>
      </c>
      <c r="AT96" s="212" t="s">
        <v>79</v>
      </c>
      <c r="AU96" s="212" t="s">
        <v>88</v>
      </c>
      <c r="AY96" s="211" t="s">
        <v>204</v>
      </c>
      <c r="BK96" s="213">
        <f>SUM(BK97:BK118)</f>
        <v>0</v>
      </c>
    </row>
    <row r="97" spans="2:65" s="1" customFormat="1" ht="22.5" customHeight="1">
      <c r="B97" s="39"/>
      <c r="C97" s="216" t="s">
        <v>88</v>
      </c>
      <c r="D97" s="216" t="s">
        <v>206</v>
      </c>
      <c r="E97" s="217" t="s">
        <v>3059</v>
      </c>
      <c r="F97" s="218" t="s">
        <v>3060</v>
      </c>
      <c r="G97" s="219" t="s">
        <v>296</v>
      </c>
      <c r="H97" s="220">
        <v>489</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305</v>
      </c>
      <c r="AT97" s="17" t="s">
        <v>206</v>
      </c>
      <c r="AU97" s="17" t="s">
        <v>90</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305</v>
      </c>
      <c r="BM97" s="17" t="s">
        <v>3061</v>
      </c>
    </row>
    <row r="98" spans="2:65" s="1" customFormat="1" ht="22.5" customHeight="1">
      <c r="B98" s="39"/>
      <c r="C98" s="216" t="s">
        <v>90</v>
      </c>
      <c r="D98" s="216" t="s">
        <v>206</v>
      </c>
      <c r="E98" s="217" t="s">
        <v>3062</v>
      </c>
      <c r="F98" s="218" t="s">
        <v>3063</v>
      </c>
      <c r="G98" s="219" t="s">
        <v>296</v>
      </c>
      <c r="H98" s="220">
        <v>228</v>
      </c>
      <c r="I98" s="221"/>
      <c r="J98" s="221"/>
      <c r="K98" s="222">
        <f>ROUND(P98*H98,2)</f>
        <v>0</v>
      </c>
      <c r="L98" s="218" t="s">
        <v>1071</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305</v>
      </c>
      <c r="AT98" s="17" t="s">
        <v>206</v>
      </c>
      <c r="AU98" s="17" t="s">
        <v>90</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305</v>
      </c>
      <c r="BM98" s="17" t="s">
        <v>3064</v>
      </c>
    </row>
    <row r="99" spans="2:65" s="1" customFormat="1" ht="22.5" customHeight="1">
      <c r="B99" s="39"/>
      <c r="C99" s="216" t="s">
        <v>224</v>
      </c>
      <c r="D99" s="216" t="s">
        <v>206</v>
      </c>
      <c r="E99" s="217" t="s">
        <v>3065</v>
      </c>
      <c r="F99" s="218" t="s">
        <v>3066</v>
      </c>
      <c r="G99" s="219" t="s">
        <v>296</v>
      </c>
      <c r="H99" s="220">
        <v>184</v>
      </c>
      <c r="I99" s="221"/>
      <c r="J99" s="221"/>
      <c r="K99" s="222">
        <f>ROUND(P99*H99,2)</f>
        <v>0</v>
      </c>
      <c r="L99" s="218" t="s">
        <v>1071</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305</v>
      </c>
      <c r="AT99" s="17" t="s">
        <v>206</v>
      </c>
      <c r="AU99" s="17" t="s">
        <v>90</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305</v>
      </c>
      <c r="BM99" s="17" t="s">
        <v>3067</v>
      </c>
    </row>
    <row r="100" spans="2:65" s="1" customFormat="1" ht="22.5" customHeight="1">
      <c r="B100" s="39"/>
      <c r="C100" s="216" t="s">
        <v>211</v>
      </c>
      <c r="D100" s="216" t="s">
        <v>206</v>
      </c>
      <c r="E100" s="217" t="s">
        <v>3068</v>
      </c>
      <c r="F100" s="218" t="s">
        <v>3069</v>
      </c>
      <c r="G100" s="219" t="s">
        <v>296</v>
      </c>
      <c r="H100" s="220">
        <v>146</v>
      </c>
      <c r="I100" s="221"/>
      <c r="J100" s="221"/>
      <c r="K100" s="222">
        <f>ROUND(P100*H100,2)</f>
        <v>0</v>
      </c>
      <c r="L100" s="218" t="s">
        <v>1071</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305</v>
      </c>
      <c r="AT100" s="17" t="s">
        <v>206</v>
      </c>
      <c r="AU100" s="17" t="s">
        <v>90</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305</v>
      </c>
      <c r="BM100" s="17" t="s">
        <v>3070</v>
      </c>
    </row>
    <row r="101" spans="2:65" s="1" customFormat="1" ht="22.5" customHeight="1">
      <c r="B101" s="39"/>
      <c r="C101" s="216" t="s">
        <v>236</v>
      </c>
      <c r="D101" s="216" t="s">
        <v>206</v>
      </c>
      <c r="E101" s="217" t="s">
        <v>3071</v>
      </c>
      <c r="F101" s="218" t="s">
        <v>3072</v>
      </c>
      <c r="G101" s="219" t="s">
        <v>296</v>
      </c>
      <c r="H101" s="220">
        <v>45</v>
      </c>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305</v>
      </c>
      <c r="AT101" s="17" t="s">
        <v>206</v>
      </c>
      <c r="AU101" s="17" t="s">
        <v>90</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305</v>
      </c>
      <c r="BM101" s="17" t="s">
        <v>3073</v>
      </c>
    </row>
    <row r="102" spans="2:65" s="1" customFormat="1" ht="22.5" customHeight="1">
      <c r="B102" s="39"/>
      <c r="C102" s="216" t="s">
        <v>247</v>
      </c>
      <c r="D102" s="216" t="s">
        <v>206</v>
      </c>
      <c r="E102" s="217" t="s">
        <v>3074</v>
      </c>
      <c r="F102" s="218" t="s">
        <v>3075</v>
      </c>
      <c r="G102" s="219" t="s">
        <v>296</v>
      </c>
      <c r="H102" s="220">
        <v>39</v>
      </c>
      <c r="I102" s="221"/>
      <c r="J102" s="221"/>
      <c r="K102" s="222">
        <f>ROUND(P102*H102,2)</f>
        <v>0</v>
      </c>
      <c r="L102" s="218" t="s">
        <v>1071</v>
      </c>
      <c r="M102" s="44"/>
      <c r="N102" s="223"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305</v>
      </c>
      <c r="AT102" s="17" t="s">
        <v>206</v>
      </c>
      <c r="AU102" s="17" t="s">
        <v>90</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305</v>
      </c>
      <c r="BM102" s="17" t="s">
        <v>3076</v>
      </c>
    </row>
    <row r="103" spans="2:65" s="1" customFormat="1" ht="16.5" customHeight="1">
      <c r="B103" s="39"/>
      <c r="C103" s="216" t="s">
        <v>253</v>
      </c>
      <c r="D103" s="216" t="s">
        <v>206</v>
      </c>
      <c r="E103" s="217" t="s">
        <v>3077</v>
      </c>
      <c r="F103" s="218" t="s">
        <v>3078</v>
      </c>
      <c r="G103" s="219" t="s">
        <v>296</v>
      </c>
      <c r="H103" s="220">
        <v>3</v>
      </c>
      <c r="I103" s="221"/>
      <c r="J103" s="221"/>
      <c r="K103" s="222">
        <f>ROUND(P103*H103,2)</f>
        <v>0</v>
      </c>
      <c r="L103" s="218" t="s">
        <v>1071</v>
      </c>
      <c r="M103" s="44"/>
      <c r="N103" s="223"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305</v>
      </c>
      <c r="AT103" s="17" t="s">
        <v>206</v>
      </c>
      <c r="AU103" s="17" t="s">
        <v>90</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305</v>
      </c>
      <c r="BM103" s="17" t="s">
        <v>3079</v>
      </c>
    </row>
    <row r="104" spans="2:65" s="1" customFormat="1" ht="16.5" customHeight="1">
      <c r="B104" s="39"/>
      <c r="C104" s="216" t="s">
        <v>258</v>
      </c>
      <c r="D104" s="216" t="s">
        <v>206</v>
      </c>
      <c r="E104" s="217" t="s">
        <v>3080</v>
      </c>
      <c r="F104" s="218" t="s">
        <v>3081</v>
      </c>
      <c r="G104" s="219" t="s">
        <v>296</v>
      </c>
      <c r="H104" s="220">
        <v>46</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305</v>
      </c>
      <c r="AT104" s="17" t="s">
        <v>206</v>
      </c>
      <c r="AU104" s="17" t="s">
        <v>90</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305</v>
      </c>
      <c r="BM104" s="17" t="s">
        <v>3082</v>
      </c>
    </row>
    <row r="105" spans="2:65" s="1" customFormat="1" ht="22.5" customHeight="1">
      <c r="B105" s="39"/>
      <c r="C105" s="216" t="s">
        <v>262</v>
      </c>
      <c r="D105" s="216" t="s">
        <v>206</v>
      </c>
      <c r="E105" s="217" t="s">
        <v>3083</v>
      </c>
      <c r="F105" s="218" t="s">
        <v>3084</v>
      </c>
      <c r="G105" s="219" t="s">
        <v>296</v>
      </c>
      <c r="H105" s="220">
        <v>167</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305</v>
      </c>
      <c r="AT105" s="17" t="s">
        <v>206</v>
      </c>
      <c r="AU105" s="17" t="s">
        <v>90</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305</v>
      </c>
      <c r="BM105" s="17" t="s">
        <v>3085</v>
      </c>
    </row>
    <row r="106" spans="2:65" s="1" customFormat="1" ht="22.5" customHeight="1">
      <c r="B106" s="39"/>
      <c r="C106" s="216" t="s">
        <v>267</v>
      </c>
      <c r="D106" s="216" t="s">
        <v>206</v>
      </c>
      <c r="E106" s="217" t="s">
        <v>3086</v>
      </c>
      <c r="F106" s="218" t="s">
        <v>3087</v>
      </c>
      <c r="G106" s="219" t="s">
        <v>296</v>
      </c>
      <c r="H106" s="220">
        <v>103</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305</v>
      </c>
      <c r="AT106" s="17" t="s">
        <v>206</v>
      </c>
      <c r="AU106" s="17" t="s">
        <v>90</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305</v>
      </c>
      <c r="BM106" s="17" t="s">
        <v>3088</v>
      </c>
    </row>
    <row r="107" spans="2:65" s="1" customFormat="1" ht="22.5" customHeight="1">
      <c r="B107" s="39"/>
      <c r="C107" s="216" t="s">
        <v>272</v>
      </c>
      <c r="D107" s="216" t="s">
        <v>206</v>
      </c>
      <c r="E107" s="217" t="s">
        <v>3089</v>
      </c>
      <c r="F107" s="218" t="s">
        <v>3090</v>
      </c>
      <c r="G107" s="219" t="s">
        <v>296</v>
      </c>
      <c r="H107" s="220">
        <v>94</v>
      </c>
      <c r="I107" s="221"/>
      <c r="J107" s="221"/>
      <c r="K107" s="222">
        <f>ROUND(P107*H107,2)</f>
        <v>0</v>
      </c>
      <c r="L107" s="218" t="s">
        <v>1071</v>
      </c>
      <c r="M107" s="44"/>
      <c r="N107" s="223"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305</v>
      </c>
      <c r="AT107" s="17" t="s">
        <v>206</v>
      </c>
      <c r="AU107" s="17" t="s">
        <v>90</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305</v>
      </c>
      <c r="BM107" s="17" t="s">
        <v>3091</v>
      </c>
    </row>
    <row r="108" spans="2:65" s="1" customFormat="1" ht="22.5" customHeight="1">
      <c r="B108" s="39"/>
      <c r="C108" s="216" t="s">
        <v>129</v>
      </c>
      <c r="D108" s="216" t="s">
        <v>206</v>
      </c>
      <c r="E108" s="217" t="s">
        <v>3092</v>
      </c>
      <c r="F108" s="218" t="s">
        <v>3093</v>
      </c>
      <c r="G108" s="219" t="s">
        <v>296</v>
      </c>
      <c r="H108" s="220">
        <v>2</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305</v>
      </c>
      <c r="AT108" s="17" t="s">
        <v>206</v>
      </c>
      <c r="AU108" s="17" t="s">
        <v>90</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305</v>
      </c>
      <c r="BM108" s="17" t="s">
        <v>3094</v>
      </c>
    </row>
    <row r="109" spans="2:65" s="1" customFormat="1" ht="16.5" customHeight="1">
      <c r="B109" s="39"/>
      <c r="C109" s="216" t="s">
        <v>286</v>
      </c>
      <c r="D109" s="216" t="s">
        <v>206</v>
      </c>
      <c r="E109" s="217" t="s">
        <v>3095</v>
      </c>
      <c r="F109" s="218" t="s">
        <v>3096</v>
      </c>
      <c r="G109" s="219" t="s">
        <v>296</v>
      </c>
      <c r="H109" s="220">
        <v>61</v>
      </c>
      <c r="I109" s="221"/>
      <c r="J109" s="221"/>
      <c r="K109" s="222">
        <f>ROUND(P109*H109,2)</f>
        <v>0</v>
      </c>
      <c r="L109" s="218" t="s">
        <v>1071</v>
      </c>
      <c r="M109" s="44"/>
      <c r="N109" s="223"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305</v>
      </c>
      <c r="AT109" s="17" t="s">
        <v>206</v>
      </c>
      <c r="AU109" s="17" t="s">
        <v>90</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305</v>
      </c>
      <c r="BM109" s="17" t="s">
        <v>3097</v>
      </c>
    </row>
    <row r="110" spans="2:65" s="1" customFormat="1" ht="22.5" customHeight="1">
      <c r="B110" s="39"/>
      <c r="C110" s="216" t="s">
        <v>293</v>
      </c>
      <c r="D110" s="216" t="s">
        <v>206</v>
      </c>
      <c r="E110" s="217" t="s">
        <v>3098</v>
      </c>
      <c r="F110" s="218" t="s">
        <v>3099</v>
      </c>
      <c r="G110" s="219" t="s">
        <v>296</v>
      </c>
      <c r="H110" s="220">
        <v>3</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305</v>
      </c>
      <c r="AT110" s="17" t="s">
        <v>206</v>
      </c>
      <c r="AU110" s="17" t="s">
        <v>90</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305</v>
      </c>
      <c r="BM110" s="17" t="s">
        <v>3100</v>
      </c>
    </row>
    <row r="111" spans="2:65" s="1" customFormat="1" ht="22.5" customHeight="1">
      <c r="B111" s="39"/>
      <c r="C111" s="216" t="s">
        <v>9</v>
      </c>
      <c r="D111" s="216" t="s">
        <v>206</v>
      </c>
      <c r="E111" s="217" t="s">
        <v>3101</v>
      </c>
      <c r="F111" s="218" t="s">
        <v>3102</v>
      </c>
      <c r="G111" s="219" t="s">
        <v>296</v>
      </c>
      <c r="H111" s="220">
        <v>5</v>
      </c>
      <c r="I111" s="221"/>
      <c r="J111" s="221"/>
      <c r="K111" s="222">
        <f>ROUND(P111*H111,2)</f>
        <v>0</v>
      </c>
      <c r="L111" s="218" t="s">
        <v>1071</v>
      </c>
      <c r="M111" s="44"/>
      <c r="N111" s="223"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305</v>
      </c>
      <c r="AT111" s="17" t="s">
        <v>206</v>
      </c>
      <c r="AU111" s="17" t="s">
        <v>90</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305</v>
      </c>
      <c r="BM111" s="17" t="s">
        <v>3103</v>
      </c>
    </row>
    <row r="112" spans="2:65" s="1" customFormat="1" ht="16.5" customHeight="1">
      <c r="B112" s="39"/>
      <c r="C112" s="216" t="s">
        <v>305</v>
      </c>
      <c r="D112" s="216" t="s">
        <v>206</v>
      </c>
      <c r="E112" s="217" t="s">
        <v>3104</v>
      </c>
      <c r="F112" s="218" t="s">
        <v>3105</v>
      </c>
      <c r="G112" s="219" t="s">
        <v>361</v>
      </c>
      <c r="H112" s="220">
        <v>10</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305</v>
      </c>
      <c r="AT112" s="17" t="s">
        <v>206</v>
      </c>
      <c r="AU112" s="17" t="s">
        <v>90</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305</v>
      </c>
      <c r="BM112" s="17" t="s">
        <v>3106</v>
      </c>
    </row>
    <row r="113" spans="2:65" s="1" customFormat="1" ht="22.5" customHeight="1">
      <c r="B113" s="39"/>
      <c r="C113" s="216" t="s">
        <v>311</v>
      </c>
      <c r="D113" s="216" t="s">
        <v>206</v>
      </c>
      <c r="E113" s="217" t="s">
        <v>3107</v>
      </c>
      <c r="F113" s="218" t="s">
        <v>3108</v>
      </c>
      <c r="G113" s="219" t="s">
        <v>209</v>
      </c>
      <c r="H113" s="220">
        <v>3</v>
      </c>
      <c r="I113" s="221"/>
      <c r="J113" s="221"/>
      <c r="K113" s="222">
        <f>ROUND(P113*H113,2)</f>
        <v>0</v>
      </c>
      <c r="L113" s="218" t="s">
        <v>1071</v>
      </c>
      <c r="M113" s="44"/>
      <c r="N113" s="223"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305</v>
      </c>
      <c r="AT113" s="17" t="s">
        <v>206</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305</v>
      </c>
      <c r="BM113" s="17" t="s">
        <v>3109</v>
      </c>
    </row>
    <row r="114" spans="2:65" s="1" customFormat="1" ht="16.5" customHeight="1">
      <c r="B114" s="39"/>
      <c r="C114" s="216" t="s">
        <v>316</v>
      </c>
      <c r="D114" s="216" t="s">
        <v>206</v>
      </c>
      <c r="E114" s="217" t="s">
        <v>3110</v>
      </c>
      <c r="F114" s="218" t="s">
        <v>3111</v>
      </c>
      <c r="G114" s="219" t="s">
        <v>296</v>
      </c>
      <c r="H114" s="220">
        <v>475</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0.0001</v>
      </c>
      <c r="V114" s="226">
        <f>U114*H114</f>
        <v>0.0475</v>
      </c>
      <c r="W114" s="226">
        <v>0</v>
      </c>
      <c r="X114" s="227">
        <f>W114*H114</f>
        <v>0</v>
      </c>
      <c r="AR114" s="17" t="s">
        <v>305</v>
      </c>
      <c r="AT114" s="17" t="s">
        <v>206</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3112</v>
      </c>
    </row>
    <row r="115" spans="2:65" s="1" customFormat="1" ht="16.5" customHeight="1">
      <c r="B115" s="39"/>
      <c r="C115" s="216" t="s">
        <v>323</v>
      </c>
      <c r="D115" s="216" t="s">
        <v>206</v>
      </c>
      <c r="E115" s="217" t="s">
        <v>3113</v>
      </c>
      <c r="F115" s="218" t="s">
        <v>3114</v>
      </c>
      <c r="G115" s="219" t="s">
        <v>209</v>
      </c>
      <c r="H115" s="220">
        <v>3</v>
      </c>
      <c r="I115" s="221"/>
      <c r="J115" s="221"/>
      <c r="K115" s="222">
        <f>ROUND(P115*H115,2)</f>
        <v>0</v>
      </c>
      <c r="L115" s="218" t="s">
        <v>1071</v>
      </c>
      <c r="M115" s="44"/>
      <c r="N115" s="223" t="s">
        <v>33</v>
      </c>
      <c r="O115" s="224" t="s">
        <v>49</v>
      </c>
      <c r="P115" s="225">
        <f>I115+J115</f>
        <v>0</v>
      </c>
      <c r="Q115" s="225">
        <f>ROUND(I115*H115,2)</f>
        <v>0</v>
      </c>
      <c r="R115" s="225">
        <f>ROUND(J115*H115,2)</f>
        <v>0</v>
      </c>
      <c r="S115" s="80"/>
      <c r="T115" s="226">
        <f>S115*H115</f>
        <v>0</v>
      </c>
      <c r="U115" s="226">
        <v>0.00018</v>
      </c>
      <c r="V115" s="226">
        <f>U115*H115</f>
        <v>0.00054</v>
      </c>
      <c r="W115" s="226">
        <v>0</v>
      </c>
      <c r="X115" s="227">
        <f>W115*H115</f>
        <v>0</v>
      </c>
      <c r="AR115" s="17" t="s">
        <v>305</v>
      </c>
      <c r="AT115" s="17" t="s">
        <v>206</v>
      </c>
      <c r="AU115" s="17" t="s">
        <v>90</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305</v>
      </c>
      <c r="BM115" s="17" t="s">
        <v>3115</v>
      </c>
    </row>
    <row r="116" spans="2:65" s="1" customFormat="1" ht="16.5" customHeight="1">
      <c r="B116" s="39"/>
      <c r="C116" s="216" t="s">
        <v>329</v>
      </c>
      <c r="D116" s="216" t="s">
        <v>206</v>
      </c>
      <c r="E116" s="217" t="s">
        <v>3116</v>
      </c>
      <c r="F116" s="218" t="s">
        <v>3117</v>
      </c>
      <c r="G116" s="219" t="s">
        <v>296</v>
      </c>
      <c r="H116" s="220">
        <v>5</v>
      </c>
      <c r="I116" s="221"/>
      <c r="J116" s="221"/>
      <c r="K116" s="222">
        <f>ROUND(P116*H116,2)</f>
        <v>0</v>
      </c>
      <c r="L116" s="218" t="s">
        <v>1071</v>
      </c>
      <c r="M116" s="44"/>
      <c r="N116" s="223" t="s">
        <v>33</v>
      </c>
      <c r="O116" s="224" t="s">
        <v>49</v>
      </c>
      <c r="P116" s="225">
        <f>I116+J116</f>
        <v>0</v>
      </c>
      <c r="Q116" s="225">
        <f>ROUND(I116*H116,2)</f>
        <v>0</v>
      </c>
      <c r="R116" s="225">
        <f>ROUND(J116*H116,2)</f>
        <v>0</v>
      </c>
      <c r="S116" s="80"/>
      <c r="T116" s="226">
        <f>S116*H116</f>
        <v>0</v>
      </c>
      <c r="U116" s="226">
        <v>0.00018</v>
      </c>
      <c r="V116" s="226">
        <f>U116*H116</f>
        <v>0.0009000000000000001</v>
      </c>
      <c r="W116" s="226">
        <v>0</v>
      </c>
      <c r="X116" s="227">
        <f>W116*H116</f>
        <v>0</v>
      </c>
      <c r="AR116" s="17" t="s">
        <v>305</v>
      </c>
      <c r="AT116" s="17" t="s">
        <v>206</v>
      </c>
      <c r="AU116" s="17" t="s">
        <v>90</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305</v>
      </c>
      <c r="BM116" s="17" t="s">
        <v>3118</v>
      </c>
    </row>
    <row r="117" spans="2:65" s="1" customFormat="1" ht="16.5" customHeight="1">
      <c r="B117" s="39"/>
      <c r="C117" s="216" t="s">
        <v>8</v>
      </c>
      <c r="D117" s="216" t="s">
        <v>206</v>
      </c>
      <c r="E117" s="217" t="s">
        <v>3119</v>
      </c>
      <c r="F117" s="218" t="s">
        <v>3120</v>
      </c>
      <c r="G117" s="219" t="s">
        <v>296</v>
      </c>
      <c r="H117" s="220">
        <v>1131</v>
      </c>
      <c r="I117" s="221"/>
      <c r="J117" s="221"/>
      <c r="K117" s="222">
        <f>ROUND(P117*H117,2)</f>
        <v>0</v>
      </c>
      <c r="L117" s="218" t="s">
        <v>1071</v>
      </c>
      <c r="M117" s="44"/>
      <c r="N117" s="223"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305</v>
      </c>
      <c r="AT117" s="17" t="s">
        <v>206</v>
      </c>
      <c r="AU117" s="17" t="s">
        <v>90</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305</v>
      </c>
      <c r="BM117" s="17" t="s">
        <v>3121</v>
      </c>
    </row>
    <row r="118" spans="2:65" s="1" customFormat="1" ht="16.5" customHeight="1">
      <c r="B118" s="39"/>
      <c r="C118" s="216" t="s">
        <v>355</v>
      </c>
      <c r="D118" s="216" t="s">
        <v>206</v>
      </c>
      <c r="E118" s="217" t="s">
        <v>3122</v>
      </c>
      <c r="F118" s="218" t="s">
        <v>3123</v>
      </c>
      <c r="G118" s="219" t="s">
        <v>3124</v>
      </c>
      <c r="H118" s="291"/>
      <c r="I118" s="221"/>
      <c r="J118" s="221"/>
      <c r="K118" s="222">
        <f>ROUND(P118*H118,2)</f>
        <v>0</v>
      </c>
      <c r="L118" s="218" t="s">
        <v>1071</v>
      </c>
      <c r="M118" s="44"/>
      <c r="N118" s="223"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305</v>
      </c>
      <c r="AT118" s="17" t="s">
        <v>206</v>
      </c>
      <c r="AU118" s="17" t="s">
        <v>90</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3125</v>
      </c>
    </row>
    <row r="119" spans="2:63" s="10" customFormat="1" ht="22.8" customHeight="1">
      <c r="B119" s="199"/>
      <c r="C119" s="200"/>
      <c r="D119" s="201" t="s">
        <v>79</v>
      </c>
      <c r="E119" s="214" t="s">
        <v>1721</v>
      </c>
      <c r="F119" s="214" t="s">
        <v>3126</v>
      </c>
      <c r="G119" s="200"/>
      <c r="H119" s="200"/>
      <c r="I119" s="203"/>
      <c r="J119" s="203"/>
      <c r="K119" s="215">
        <f>BK119</f>
        <v>0</v>
      </c>
      <c r="L119" s="200"/>
      <c r="M119" s="205"/>
      <c r="N119" s="206"/>
      <c r="O119" s="207"/>
      <c r="P119" s="207"/>
      <c r="Q119" s="208">
        <f>SUM(Q120:Q123)</f>
        <v>0</v>
      </c>
      <c r="R119" s="208">
        <f>SUM(R120:R123)</f>
        <v>0</v>
      </c>
      <c r="S119" s="207"/>
      <c r="T119" s="209">
        <f>SUM(T120:T123)</f>
        <v>0</v>
      </c>
      <c r="U119" s="207"/>
      <c r="V119" s="209">
        <f>SUM(V120:V123)</f>
        <v>0.0012300000000000002</v>
      </c>
      <c r="W119" s="207"/>
      <c r="X119" s="210">
        <f>SUM(X120:X123)</f>
        <v>0</v>
      </c>
      <c r="AR119" s="211" t="s">
        <v>90</v>
      </c>
      <c r="AT119" s="212" t="s">
        <v>79</v>
      </c>
      <c r="AU119" s="212" t="s">
        <v>88</v>
      </c>
      <c r="AY119" s="211" t="s">
        <v>204</v>
      </c>
      <c r="BK119" s="213">
        <f>SUM(BK120:BK123)</f>
        <v>0</v>
      </c>
    </row>
    <row r="120" spans="2:65" s="1" customFormat="1" ht="22.5" customHeight="1">
      <c r="B120" s="39"/>
      <c r="C120" s="216" t="s">
        <v>298</v>
      </c>
      <c r="D120" s="216" t="s">
        <v>206</v>
      </c>
      <c r="E120" s="217" t="s">
        <v>3127</v>
      </c>
      <c r="F120" s="218" t="s">
        <v>3128</v>
      </c>
      <c r="G120" s="219" t="s">
        <v>296</v>
      </c>
      <c r="H120" s="220">
        <v>12</v>
      </c>
      <c r="I120" s="221"/>
      <c r="J120" s="221"/>
      <c r="K120" s="222">
        <f>ROUND(P120*H120,2)</f>
        <v>0</v>
      </c>
      <c r="L120" s="218" t="s">
        <v>1071</v>
      </c>
      <c r="M120" s="44"/>
      <c r="N120" s="223" t="s">
        <v>33</v>
      </c>
      <c r="O120" s="224" t="s">
        <v>49</v>
      </c>
      <c r="P120" s="225">
        <f>I120+J120</f>
        <v>0</v>
      </c>
      <c r="Q120" s="225">
        <f>ROUND(I120*H120,2)</f>
        <v>0</v>
      </c>
      <c r="R120" s="225">
        <f>ROUND(J120*H120,2)</f>
        <v>0</v>
      </c>
      <c r="S120" s="80"/>
      <c r="T120" s="226">
        <f>S120*H120</f>
        <v>0</v>
      </c>
      <c r="U120" s="226">
        <v>6E-05</v>
      </c>
      <c r="V120" s="226">
        <f>U120*H120</f>
        <v>0.00072</v>
      </c>
      <c r="W120" s="226">
        <v>0</v>
      </c>
      <c r="X120" s="227">
        <f>W120*H120</f>
        <v>0</v>
      </c>
      <c r="AR120" s="17" t="s">
        <v>305</v>
      </c>
      <c r="AT120" s="17" t="s">
        <v>206</v>
      </c>
      <c r="AU120" s="17" t="s">
        <v>90</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305</v>
      </c>
      <c r="BM120" s="17" t="s">
        <v>3129</v>
      </c>
    </row>
    <row r="121" spans="2:65" s="1" customFormat="1" ht="16.5" customHeight="1">
      <c r="B121" s="39"/>
      <c r="C121" s="216" t="s">
        <v>364</v>
      </c>
      <c r="D121" s="216" t="s">
        <v>206</v>
      </c>
      <c r="E121" s="217" t="s">
        <v>3130</v>
      </c>
      <c r="F121" s="218" t="s">
        <v>3131</v>
      </c>
      <c r="G121" s="219" t="s">
        <v>296</v>
      </c>
      <c r="H121" s="220">
        <v>3</v>
      </c>
      <c r="I121" s="221"/>
      <c r="J121" s="221"/>
      <c r="K121" s="222">
        <f>ROUND(P121*H121,2)</f>
        <v>0</v>
      </c>
      <c r="L121" s="218" t="s">
        <v>1071</v>
      </c>
      <c r="M121" s="44"/>
      <c r="N121" s="223" t="s">
        <v>33</v>
      </c>
      <c r="O121" s="224" t="s">
        <v>49</v>
      </c>
      <c r="P121" s="225">
        <f>I121+J121</f>
        <v>0</v>
      </c>
      <c r="Q121" s="225">
        <f>ROUND(I121*H121,2)</f>
        <v>0</v>
      </c>
      <c r="R121" s="225">
        <f>ROUND(J121*H121,2)</f>
        <v>0</v>
      </c>
      <c r="S121" s="80"/>
      <c r="T121" s="226">
        <f>S121*H121</f>
        <v>0</v>
      </c>
      <c r="U121" s="226">
        <v>0.00017</v>
      </c>
      <c r="V121" s="226">
        <f>U121*H121</f>
        <v>0.00051</v>
      </c>
      <c r="W121" s="226">
        <v>0</v>
      </c>
      <c r="X121" s="227">
        <f>W121*H121</f>
        <v>0</v>
      </c>
      <c r="AR121" s="17" t="s">
        <v>305</v>
      </c>
      <c r="AT121" s="17" t="s">
        <v>206</v>
      </c>
      <c r="AU121" s="17" t="s">
        <v>90</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305</v>
      </c>
      <c r="BM121" s="17" t="s">
        <v>3132</v>
      </c>
    </row>
    <row r="122" spans="2:65" s="1" customFormat="1" ht="16.5" customHeight="1">
      <c r="B122" s="39"/>
      <c r="C122" s="216" t="s">
        <v>369</v>
      </c>
      <c r="D122" s="216" t="s">
        <v>206</v>
      </c>
      <c r="E122" s="217" t="s">
        <v>3133</v>
      </c>
      <c r="F122" s="218" t="s">
        <v>3134</v>
      </c>
      <c r="G122" s="219" t="s">
        <v>296</v>
      </c>
      <c r="H122" s="220">
        <v>12</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305</v>
      </c>
      <c r="AT122" s="17" t="s">
        <v>206</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3135</v>
      </c>
    </row>
    <row r="123" spans="2:65" s="1" customFormat="1" ht="16.5" customHeight="1">
      <c r="B123" s="39"/>
      <c r="C123" s="216" t="s">
        <v>377</v>
      </c>
      <c r="D123" s="216" t="s">
        <v>206</v>
      </c>
      <c r="E123" s="217" t="s">
        <v>3136</v>
      </c>
      <c r="F123" s="218" t="s">
        <v>3137</v>
      </c>
      <c r="G123" s="219" t="s">
        <v>3124</v>
      </c>
      <c r="H123" s="291"/>
      <c r="I123" s="221"/>
      <c r="J123" s="221"/>
      <c r="K123" s="222">
        <f>ROUND(P123*H123,2)</f>
        <v>0</v>
      </c>
      <c r="L123" s="218" t="s">
        <v>1071</v>
      </c>
      <c r="M123" s="44"/>
      <c r="N123" s="223"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305</v>
      </c>
      <c r="AT123" s="17" t="s">
        <v>206</v>
      </c>
      <c r="AU123" s="17" t="s">
        <v>90</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305</v>
      </c>
      <c r="BM123" s="17" t="s">
        <v>3138</v>
      </c>
    </row>
    <row r="124" spans="2:63" s="10" customFormat="1" ht="22.8" customHeight="1">
      <c r="B124" s="199"/>
      <c r="C124" s="200"/>
      <c r="D124" s="201" t="s">
        <v>79</v>
      </c>
      <c r="E124" s="214" t="s">
        <v>3139</v>
      </c>
      <c r="F124" s="214" t="s">
        <v>3140</v>
      </c>
      <c r="G124" s="200"/>
      <c r="H124" s="200"/>
      <c r="I124" s="203"/>
      <c r="J124" s="203"/>
      <c r="K124" s="215">
        <f>BK124</f>
        <v>0</v>
      </c>
      <c r="L124" s="200"/>
      <c r="M124" s="205"/>
      <c r="N124" s="206"/>
      <c r="O124" s="207"/>
      <c r="P124" s="207"/>
      <c r="Q124" s="208">
        <f>SUM(Q125:Q135)</f>
        <v>0</v>
      </c>
      <c r="R124" s="208">
        <f>SUM(R125:R135)</f>
        <v>0</v>
      </c>
      <c r="S124" s="207"/>
      <c r="T124" s="209">
        <f>SUM(T125:T135)</f>
        <v>0</v>
      </c>
      <c r="U124" s="207"/>
      <c r="V124" s="209">
        <f>SUM(V125:V135)</f>
        <v>0.03157</v>
      </c>
      <c r="W124" s="207"/>
      <c r="X124" s="210">
        <f>SUM(X125:X135)</f>
        <v>0</v>
      </c>
      <c r="AR124" s="211" t="s">
        <v>90</v>
      </c>
      <c r="AT124" s="212" t="s">
        <v>79</v>
      </c>
      <c r="AU124" s="212" t="s">
        <v>88</v>
      </c>
      <c r="AY124" s="211" t="s">
        <v>204</v>
      </c>
      <c r="BK124" s="213">
        <f>SUM(BK125:BK135)</f>
        <v>0</v>
      </c>
    </row>
    <row r="125" spans="2:65" s="1" customFormat="1" ht="16.5" customHeight="1">
      <c r="B125" s="39"/>
      <c r="C125" s="216" t="s">
        <v>321</v>
      </c>
      <c r="D125" s="216" t="s">
        <v>206</v>
      </c>
      <c r="E125" s="217" t="s">
        <v>3141</v>
      </c>
      <c r="F125" s="218" t="s">
        <v>3142</v>
      </c>
      <c r="G125" s="219" t="s">
        <v>296</v>
      </c>
      <c r="H125" s="220">
        <v>3</v>
      </c>
      <c r="I125" s="221"/>
      <c r="J125" s="221"/>
      <c r="K125" s="222">
        <f>ROUND(P125*H125,2)</f>
        <v>0</v>
      </c>
      <c r="L125" s="218" t="s">
        <v>3143</v>
      </c>
      <c r="M125" s="44"/>
      <c r="N125" s="223" t="s">
        <v>33</v>
      </c>
      <c r="O125" s="224" t="s">
        <v>49</v>
      </c>
      <c r="P125" s="225">
        <f>I125+J125</f>
        <v>0</v>
      </c>
      <c r="Q125" s="225">
        <f>ROUND(I125*H125,2)</f>
        <v>0</v>
      </c>
      <c r="R125" s="225">
        <f>ROUND(J125*H125,2)</f>
        <v>0</v>
      </c>
      <c r="S125" s="80"/>
      <c r="T125" s="226">
        <f>S125*H125</f>
        <v>0</v>
      </c>
      <c r="U125" s="226">
        <v>0.00245</v>
      </c>
      <c r="V125" s="226">
        <f>U125*H125</f>
        <v>0.00735</v>
      </c>
      <c r="W125" s="226">
        <v>0</v>
      </c>
      <c r="X125" s="227">
        <f>W125*H125</f>
        <v>0</v>
      </c>
      <c r="AR125" s="17" t="s">
        <v>305</v>
      </c>
      <c r="AT125" s="17" t="s">
        <v>206</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3144</v>
      </c>
    </row>
    <row r="126" spans="2:65" s="1" customFormat="1" ht="16.5" customHeight="1">
      <c r="B126" s="39"/>
      <c r="C126" s="216" t="s">
        <v>384</v>
      </c>
      <c r="D126" s="216" t="s">
        <v>206</v>
      </c>
      <c r="E126" s="217" t="s">
        <v>3145</v>
      </c>
      <c r="F126" s="218" t="s">
        <v>3146</v>
      </c>
      <c r="G126" s="219" t="s">
        <v>361</v>
      </c>
      <c r="H126" s="220">
        <v>1</v>
      </c>
      <c r="I126" s="221"/>
      <c r="J126" s="221"/>
      <c r="K126" s="222">
        <f>ROUND(P126*H126,2)</f>
        <v>0</v>
      </c>
      <c r="L126" s="218" t="s">
        <v>239</v>
      </c>
      <c r="M126" s="44"/>
      <c r="N126" s="223" t="s">
        <v>33</v>
      </c>
      <c r="O126" s="224" t="s">
        <v>49</v>
      </c>
      <c r="P126" s="225">
        <f>I126+J126</f>
        <v>0</v>
      </c>
      <c r="Q126" s="225">
        <f>ROUND(I126*H126,2)</f>
        <v>0</v>
      </c>
      <c r="R126" s="225">
        <f>ROUND(J126*H126,2)</f>
        <v>0</v>
      </c>
      <c r="S126" s="80"/>
      <c r="T126" s="226">
        <f>S126*H126</f>
        <v>0</v>
      </c>
      <c r="U126" s="226">
        <v>0.00024</v>
      </c>
      <c r="V126" s="226">
        <f>U126*H126</f>
        <v>0.00024</v>
      </c>
      <c r="W126" s="226">
        <v>0</v>
      </c>
      <c r="X126" s="227">
        <f>W126*H126</f>
        <v>0</v>
      </c>
      <c r="AR126" s="17" t="s">
        <v>305</v>
      </c>
      <c r="AT126" s="17" t="s">
        <v>206</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3147</v>
      </c>
    </row>
    <row r="127" spans="2:65" s="1" customFormat="1" ht="16.5" customHeight="1">
      <c r="B127" s="39"/>
      <c r="C127" s="216" t="s">
        <v>392</v>
      </c>
      <c r="D127" s="216" t="s">
        <v>206</v>
      </c>
      <c r="E127" s="217" t="s">
        <v>3148</v>
      </c>
      <c r="F127" s="218" t="s">
        <v>3149</v>
      </c>
      <c r="G127" s="219" t="s">
        <v>361</v>
      </c>
      <c r="H127" s="220">
        <v>1</v>
      </c>
      <c r="I127" s="221"/>
      <c r="J127" s="221"/>
      <c r="K127" s="222">
        <f>ROUND(P127*H127,2)</f>
        <v>0</v>
      </c>
      <c r="L127" s="218" t="s">
        <v>239</v>
      </c>
      <c r="M127" s="44"/>
      <c r="N127" s="223" t="s">
        <v>33</v>
      </c>
      <c r="O127" s="224" t="s">
        <v>49</v>
      </c>
      <c r="P127" s="225">
        <f>I127+J127</f>
        <v>0</v>
      </c>
      <c r="Q127" s="225">
        <f>ROUND(I127*H127,2)</f>
        <v>0</v>
      </c>
      <c r="R127" s="225">
        <f>ROUND(J127*H127,2)</f>
        <v>0</v>
      </c>
      <c r="S127" s="80"/>
      <c r="T127" s="226">
        <f>S127*H127</f>
        <v>0</v>
      </c>
      <c r="U127" s="226">
        <v>0.00029</v>
      </c>
      <c r="V127" s="226">
        <f>U127*H127</f>
        <v>0.00029</v>
      </c>
      <c r="W127" s="226">
        <v>0</v>
      </c>
      <c r="X127" s="227">
        <f>W127*H127</f>
        <v>0</v>
      </c>
      <c r="AR127" s="17" t="s">
        <v>305</v>
      </c>
      <c r="AT127" s="17" t="s">
        <v>206</v>
      </c>
      <c r="AU127" s="17" t="s">
        <v>90</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3150</v>
      </c>
    </row>
    <row r="128" spans="2:65" s="1" customFormat="1" ht="16.5" customHeight="1">
      <c r="B128" s="39"/>
      <c r="C128" s="216" t="s">
        <v>398</v>
      </c>
      <c r="D128" s="216" t="s">
        <v>206</v>
      </c>
      <c r="E128" s="217" t="s">
        <v>3151</v>
      </c>
      <c r="F128" s="218" t="s">
        <v>3152</v>
      </c>
      <c r="G128" s="219" t="s">
        <v>361</v>
      </c>
      <c r="H128" s="220">
        <v>3</v>
      </c>
      <c r="I128" s="221"/>
      <c r="J128" s="221"/>
      <c r="K128" s="222">
        <f>ROUND(P128*H128,2)</f>
        <v>0</v>
      </c>
      <c r="L128" s="218" t="s">
        <v>239</v>
      </c>
      <c r="M128" s="44"/>
      <c r="N128" s="223" t="s">
        <v>33</v>
      </c>
      <c r="O128" s="224" t="s">
        <v>49</v>
      </c>
      <c r="P128" s="225">
        <f>I128+J128</f>
        <v>0</v>
      </c>
      <c r="Q128" s="225">
        <f>ROUND(I128*H128,2)</f>
        <v>0</v>
      </c>
      <c r="R128" s="225">
        <f>ROUND(J128*H128,2)</f>
        <v>0</v>
      </c>
      <c r="S128" s="80"/>
      <c r="T128" s="226">
        <f>S128*H128</f>
        <v>0</v>
      </c>
      <c r="U128" s="226">
        <v>0.00023</v>
      </c>
      <c r="V128" s="226">
        <f>U128*H128</f>
        <v>0.0006900000000000001</v>
      </c>
      <c r="W128" s="226">
        <v>0</v>
      </c>
      <c r="X128" s="227">
        <f>W128*H128</f>
        <v>0</v>
      </c>
      <c r="AR128" s="17" t="s">
        <v>305</v>
      </c>
      <c r="AT128" s="17" t="s">
        <v>206</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305</v>
      </c>
      <c r="BM128" s="17" t="s">
        <v>3153</v>
      </c>
    </row>
    <row r="129" spans="2:65" s="1" customFormat="1" ht="16.5" customHeight="1">
      <c r="B129" s="39"/>
      <c r="C129" s="216" t="s">
        <v>375</v>
      </c>
      <c r="D129" s="216" t="s">
        <v>206</v>
      </c>
      <c r="E129" s="217" t="s">
        <v>3154</v>
      </c>
      <c r="F129" s="218" t="s">
        <v>3155</v>
      </c>
      <c r="G129" s="219" t="s">
        <v>361</v>
      </c>
      <c r="H129" s="220">
        <v>1</v>
      </c>
      <c r="I129" s="221"/>
      <c r="J129" s="221"/>
      <c r="K129" s="222">
        <f>ROUND(P129*H129,2)</f>
        <v>0</v>
      </c>
      <c r="L129" s="218" t="s">
        <v>239</v>
      </c>
      <c r="M129" s="44"/>
      <c r="N129" s="223" t="s">
        <v>33</v>
      </c>
      <c r="O129" s="224" t="s">
        <v>49</v>
      </c>
      <c r="P129" s="225">
        <f>I129+J129</f>
        <v>0</v>
      </c>
      <c r="Q129" s="225">
        <f>ROUND(I129*H129,2)</f>
        <v>0</v>
      </c>
      <c r="R129" s="225">
        <f>ROUND(J129*H129,2)</f>
        <v>0</v>
      </c>
      <c r="S129" s="80"/>
      <c r="T129" s="226">
        <f>S129*H129</f>
        <v>0</v>
      </c>
      <c r="U129" s="226">
        <v>0.00055</v>
      </c>
      <c r="V129" s="226">
        <f>U129*H129</f>
        <v>0.00055</v>
      </c>
      <c r="W129" s="226">
        <v>0</v>
      </c>
      <c r="X129" s="227">
        <f>W129*H129</f>
        <v>0</v>
      </c>
      <c r="AR129" s="17" t="s">
        <v>305</v>
      </c>
      <c r="AT129" s="17" t="s">
        <v>206</v>
      </c>
      <c r="AU129" s="17" t="s">
        <v>90</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305</v>
      </c>
      <c r="BM129" s="17" t="s">
        <v>3156</v>
      </c>
    </row>
    <row r="130" spans="2:65" s="1" customFormat="1" ht="16.5" customHeight="1">
      <c r="B130" s="39"/>
      <c r="C130" s="216" t="s">
        <v>411</v>
      </c>
      <c r="D130" s="216" t="s">
        <v>206</v>
      </c>
      <c r="E130" s="217" t="s">
        <v>3157</v>
      </c>
      <c r="F130" s="218" t="s">
        <v>3158</v>
      </c>
      <c r="G130" s="219" t="s">
        <v>361</v>
      </c>
      <c r="H130" s="220">
        <v>1</v>
      </c>
      <c r="I130" s="221"/>
      <c r="J130" s="221"/>
      <c r="K130" s="222">
        <f>ROUND(P130*H130,2)</f>
        <v>0</v>
      </c>
      <c r="L130" s="218" t="s">
        <v>239</v>
      </c>
      <c r="M130" s="44"/>
      <c r="N130" s="223" t="s">
        <v>33</v>
      </c>
      <c r="O130" s="224" t="s">
        <v>49</v>
      </c>
      <c r="P130" s="225">
        <f>I130+J130</f>
        <v>0</v>
      </c>
      <c r="Q130" s="225">
        <f>ROUND(I130*H130,2)</f>
        <v>0</v>
      </c>
      <c r="R130" s="225">
        <f>ROUND(J130*H130,2)</f>
        <v>0</v>
      </c>
      <c r="S130" s="80"/>
      <c r="T130" s="226">
        <f>S130*H130</f>
        <v>0</v>
      </c>
      <c r="U130" s="226">
        <v>0.00016</v>
      </c>
      <c r="V130" s="226">
        <f>U130*H130</f>
        <v>0.00016</v>
      </c>
      <c r="W130" s="226">
        <v>0</v>
      </c>
      <c r="X130" s="227">
        <f>W130*H130</f>
        <v>0</v>
      </c>
      <c r="AR130" s="17" t="s">
        <v>305</v>
      </c>
      <c r="AT130" s="17" t="s">
        <v>206</v>
      </c>
      <c r="AU130" s="17" t="s">
        <v>90</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305</v>
      </c>
      <c r="BM130" s="17" t="s">
        <v>3159</v>
      </c>
    </row>
    <row r="131" spans="2:65" s="1" customFormat="1" ht="16.5" customHeight="1">
      <c r="B131" s="39"/>
      <c r="C131" s="216" t="s">
        <v>415</v>
      </c>
      <c r="D131" s="216" t="s">
        <v>206</v>
      </c>
      <c r="E131" s="217" t="s">
        <v>3160</v>
      </c>
      <c r="F131" s="218" t="s">
        <v>3161</v>
      </c>
      <c r="G131" s="219" t="s">
        <v>361</v>
      </c>
      <c r="H131" s="220">
        <v>1</v>
      </c>
      <c r="I131" s="221"/>
      <c r="J131" s="221"/>
      <c r="K131" s="222">
        <f>ROUND(P131*H131,2)</f>
        <v>0</v>
      </c>
      <c r="L131" s="218" t="s">
        <v>239</v>
      </c>
      <c r="M131" s="44"/>
      <c r="N131" s="223" t="s">
        <v>33</v>
      </c>
      <c r="O131" s="224" t="s">
        <v>49</v>
      </c>
      <c r="P131" s="225">
        <f>I131+J131</f>
        <v>0</v>
      </c>
      <c r="Q131" s="225">
        <f>ROUND(I131*H131,2)</f>
        <v>0</v>
      </c>
      <c r="R131" s="225">
        <f>ROUND(J131*H131,2)</f>
        <v>0</v>
      </c>
      <c r="S131" s="80"/>
      <c r="T131" s="226">
        <f>S131*H131</f>
        <v>0</v>
      </c>
      <c r="U131" s="226">
        <v>2E-05</v>
      </c>
      <c r="V131" s="226">
        <f>U131*H131</f>
        <v>2E-05</v>
      </c>
      <c r="W131" s="226">
        <v>0</v>
      </c>
      <c r="X131" s="227">
        <f>W131*H131</f>
        <v>0</v>
      </c>
      <c r="AR131" s="17" t="s">
        <v>305</v>
      </c>
      <c r="AT131" s="17" t="s">
        <v>206</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305</v>
      </c>
      <c r="BM131" s="17" t="s">
        <v>3162</v>
      </c>
    </row>
    <row r="132" spans="2:65" s="1" customFormat="1" ht="16.5" customHeight="1">
      <c r="B132" s="39"/>
      <c r="C132" s="216" t="s">
        <v>426</v>
      </c>
      <c r="D132" s="216" t="s">
        <v>206</v>
      </c>
      <c r="E132" s="217" t="s">
        <v>3163</v>
      </c>
      <c r="F132" s="218" t="s">
        <v>3164</v>
      </c>
      <c r="G132" s="219" t="s">
        <v>361</v>
      </c>
      <c r="H132" s="220">
        <v>1</v>
      </c>
      <c r="I132" s="221"/>
      <c r="J132" s="221"/>
      <c r="K132" s="222">
        <f>ROUND(P132*H132,2)</f>
        <v>0</v>
      </c>
      <c r="L132" s="218" t="s">
        <v>239</v>
      </c>
      <c r="M132" s="44"/>
      <c r="N132" s="223" t="s">
        <v>33</v>
      </c>
      <c r="O132" s="224" t="s">
        <v>49</v>
      </c>
      <c r="P132" s="225">
        <f>I132+J132</f>
        <v>0</v>
      </c>
      <c r="Q132" s="225">
        <f>ROUND(I132*H132,2)</f>
        <v>0</v>
      </c>
      <c r="R132" s="225">
        <f>ROUND(J132*H132,2)</f>
        <v>0</v>
      </c>
      <c r="S132" s="80"/>
      <c r="T132" s="226">
        <f>S132*H132</f>
        <v>0</v>
      </c>
      <c r="U132" s="226">
        <v>2E-05</v>
      </c>
      <c r="V132" s="226">
        <f>U132*H132</f>
        <v>2E-05</v>
      </c>
      <c r="W132" s="226">
        <v>0</v>
      </c>
      <c r="X132" s="227">
        <f>W132*H132</f>
        <v>0</v>
      </c>
      <c r="AR132" s="17" t="s">
        <v>305</v>
      </c>
      <c r="AT132" s="17" t="s">
        <v>206</v>
      </c>
      <c r="AU132" s="17" t="s">
        <v>90</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305</v>
      </c>
      <c r="BM132" s="17" t="s">
        <v>3165</v>
      </c>
    </row>
    <row r="133" spans="2:65" s="1" customFormat="1" ht="16.5" customHeight="1">
      <c r="B133" s="39"/>
      <c r="C133" s="216" t="s">
        <v>441</v>
      </c>
      <c r="D133" s="216" t="s">
        <v>206</v>
      </c>
      <c r="E133" s="217" t="s">
        <v>3166</v>
      </c>
      <c r="F133" s="218" t="s">
        <v>3167</v>
      </c>
      <c r="G133" s="219" t="s">
        <v>361</v>
      </c>
      <c r="H133" s="220">
        <v>1</v>
      </c>
      <c r="I133" s="221"/>
      <c r="J133" s="221"/>
      <c r="K133" s="222">
        <f>ROUND(P133*H133,2)</f>
        <v>0</v>
      </c>
      <c r="L133" s="218" t="s">
        <v>239</v>
      </c>
      <c r="M133" s="44"/>
      <c r="N133" s="223" t="s">
        <v>33</v>
      </c>
      <c r="O133" s="224" t="s">
        <v>49</v>
      </c>
      <c r="P133" s="225">
        <f>I133+J133</f>
        <v>0</v>
      </c>
      <c r="Q133" s="225">
        <f>ROUND(I133*H133,2)</f>
        <v>0</v>
      </c>
      <c r="R133" s="225">
        <f>ROUND(J133*H133,2)</f>
        <v>0</v>
      </c>
      <c r="S133" s="80"/>
      <c r="T133" s="226">
        <f>S133*H133</f>
        <v>0</v>
      </c>
      <c r="U133" s="226">
        <v>0.01084</v>
      </c>
      <c r="V133" s="226">
        <f>U133*H133</f>
        <v>0.01084</v>
      </c>
      <c r="W133" s="226">
        <v>0</v>
      </c>
      <c r="X133" s="227">
        <f>W133*H133</f>
        <v>0</v>
      </c>
      <c r="AR133" s="17" t="s">
        <v>305</v>
      </c>
      <c r="AT133" s="17" t="s">
        <v>206</v>
      </c>
      <c r="AU133" s="17" t="s">
        <v>90</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305</v>
      </c>
      <c r="BM133" s="17" t="s">
        <v>3168</v>
      </c>
    </row>
    <row r="134" spans="2:65" s="1" customFormat="1" ht="16.5" customHeight="1">
      <c r="B134" s="39"/>
      <c r="C134" s="216" t="s">
        <v>447</v>
      </c>
      <c r="D134" s="216" t="s">
        <v>206</v>
      </c>
      <c r="E134" s="217" t="s">
        <v>3169</v>
      </c>
      <c r="F134" s="218" t="s">
        <v>3170</v>
      </c>
      <c r="G134" s="219" t="s">
        <v>361</v>
      </c>
      <c r="H134" s="220">
        <v>1</v>
      </c>
      <c r="I134" s="221"/>
      <c r="J134" s="221"/>
      <c r="K134" s="222">
        <f>ROUND(P134*H134,2)</f>
        <v>0</v>
      </c>
      <c r="L134" s="218" t="s">
        <v>239</v>
      </c>
      <c r="M134" s="44"/>
      <c r="N134" s="223" t="s">
        <v>33</v>
      </c>
      <c r="O134" s="224" t="s">
        <v>49</v>
      </c>
      <c r="P134" s="225">
        <f>I134+J134</f>
        <v>0</v>
      </c>
      <c r="Q134" s="225">
        <f>ROUND(I134*H134,2)</f>
        <v>0</v>
      </c>
      <c r="R134" s="225">
        <f>ROUND(J134*H134,2)</f>
        <v>0</v>
      </c>
      <c r="S134" s="80"/>
      <c r="T134" s="226">
        <f>S134*H134</f>
        <v>0</v>
      </c>
      <c r="U134" s="226">
        <v>0.01084</v>
      </c>
      <c r="V134" s="226">
        <f>U134*H134</f>
        <v>0.01084</v>
      </c>
      <c r="W134" s="226">
        <v>0</v>
      </c>
      <c r="X134" s="227">
        <f>W134*H134</f>
        <v>0</v>
      </c>
      <c r="AR134" s="17" t="s">
        <v>305</v>
      </c>
      <c r="AT134" s="17" t="s">
        <v>206</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305</v>
      </c>
      <c r="BM134" s="17" t="s">
        <v>3171</v>
      </c>
    </row>
    <row r="135" spans="2:65" s="1" customFormat="1" ht="16.5" customHeight="1">
      <c r="B135" s="39"/>
      <c r="C135" s="216" t="s">
        <v>453</v>
      </c>
      <c r="D135" s="216" t="s">
        <v>206</v>
      </c>
      <c r="E135" s="217" t="s">
        <v>3172</v>
      </c>
      <c r="F135" s="218" t="s">
        <v>3173</v>
      </c>
      <c r="G135" s="219" t="s">
        <v>296</v>
      </c>
      <c r="H135" s="220">
        <v>3</v>
      </c>
      <c r="I135" s="221"/>
      <c r="J135" s="221"/>
      <c r="K135" s="222">
        <f>ROUND(P135*H135,2)</f>
        <v>0</v>
      </c>
      <c r="L135" s="218" t="s">
        <v>239</v>
      </c>
      <c r="M135" s="44"/>
      <c r="N135" s="223" t="s">
        <v>33</v>
      </c>
      <c r="O135" s="224" t="s">
        <v>49</v>
      </c>
      <c r="P135" s="225">
        <f>I135+J135</f>
        <v>0</v>
      </c>
      <c r="Q135" s="225">
        <f>ROUND(I135*H135,2)</f>
        <v>0</v>
      </c>
      <c r="R135" s="225">
        <f>ROUND(J135*H135,2)</f>
        <v>0</v>
      </c>
      <c r="S135" s="80"/>
      <c r="T135" s="226">
        <f>S135*H135</f>
        <v>0</v>
      </c>
      <c r="U135" s="226">
        <v>0.00019</v>
      </c>
      <c r="V135" s="226">
        <f>U135*H135</f>
        <v>0.00057</v>
      </c>
      <c r="W135" s="226">
        <v>0</v>
      </c>
      <c r="X135" s="227">
        <f>W135*H135</f>
        <v>0</v>
      </c>
      <c r="AR135" s="17" t="s">
        <v>305</v>
      </c>
      <c r="AT135" s="17" t="s">
        <v>206</v>
      </c>
      <c r="AU135" s="17" t="s">
        <v>90</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305</v>
      </c>
      <c r="BM135" s="17" t="s">
        <v>3174</v>
      </c>
    </row>
    <row r="136" spans="2:63" s="10" customFormat="1" ht="22.8" customHeight="1">
      <c r="B136" s="199"/>
      <c r="C136" s="200"/>
      <c r="D136" s="201" t="s">
        <v>79</v>
      </c>
      <c r="E136" s="214" t="s">
        <v>3175</v>
      </c>
      <c r="F136" s="214" t="s">
        <v>3176</v>
      </c>
      <c r="G136" s="200"/>
      <c r="H136" s="200"/>
      <c r="I136" s="203"/>
      <c r="J136" s="203"/>
      <c r="K136" s="215">
        <f>BK136</f>
        <v>0</v>
      </c>
      <c r="L136" s="200"/>
      <c r="M136" s="205"/>
      <c r="N136" s="206"/>
      <c r="O136" s="207"/>
      <c r="P136" s="207"/>
      <c r="Q136" s="208">
        <f>SUM(Q137:Q148)</f>
        <v>0</v>
      </c>
      <c r="R136" s="208">
        <f>SUM(R137:R148)</f>
        <v>0</v>
      </c>
      <c r="S136" s="207"/>
      <c r="T136" s="209">
        <f>SUM(T137:T148)</f>
        <v>0</v>
      </c>
      <c r="U136" s="207"/>
      <c r="V136" s="209">
        <f>SUM(V137:V148)</f>
        <v>0.24885000000000004</v>
      </c>
      <c r="W136" s="207"/>
      <c r="X136" s="210">
        <f>SUM(X137:X148)</f>
        <v>0</v>
      </c>
      <c r="AR136" s="211" t="s">
        <v>90</v>
      </c>
      <c r="AT136" s="212" t="s">
        <v>79</v>
      </c>
      <c r="AU136" s="212" t="s">
        <v>88</v>
      </c>
      <c r="AY136" s="211" t="s">
        <v>204</v>
      </c>
      <c r="BK136" s="213">
        <f>SUM(BK137:BK148)</f>
        <v>0</v>
      </c>
    </row>
    <row r="137" spans="2:65" s="1" customFormat="1" ht="16.5" customHeight="1">
      <c r="B137" s="39"/>
      <c r="C137" s="216" t="s">
        <v>494</v>
      </c>
      <c r="D137" s="216" t="s">
        <v>206</v>
      </c>
      <c r="E137" s="217" t="s">
        <v>3177</v>
      </c>
      <c r="F137" s="218" t="s">
        <v>3178</v>
      </c>
      <c r="G137" s="219" t="s">
        <v>1272</v>
      </c>
      <c r="H137" s="220">
        <v>1</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0.02765</v>
      </c>
      <c r="V137" s="226">
        <f>U137*H137</f>
        <v>0.02765</v>
      </c>
      <c r="W137" s="226">
        <v>0</v>
      </c>
      <c r="X137" s="227">
        <f>W137*H137</f>
        <v>0</v>
      </c>
      <c r="AR137" s="17" t="s">
        <v>305</v>
      </c>
      <c r="AT137" s="17" t="s">
        <v>206</v>
      </c>
      <c r="AU137" s="17" t="s">
        <v>90</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305</v>
      </c>
      <c r="BM137" s="17" t="s">
        <v>3179</v>
      </c>
    </row>
    <row r="138" spans="2:65" s="1" customFormat="1" ht="16.5" customHeight="1">
      <c r="B138" s="39"/>
      <c r="C138" s="216" t="s">
        <v>505</v>
      </c>
      <c r="D138" s="216" t="s">
        <v>206</v>
      </c>
      <c r="E138" s="217" t="s">
        <v>3180</v>
      </c>
      <c r="F138" s="218" t="s">
        <v>3181</v>
      </c>
      <c r="G138" s="219" t="s">
        <v>1272</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0.02765</v>
      </c>
      <c r="V138" s="226">
        <f>U138*H138</f>
        <v>0.02765</v>
      </c>
      <c r="W138" s="226">
        <v>0</v>
      </c>
      <c r="X138" s="227">
        <f>W138*H138</f>
        <v>0</v>
      </c>
      <c r="AR138" s="17" t="s">
        <v>305</v>
      </c>
      <c r="AT138" s="17" t="s">
        <v>206</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305</v>
      </c>
      <c r="BM138" s="17" t="s">
        <v>3182</v>
      </c>
    </row>
    <row r="139" spans="2:47" s="1" customFormat="1" ht="12">
      <c r="B139" s="39"/>
      <c r="C139" s="40"/>
      <c r="D139" s="231" t="s">
        <v>887</v>
      </c>
      <c r="E139" s="40"/>
      <c r="F139" s="283" t="s">
        <v>3183</v>
      </c>
      <c r="G139" s="40"/>
      <c r="H139" s="40"/>
      <c r="I139" s="132"/>
      <c r="J139" s="132"/>
      <c r="K139" s="40"/>
      <c r="L139" s="40"/>
      <c r="M139" s="44"/>
      <c r="N139" s="284"/>
      <c r="O139" s="80"/>
      <c r="P139" s="80"/>
      <c r="Q139" s="80"/>
      <c r="R139" s="80"/>
      <c r="S139" s="80"/>
      <c r="T139" s="80"/>
      <c r="U139" s="80"/>
      <c r="V139" s="80"/>
      <c r="W139" s="80"/>
      <c r="X139" s="81"/>
      <c r="AT139" s="17" t="s">
        <v>887</v>
      </c>
      <c r="AU139" s="17" t="s">
        <v>90</v>
      </c>
    </row>
    <row r="140" spans="2:65" s="1" customFormat="1" ht="16.5" customHeight="1">
      <c r="B140" s="39"/>
      <c r="C140" s="216" t="s">
        <v>532</v>
      </c>
      <c r="D140" s="216" t="s">
        <v>206</v>
      </c>
      <c r="E140" s="217" t="s">
        <v>3184</v>
      </c>
      <c r="F140" s="218" t="s">
        <v>3185</v>
      </c>
      <c r="G140" s="219" t="s">
        <v>1272</v>
      </c>
      <c r="H140" s="220">
        <v>1</v>
      </c>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0.02765</v>
      </c>
      <c r="V140" s="226">
        <f>U140*H140</f>
        <v>0.02765</v>
      </c>
      <c r="W140" s="226">
        <v>0</v>
      </c>
      <c r="X140" s="227">
        <f>W140*H140</f>
        <v>0</v>
      </c>
      <c r="AR140" s="17" t="s">
        <v>305</v>
      </c>
      <c r="AT140" s="17" t="s">
        <v>206</v>
      </c>
      <c r="AU140" s="17" t="s">
        <v>90</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305</v>
      </c>
      <c r="BM140" s="17" t="s">
        <v>3186</v>
      </c>
    </row>
    <row r="141" spans="2:65" s="1" customFormat="1" ht="16.5" customHeight="1">
      <c r="B141" s="39"/>
      <c r="C141" s="216" t="s">
        <v>564</v>
      </c>
      <c r="D141" s="216" t="s">
        <v>206</v>
      </c>
      <c r="E141" s="217" t="s">
        <v>3187</v>
      </c>
      <c r="F141" s="218" t="s">
        <v>3188</v>
      </c>
      <c r="G141" s="219" t="s">
        <v>1272</v>
      </c>
      <c r="H141" s="220">
        <v>1</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0.02765</v>
      </c>
      <c r="V141" s="226">
        <f>U141*H141</f>
        <v>0.02765</v>
      </c>
      <c r="W141" s="226">
        <v>0</v>
      </c>
      <c r="X141" s="227">
        <f>W141*H141</f>
        <v>0</v>
      </c>
      <c r="AR141" s="17" t="s">
        <v>305</v>
      </c>
      <c r="AT141" s="17" t="s">
        <v>206</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3189</v>
      </c>
    </row>
    <row r="142" spans="2:47" s="1" customFormat="1" ht="12">
      <c r="B142" s="39"/>
      <c r="C142" s="40"/>
      <c r="D142" s="231" t="s">
        <v>887</v>
      </c>
      <c r="E142" s="40"/>
      <c r="F142" s="283" t="s">
        <v>3190</v>
      </c>
      <c r="G142" s="40"/>
      <c r="H142" s="40"/>
      <c r="I142" s="132"/>
      <c r="J142" s="132"/>
      <c r="K142" s="40"/>
      <c r="L142" s="40"/>
      <c r="M142" s="44"/>
      <c r="N142" s="284"/>
      <c r="O142" s="80"/>
      <c r="P142" s="80"/>
      <c r="Q142" s="80"/>
      <c r="R142" s="80"/>
      <c r="S142" s="80"/>
      <c r="T142" s="80"/>
      <c r="U142" s="80"/>
      <c r="V142" s="80"/>
      <c r="W142" s="80"/>
      <c r="X142" s="81"/>
      <c r="AT142" s="17" t="s">
        <v>887</v>
      </c>
      <c r="AU142" s="17" t="s">
        <v>90</v>
      </c>
    </row>
    <row r="143" spans="2:65" s="1" customFormat="1" ht="16.5" customHeight="1">
      <c r="B143" s="39"/>
      <c r="C143" s="216" t="s">
        <v>577</v>
      </c>
      <c r="D143" s="216" t="s">
        <v>206</v>
      </c>
      <c r="E143" s="217" t="s">
        <v>3191</v>
      </c>
      <c r="F143" s="218" t="s">
        <v>3192</v>
      </c>
      <c r="G143" s="219" t="s">
        <v>1272</v>
      </c>
      <c r="H143" s="220">
        <v>1</v>
      </c>
      <c r="I143" s="221"/>
      <c r="J143" s="221"/>
      <c r="K143" s="222">
        <f>ROUND(P143*H143,2)</f>
        <v>0</v>
      </c>
      <c r="L143" s="218" t="s">
        <v>1071</v>
      </c>
      <c r="M143" s="44"/>
      <c r="N143" s="223" t="s">
        <v>33</v>
      </c>
      <c r="O143" s="224" t="s">
        <v>49</v>
      </c>
      <c r="P143" s="225">
        <f>I143+J143</f>
        <v>0</v>
      </c>
      <c r="Q143" s="225">
        <f>ROUND(I143*H143,2)</f>
        <v>0</v>
      </c>
      <c r="R143" s="225">
        <f>ROUND(J143*H143,2)</f>
        <v>0</v>
      </c>
      <c r="S143" s="80"/>
      <c r="T143" s="226">
        <f>S143*H143</f>
        <v>0</v>
      </c>
      <c r="U143" s="226">
        <v>0.02765</v>
      </c>
      <c r="V143" s="226">
        <f>U143*H143</f>
        <v>0.02765</v>
      </c>
      <c r="W143" s="226">
        <v>0</v>
      </c>
      <c r="X143" s="227">
        <f>W143*H143</f>
        <v>0</v>
      </c>
      <c r="AR143" s="17" t="s">
        <v>305</v>
      </c>
      <c r="AT143" s="17" t="s">
        <v>206</v>
      </c>
      <c r="AU143" s="17" t="s">
        <v>90</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305</v>
      </c>
      <c r="BM143" s="17" t="s">
        <v>3193</v>
      </c>
    </row>
    <row r="144" spans="2:65" s="1" customFormat="1" ht="16.5" customHeight="1">
      <c r="B144" s="39"/>
      <c r="C144" s="216" t="s">
        <v>586</v>
      </c>
      <c r="D144" s="216" t="s">
        <v>206</v>
      </c>
      <c r="E144" s="217" t="s">
        <v>3194</v>
      </c>
      <c r="F144" s="218" t="s">
        <v>3195</v>
      </c>
      <c r="G144" s="219" t="s">
        <v>1272</v>
      </c>
      <c r="H144" s="220">
        <v>1</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0.02765</v>
      </c>
      <c r="V144" s="226">
        <f>U144*H144</f>
        <v>0.02765</v>
      </c>
      <c r="W144" s="226">
        <v>0</v>
      </c>
      <c r="X144" s="227">
        <f>W144*H144</f>
        <v>0</v>
      </c>
      <c r="AR144" s="17" t="s">
        <v>305</v>
      </c>
      <c r="AT144" s="17" t="s">
        <v>206</v>
      </c>
      <c r="AU144" s="17" t="s">
        <v>90</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305</v>
      </c>
      <c r="BM144" s="17" t="s">
        <v>3196</v>
      </c>
    </row>
    <row r="145" spans="2:65" s="1" customFormat="1" ht="22.5" customHeight="1">
      <c r="B145" s="39"/>
      <c r="C145" s="216" t="s">
        <v>604</v>
      </c>
      <c r="D145" s="216" t="s">
        <v>206</v>
      </c>
      <c r="E145" s="217" t="s">
        <v>3197</v>
      </c>
      <c r="F145" s="218" t="s">
        <v>3198</v>
      </c>
      <c r="G145" s="219" t="s">
        <v>1272</v>
      </c>
      <c r="H145" s="220">
        <v>1</v>
      </c>
      <c r="I145" s="221"/>
      <c r="J145" s="221"/>
      <c r="K145" s="222">
        <f>ROUND(P145*H145,2)</f>
        <v>0</v>
      </c>
      <c r="L145" s="218" t="s">
        <v>1071</v>
      </c>
      <c r="M145" s="44"/>
      <c r="N145" s="223" t="s">
        <v>33</v>
      </c>
      <c r="O145" s="224" t="s">
        <v>49</v>
      </c>
      <c r="P145" s="225">
        <f>I145+J145</f>
        <v>0</v>
      </c>
      <c r="Q145" s="225">
        <f>ROUND(I145*H145,2)</f>
        <v>0</v>
      </c>
      <c r="R145" s="225">
        <f>ROUND(J145*H145,2)</f>
        <v>0</v>
      </c>
      <c r="S145" s="80"/>
      <c r="T145" s="226">
        <f>S145*H145</f>
        <v>0</v>
      </c>
      <c r="U145" s="226">
        <v>0.02765</v>
      </c>
      <c r="V145" s="226">
        <f>U145*H145</f>
        <v>0.02765</v>
      </c>
      <c r="W145" s="226">
        <v>0</v>
      </c>
      <c r="X145" s="227">
        <f>W145*H145</f>
        <v>0</v>
      </c>
      <c r="AR145" s="17" t="s">
        <v>305</v>
      </c>
      <c r="AT145" s="17" t="s">
        <v>206</v>
      </c>
      <c r="AU145" s="17" t="s">
        <v>90</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305</v>
      </c>
      <c r="BM145" s="17" t="s">
        <v>3199</v>
      </c>
    </row>
    <row r="146" spans="2:65" s="1" customFormat="1" ht="16.5" customHeight="1">
      <c r="B146" s="39"/>
      <c r="C146" s="216" t="s">
        <v>621</v>
      </c>
      <c r="D146" s="216" t="s">
        <v>206</v>
      </c>
      <c r="E146" s="217" t="s">
        <v>3200</v>
      </c>
      <c r="F146" s="218" t="s">
        <v>3201</v>
      </c>
      <c r="G146" s="219" t="s">
        <v>1272</v>
      </c>
      <c r="H146" s="220">
        <v>1</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0.02765</v>
      </c>
      <c r="V146" s="226">
        <f>U146*H146</f>
        <v>0.02765</v>
      </c>
      <c r="W146" s="226">
        <v>0</v>
      </c>
      <c r="X146" s="227">
        <f>W146*H146</f>
        <v>0</v>
      </c>
      <c r="AR146" s="17" t="s">
        <v>305</v>
      </c>
      <c r="AT146" s="17" t="s">
        <v>206</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305</v>
      </c>
      <c r="BM146" s="17" t="s">
        <v>3202</v>
      </c>
    </row>
    <row r="147" spans="2:65" s="1" customFormat="1" ht="16.5" customHeight="1">
      <c r="B147" s="39"/>
      <c r="C147" s="216" t="s">
        <v>630</v>
      </c>
      <c r="D147" s="216" t="s">
        <v>206</v>
      </c>
      <c r="E147" s="217" t="s">
        <v>3203</v>
      </c>
      <c r="F147" s="218" t="s">
        <v>3204</v>
      </c>
      <c r="G147" s="219" t="s">
        <v>1272</v>
      </c>
      <c r="H147" s="220">
        <v>1</v>
      </c>
      <c r="I147" s="221"/>
      <c r="J147" s="221"/>
      <c r="K147" s="222">
        <f>ROUND(P147*H147,2)</f>
        <v>0</v>
      </c>
      <c r="L147" s="218" t="s">
        <v>1071</v>
      </c>
      <c r="M147" s="44"/>
      <c r="N147" s="223" t="s">
        <v>33</v>
      </c>
      <c r="O147" s="224" t="s">
        <v>49</v>
      </c>
      <c r="P147" s="225">
        <f>I147+J147</f>
        <v>0</v>
      </c>
      <c r="Q147" s="225">
        <f>ROUND(I147*H147,2)</f>
        <v>0</v>
      </c>
      <c r="R147" s="225">
        <f>ROUND(J147*H147,2)</f>
        <v>0</v>
      </c>
      <c r="S147" s="80"/>
      <c r="T147" s="226">
        <f>S147*H147</f>
        <v>0</v>
      </c>
      <c r="U147" s="226">
        <v>0.02765</v>
      </c>
      <c r="V147" s="226">
        <f>U147*H147</f>
        <v>0.02765</v>
      </c>
      <c r="W147" s="226">
        <v>0</v>
      </c>
      <c r="X147" s="227">
        <f>W147*H147</f>
        <v>0</v>
      </c>
      <c r="AR147" s="17" t="s">
        <v>305</v>
      </c>
      <c r="AT147" s="17" t="s">
        <v>206</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305</v>
      </c>
      <c r="BM147" s="17" t="s">
        <v>3205</v>
      </c>
    </row>
    <row r="148" spans="2:65" s="1" customFormat="1" ht="16.5" customHeight="1">
      <c r="B148" s="39"/>
      <c r="C148" s="216" t="s">
        <v>638</v>
      </c>
      <c r="D148" s="216" t="s">
        <v>206</v>
      </c>
      <c r="E148" s="217" t="s">
        <v>3206</v>
      </c>
      <c r="F148" s="218" t="s">
        <v>3207</v>
      </c>
      <c r="G148" s="219" t="s">
        <v>3124</v>
      </c>
      <c r="H148" s="291"/>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305</v>
      </c>
      <c r="AT148" s="17" t="s">
        <v>206</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305</v>
      </c>
      <c r="BM148" s="17" t="s">
        <v>3208</v>
      </c>
    </row>
    <row r="149" spans="2:63" s="10" customFormat="1" ht="22.8" customHeight="1">
      <c r="B149" s="199"/>
      <c r="C149" s="200"/>
      <c r="D149" s="201" t="s">
        <v>79</v>
      </c>
      <c r="E149" s="214" t="s">
        <v>3209</v>
      </c>
      <c r="F149" s="214" t="s">
        <v>3210</v>
      </c>
      <c r="G149" s="200"/>
      <c r="H149" s="200"/>
      <c r="I149" s="203"/>
      <c r="J149" s="203"/>
      <c r="K149" s="215">
        <f>BK149</f>
        <v>0</v>
      </c>
      <c r="L149" s="200"/>
      <c r="M149" s="205"/>
      <c r="N149" s="206"/>
      <c r="O149" s="207"/>
      <c r="P149" s="207"/>
      <c r="Q149" s="208">
        <f>SUM(Q150:Q159)</f>
        <v>0</v>
      </c>
      <c r="R149" s="208">
        <f>SUM(R150:R159)</f>
        <v>0</v>
      </c>
      <c r="S149" s="207"/>
      <c r="T149" s="209">
        <f>SUM(T150:T159)</f>
        <v>0</v>
      </c>
      <c r="U149" s="207"/>
      <c r="V149" s="209">
        <f>SUM(V150:V159)</f>
        <v>0</v>
      </c>
      <c r="W149" s="207"/>
      <c r="X149" s="210">
        <f>SUM(X150:X159)</f>
        <v>0</v>
      </c>
      <c r="AR149" s="211" t="s">
        <v>90</v>
      </c>
      <c r="AT149" s="212" t="s">
        <v>79</v>
      </c>
      <c r="AU149" s="212" t="s">
        <v>88</v>
      </c>
      <c r="AY149" s="211" t="s">
        <v>204</v>
      </c>
      <c r="BK149" s="213">
        <f>SUM(BK150:BK159)</f>
        <v>0</v>
      </c>
    </row>
    <row r="150" spans="2:65" s="1" customFormat="1" ht="16.5" customHeight="1">
      <c r="B150" s="39"/>
      <c r="C150" s="216" t="s">
        <v>648</v>
      </c>
      <c r="D150" s="216" t="s">
        <v>206</v>
      </c>
      <c r="E150" s="217" t="s">
        <v>3211</v>
      </c>
      <c r="F150" s="218" t="s">
        <v>3212</v>
      </c>
      <c r="G150" s="219" t="s">
        <v>3213</v>
      </c>
      <c r="H150" s="220">
        <v>1</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305</v>
      </c>
      <c r="AT150" s="17" t="s">
        <v>206</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305</v>
      </c>
      <c r="BM150" s="17" t="s">
        <v>3214</v>
      </c>
    </row>
    <row r="151" spans="2:47" s="1" customFormat="1" ht="12">
      <c r="B151" s="39"/>
      <c r="C151" s="40"/>
      <c r="D151" s="231" t="s">
        <v>887</v>
      </c>
      <c r="E151" s="40"/>
      <c r="F151" s="283" t="s">
        <v>3215</v>
      </c>
      <c r="G151" s="40"/>
      <c r="H151" s="40"/>
      <c r="I151" s="132"/>
      <c r="J151" s="132"/>
      <c r="K151" s="40"/>
      <c r="L151" s="40"/>
      <c r="M151" s="44"/>
      <c r="N151" s="284"/>
      <c r="O151" s="80"/>
      <c r="P151" s="80"/>
      <c r="Q151" s="80"/>
      <c r="R151" s="80"/>
      <c r="S151" s="80"/>
      <c r="T151" s="80"/>
      <c r="U151" s="80"/>
      <c r="V151" s="80"/>
      <c r="W151" s="80"/>
      <c r="X151" s="81"/>
      <c r="AT151" s="17" t="s">
        <v>887</v>
      </c>
      <c r="AU151" s="17" t="s">
        <v>90</v>
      </c>
    </row>
    <row r="152" spans="2:65" s="1" customFormat="1" ht="16.5" customHeight="1">
      <c r="B152" s="39"/>
      <c r="C152" s="216" t="s">
        <v>655</v>
      </c>
      <c r="D152" s="216" t="s">
        <v>206</v>
      </c>
      <c r="E152" s="217" t="s">
        <v>3216</v>
      </c>
      <c r="F152" s="218" t="s">
        <v>3217</v>
      </c>
      <c r="G152" s="219" t="s">
        <v>3213</v>
      </c>
      <c r="H152" s="220">
        <v>1</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305</v>
      </c>
      <c r="AT152" s="17" t="s">
        <v>206</v>
      </c>
      <c r="AU152" s="17" t="s">
        <v>90</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305</v>
      </c>
      <c r="BM152" s="17" t="s">
        <v>3218</v>
      </c>
    </row>
    <row r="153" spans="2:47" s="1" customFormat="1" ht="12">
      <c r="B153" s="39"/>
      <c r="C153" s="40"/>
      <c r="D153" s="231" t="s">
        <v>887</v>
      </c>
      <c r="E153" s="40"/>
      <c r="F153" s="283" t="s">
        <v>3219</v>
      </c>
      <c r="G153" s="40"/>
      <c r="H153" s="40"/>
      <c r="I153" s="132"/>
      <c r="J153" s="132"/>
      <c r="K153" s="40"/>
      <c r="L153" s="40"/>
      <c r="M153" s="44"/>
      <c r="N153" s="284"/>
      <c r="O153" s="80"/>
      <c r="P153" s="80"/>
      <c r="Q153" s="80"/>
      <c r="R153" s="80"/>
      <c r="S153" s="80"/>
      <c r="T153" s="80"/>
      <c r="U153" s="80"/>
      <c r="V153" s="80"/>
      <c r="W153" s="80"/>
      <c r="X153" s="81"/>
      <c r="AT153" s="17" t="s">
        <v>887</v>
      </c>
      <c r="AU153" s="17" t="s">
        <v>90</v>
      </c>
    </row>
    <row r="154" spans="2:65" s="1" customFormat="1" ht="22.5" customHeight="1">
      <c r="B154" s="39"/>
      <c r="C154" s="216" t="s">
        <v>659</v>
      </c>
      <c r="D154" s="216" t="s">
        <v>206</v>
      </c>
      <c r="E154" s="217" t="s">
        <v>3220</v>
      </c>
      <c r="F154" s="218" t="s">
        <v>3221</v>
      </c>
      <c r="G154" s="219" t="s">
        <v>3213</v>
      </c>
      <c r="H154" s="220">
        <v>2</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305</v>
      </c>
      <c r="AT154" s="17" t="s">
        <v>206</v>
      </c>
      <c r="AU154" s="17" t="s">
        <v>90</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305</v>
      </c>
      <c r="BM154" s="17" t="s">
        <v>3222</v>
      </c>
    </row>
    <row r="155" spans="2:65" s="1" customFormat="1" ht="16.5" customHeight="1">
      <c r="B155" s="39"/>
      <c r="C155" s="216" t="s">
        <v>671</v>
      </c>
      <c r="D155" s="216" t="s">
        <v>206</v>
      </c>
      <c r="E155" s="217" t="s">
        <v>3223</v>
      </c>
      <c r="F155" s="218" t="s">
        <v>3224</v>
      </c>
      <c r="G155" s="219" t="s">
        <v>3213</v>
      </c>
      <c r="H155" s="220">
        <v>2</v>
      </c>
      <c r="I155" s="221"/>
      <c r="J155" s="221"/>
      <c r="K155" s="222">
        <f>ROUND(P155*H155,2)</f>
        <v>0</v>
      </c>
      <c r="L155" s="218" t="s">
        <v>1071</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305</v>
      </c>
      <c r="AT155" s="17" t="s">
        <v>206</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305</v>
      </c>
      <c r="BM155" s="17" t="s">
        <v>3225</v>
      </c>
    </row>
    <row r="156" spans="2:65" s="1" customFormat="1" ht="22.5" customHeight="1">
      <c r="B156" s="39"/>
      <c r="C156" s="216" t="s">
        <v>676</v>
      </c>
      <c r="D156" s="216" t="s">
        <v>206</v>
      </c>
      <c r="E156" s="217" t="s">
        <v>3226</v>
      </c>
      <c r="F156" s="218" t="s">
        <v>3227</v>
      </c>
      <c r="G156" s="219" t="s">
        <v>3213</v>
      </c>
      <c r="H156" s="220">
        <v>1</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305</v>
      </c>
      <c r="AT156" s="17" t="s">
        <v>206</v>
      </c>
      <c r="AU156" s="17" t="s">
        <v>90</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305</v>
      </c>
      <c r="BM156" s="17" t="s">
        <v>3228</v>
      </c>
    </row>
    <row r="157" spans="2:65" s="1" customFormat="1" ht="22.5" customHeight="1">
      <c r="B157" s="39"/>
      <c r="C157" s="216" t="s">
        <v>683</v>
      </c>
      <c r="D157" s="216" t="s">
        <v>206</v>
      </c>
      <c r="E157" s="217" t="s">
        <v>3229</v>
      </c>
      <c r="F157" s="218" t="s">
        <v>3230</v>
      </c>
      <c r="G157" s="219" t="s">
        <v>3213</v>
      </c>
      <c r="H157" s="220">
        <v>1</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305</v>
      </c>
      <c r="AT157" s="17" t="s">
        <v>206</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305</v>
      </c>
      <c r="BM157" s="17" t="s">
        <v>3231</v>
      </c>
    </row>
    <row r="158" spans="2:65" s="1" customFormat="1" ht="16.5" customHeight="1">
      <c r="B158" s="39"/>
      <c r="C158" s="216" t="s">
        <v>704</v>
      </c>
      <c r="D158" s="216" t="s">
        <v>206</v>
      </c>
      <c r="E158" s="217" t="s">
        <v>3232</v>
      </c>
      <c r="F158" s="218" t="s">
        <v>3233</v>
      </c>
      <c r="G158" s="219" t="s">
        <v>3213</v>
      </c>
      <c r="H158" s="220">
        <v>1</v>
      </c>
      <c r="I158" s="221"/>
      <c r="J158" s="221"/>
      <c r="K158" s="222">
        <f>ROUND(P158*H158,2)</f>
        <v>0</v>
      </c>
      <c r="L158" s="218" t="s">
        <v>1071</v>
      </c>
      <c r="M158" s="44"/>
      <c r="N158" s="223"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305</v>
      </c>
      <c r="AT158" s="17" t="s">
        <v>206</v>
      </c>
      <c r="AU158" s="17" t="s">
        <v>90</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305</v>
      </c>
      <c r="BM158" s="17" t="s">
        <v>3234</v>
      </c>
    </row>
    <row r="159" spans="2:65" s="1" customFormat="1" ht="16.5" customHeight="1">
      <c r="B159" s="39"/>
      <c r="C159" s="216" t="s">
        <v>710</v>
      </c>
      <c r="D159" s="216" t="s">
        <v>206</v>
      </c>
      <c r="E159" s="217" t="s">
        <v>3235</v>
      </c>
      <c r="F159" s="218" t="s">
        <v>3236</v>
      </c>
      <c r="G159" s="219" t="s">
        <v>3124</v>
      </c>
      <c r="H159" s="291"/>
      <c r="I159" s="221"/>
      <c r="J159" s="221"/>
      <c r="K159" s="222">
        <f>ROUND(P159*H159,2)</f>
        <v>0</v>
      </c>
      <c r="L159" s="218" t="s">
        <v>1071</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305</v>
      </c>
      <c r="AT159" s="17" t="s">
        <v>206</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305</v>
      </c>
      <c r="BM159" s="17" t="s">
        <v>3237</v>
      </c>
    </row>
    <row r="160" spans="2:63" s="10" customFormat="1" ht="22.8" customHeight="1">
      <c r="B160" s="199"/>
      <c r="C160" s="200"/>
      <c r="D160" s="201" t="s">
        <v>79</v>
      </c>
      <c r="E160" s="214" t="s">
        <v>3238</v>
      </c>
      <c r="F160" s="214" t="s">
        <v>3239</v>
      </c>
      <c r="G160" s="200"/>
      <c r="H160" s="200"/>
      <c r="I160" s="203"/>
      <c r="J160" s="203"/>
      <c r="K160" s="215">
        <f>BK160</f>
        <v>0</v>
      </c>
      <c r="L160" s="200"/>
      <c r="M160" s="205"/>
      <c r="N160" s="206"/>
      <c r="O160" s="207"/>
      <c r="P160" s="207"/>
      <c r="Q160" s="208">
        <f>SUM(Q161:Q177)</f>
        <v>0</v>
      </c>
      <c r="R160" s="208">
        <f>SUM(R161:R177)</f>
        <v>0</v>
      </c>
      <c r="S160" s="207"/>
      <c r="T160" s="209">
        <f>SUM(T161:T177)</f>
        <v>0</v>
      </c>
      <c r="U160" s="207"/>
      <c r="V160" s="209">
        <f>SUM(V161:V177)</f>
        <v>0.06305000000000001</v>
      </c>
      <c r="W160" s="207"/>
      <c r="X160" s="210">
        <f>SUM(X161:X177)</f>
        <v>0</v>
      </c>
      <c r="AR160" s="211" t="s">
        <v>90</v>
      </c>
      <c r="AT160" s="212" t="s">
        <v>79</v>
      </c>
      <c r="AU160" s="212" t="s">
        <v>88</v>
      </c>
      <c r="AY160" s="211" t="s">
        <v>204</v>
      </c>
      <c r="BK160" s="213">
        <f>SUM(BK161:BK177)</f>
        <v>0</v>
      </c>
    </row>
    <row r="161" spans="2:65" s="1" customFormat="1" ht="16.5" customHeight="1">
      <c r="B161" s="39"/>
      <c r="C161" s="216" t="s">
        <v>714</v>
      </c>
      <c r="D161" s="216" t="s">
        <v>206</v>
      </c>
      <c r="E161" s="217" t="s">
        <v>3240</v>
      </c>
      <c r="F161" s="218" t="s">
        <v>3241</v>
      </c>
      <c r="G161" s="219" t="s">
        <v>296</v>
      </c>
      <c r="H161" s="220">
        <v>2.8</v>
      </c>
      <c r="I161" s="221"/>
      <c r="J161" s="221"/>
      <c r="K161" s="222">
        <f>ROUND(P161*H161,2)</f>
        <v>0</v>
      </c>
      <c r="L161" s="218" t="s">
        <v>1071</v>
      </c>
      <c r="M161" s="44"/>
      <c r="N161" s="223"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305</v>
      </c>
      <c r="AT161" s="17" t="s">
        <v>206</v>
      </c>
      <c r="AU161" s="17" t="s">
        <v>90</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305</v>
      </c>
      <c r="BM161" s="17" t="s">
        <v>3242</v>
      </c>
    </row>
    <row r="162" spans="2:65" s="1" customFormat="1" ht="16.5" customHeight="1">
      <c r="B162" s="39"/>
      <c r="C162" s="216" t="s">
        <v>730</v>
      </c>
      <c r="D162" s="216" t="s">
        <v>206</v>
      </c>
      <c r="E162" s="217" t="s">
        <v>3243</v>
      </c>
      <c r="F162" s="218" t="s">
        <v>3244</v>
      </c>
      <c r="G162" s="219" t="s">
        <v>361</v>
      </c>
      <c r="H162" s="220">
        <v>2</v>
      </c>
      <c r="I162" s="221"/>
      <c r="J162" s="221"/>
      <c r="K162" s="222">
        <f>ROUND(P162*H162,2)</f>
        <v>0</v>
      </c>
      <c r="L162" s="218" t="s">
        <v>1071</v>
      </c>
      <c r="M162" s="44"/>
      <c r="N162" s="223"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305</v>
      </c>
      <c r="AT162" s="17" t="s">
        <v>206</v>
      </c>
      <c r="AU162" s="17" t="s">
        <v>90</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305</v>
      </c>
      <c r="BM162" s="17" t="s">
        <v>3245</v>
      </c>
    </row>
    <row r="163" spans="2:65" s="1" customFormat="1" ht="22.5" customHeight="1">
      <c r="B163" s="39"/>
      <c r="C163" s="216" t="s">
        <v>741</v>
      </c>
      <c r="D163" s="216" t="s">
        <v>206</v>
      </c>
      <c r="E163" s="217" t="s">
        <v>3246</v>
      </c>
      <c r="F163" s="218" t="s">
        <v>3247</v>
      </c>
      <c r="G163" s="219" t="s">
        <v>1272</v>
      </c>
      <c r="H163" s="220">
        <v>1</v>
      </c>
      <c r="I163" s="221"/>
      <c r="J163" s="221"/>
      <c r="K163" s="222">
        <f>ROUND(P163*H163,2)</f>
        <v>0</v>
      </c>
      <c r="L163" s="218" t="s">
        <v>1071</v>
      </c>
      <c r="M163" s="44"/>
      <c r="N163" s="223"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305</v>
      </c>
      <c r="AT163" s="17" t="s">
        <v>206</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305</v>
      </c>
      <c r="BM163" s="17" t="s">
        <v>3248</v>
      </c>
    </row>
    <row r="164" spans="2:47" s="1" customFormat="1" ht="12">
      <c r="B164" s="39"/>
      <c r="C164" s="40"/>
      <c r="D164" s="231" t="s">
        <v>887</v>
      </c>
      <c r="E164" s="40"/>
      <c r="F164" s="283" t="s">
        <v>3249</v>
      </c>
      <c r="G164" s="40"/>
      <c r="H164" s="40"/>
      <c r="I164" s="132"/>
      <c r="J164" s="132"/>
      <c r="K164" s="40"/>
      <c r="L164" s="40"/>
      <c r="M164" s="44"/>
      <c r="N164" s="284"/>
      <c r="O164" s="80"/>
      <c r="P164" s="80"/>
      <c r="Q164" s="80"/>
      <c r="R164" s="80"/>
      <c r="S164" s="80"/>
      <c r="T164" s="80"/>
      <c r="U164" s="80"/>
      <c r="V164" s="80"/>
      <c r="W164" s="80"/>
      <c r="X164" s="81"/>
      <c r="AT164" s="17" t="s">
        <v>887</v>
      </c>
      <c r="AU164" s="17" t="s">
        <v>90</v>
      </c>
    </row>
    <row r="165" spans="2:65" s="1" customFormat="1" ht="16.5" customHeight="1">
      <c r="B165" s="39"/>
      <c r="C165" s="216" t="s">
        <v>752</v>
      </c>
      <c r="D165" s="216" t="s">
        <v>206</v>
      </c>
      <c r="E165" s="217" t="s">
        <v>3250</v>
      </c>
      <c r="F165" s="218" t="s">
        <v>3251</v>
      </c>
      <c r="G165" s="219" t="s">
        <v>1272</v>
      </c>
      <c r="H165" s="220">
        <v>1</v>
      </c>
      <c r="I165" s="221"/>
      <c r="J165" s="221"/>
      <c r="K165" s="222">
        <f>ROUND(P165*H165,2)</f>
        <v>0</v>
      </c>
      <c r="L165" s="218" t="s">
        <v>1071</v>
      </c>
      <c r="M165" s="44"/>
      <c r="N165" s="223"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305</v>
      </c>
      <c r="AT165" s="17" t="s">
        <v>206</v>
      </c>
      <c r="AU165" s="17" t="s">
        <v>90</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305</v>
      </c>
      <c r="BM165" s="17" t="s">
        <v>3252</v>
      </c>
    </row>
    <row r="166" spans="2:65" s="1" customFormat="1" ht="16.5" customHeight="1">
      <c r="B166" s="39"/>
      <c r="C166" s="216" t="s">
        <v>763</v>
      </c>
      <c r="D166" s="216" t="s">
        <v>206</v>
      </c>
      <c r="E166" s="217" t="s">
        <v>3253</v>
      </c>
      <c r="F166" s="218" t="s">
        <v>3254</v>
      </c>
      <c r="G166" s="219" t="s">
        <v>361</v>
      </c>
      <c r="H166" s="220">
        <v>5</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0.00113</v>
      </c>
      <c r="V166" s="226">
        <f>U166*H166</f>
        <v>0.00565</v>
      </c>
      <c r="W166" s="226">
        <v>0</v>
      </c>
      <c r="X166" s="227">
        <f>W166*H166</f>
        <v>0</v>
      </c>
      <c r="AR166" s="17" t="s">
        <v>305</v>
      </c>
      <c r="AT166" s="17" t="s">
        <v>206</v>
      </c>
      <c r="AU166" s="17" t="s">
        <v>90</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305</v>
      </c>
      <c r="BM166" s="17" t="s">
        <v>3255</v>
      </c>
    </row>
    <row r="167" spans="2:65" s="1" customFormat="1" ht="16.5" customHeight="1">
      <c r="B167" s="39"/>
      <c r="C167" s="216" t="s">
        <v>771</v>
      </c>
      <c r="D167" s="216" t="s">
        <v>206</v>
      </c>
      <c r="E167" s="217" t="s">
        <v>3256</v>
      </c>
      <c r="F167" s="218" t="s">
        <v>3257</v>
      </c>
      <c r="G167" s="219" t="s">
        <v>1272</v>
      </c>
      <c r="H167" s="220">
        <v>1</v>
      </c>
      <c r="I167" s="221"/>
      <c r="J167" s="221"/>
      <c r="K167" s="222">
        <f>ROUND(P167*H167,2)</f>
        <v>0</v>
      </c>
      <c r="L167" s="218" t="s">
        <v>1071</v>
      </c>
      <c r="M167" s="44"/>
      <c r="N167" s="223" t="s">
        <v>33</v>
      </c>
      <c r="O167" s="224" t="s">
        <v>49</v>
      </c>
      <c r="P167" s="225">
        <f>I167+J167</f>
        <v>0</v>
      </c>
      <c r="Q167" s="225">
        <f>ROUND(I167*H167,2)</f>
        <v>0</v>
      </c>
      <c r="R167" s="225">
        <f>ROUND(J167*H167,2)</f>
        <v>0</v>
      </c>
      <c r="S167" s="80"/>
      <c r="T167" s="226">
        <f>S167*H167</f>
        <v>0</v>
      </c>
      <c r="U167" s="226">
        <v>0.05267</v>
      </c>
      <c r="V167" s="226">
        <f>U167*H167</f>
        <v>0.05267</v>
      </c>
      <c r="W167" s="226">
        <v>0</v>
      </c>
      <c r="X167" s="227">
        <f>W167*H167</f>
        <v>0</v>
      </c>
      <c r="AR167" s="17" t="s">
        <v>305</v>
      </c>
      <c r="AT167" s="17" t="s">
        <v>206</v>
      </c>
      <c r="AU167" s="17" t="s">
        <v>90</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305</v>
      </c>
      <c r="BM167" s="17" t="s">
        <v>3258</v>
      </c>
    </row>
    <row r="168" spans="2:65" s="1" customFormat="1" ht="16.5" customHeight="1">
      <c r="B168" s="39"/>
      <c r="C168" s="216" t="s">
        <v>777</v>
      </c>
      <c r="D168" s="216" t="s">
        <v>206</v>
      </c>
      <c r="E168" s="217" t="s">
        <v>3259</v>
      </c>
      <c r="F168" s="218" t="s">
        <v>3260</v>
      </c>
      <c r="G168" s="219" t="s">
        <v>361</v>
      </c>
      <c r="H168" s="220">
        <v>1</v>
      </c>
      <c r="I168" s="221"/>
      <c r="J168" s="221"/>
      <c r="K168" s="222">
        <f>ROUND(P168*H168,2)</f>
        <v>0</v>
      </c>
      <c r="L168" s="218" t="s">
        <v>1071</v>
      </c>
      <c r="M168" s="44"/>
      <c r="N168" s="223" t="s">
        <v>33</v>
      </c>
      <c r="O168" s="224" t="s">
        <v>49</v>
      </c>
      <c r="P168" s="225">
        <f>I168+J168</f>
        <v>0</v>
      </c>
      <c r="Q168" s="225">
        <f>ROUND(I168*H168,2)</f>
        <v>0</v>
      </c>
      <c r="R168" s="225">
        <f>ROUND(J168*H168,2)</f>
        <v>0</v>
      </c>
      <c r="S168" s="80"/>
      <c r="T168" s="226">
        <f>S168*H168</f>
        <v>0</v>
      </c>
      <c r="U168" s="226">
        <v>0.00077</v>
      </c>
      <c r="V168" s="226">
        <f>U168*H168</f>
        <v>0.00077</v>
      </c>
      <c r="W168" s="226">
        <v>0</v>
      </c>
      <c r="X168" s="227">
        <f>W168*H168</f>
        <v>0</v>
      </c>
      <c r="AR168" s="17" t="s">
        <v>305</v>
      </c>
      <c r="AT168" s="17" t="s">
        <v>206</v>
      </c>
      <c r="AU168" s="17" t="s">
        <v>90</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305</v>
      </c>
      <c r="BM168" s="17" t="s">
        <v>3261</v>
      </c>
    </row>
    <row r="169" spans="2:65" s="1" customFormat="1" ht="16.5" customHeight="1">
      <c r="B169" s="39"/>
      <c r="C169" s="216" t="s">
        <v>781</v>
      </c>
      <c r="D169" s="216" t="s">
        <v>206</v>
      </c>
      <c r="E169" s="217" t="s">
        <v>3262</v>
      </c>
      <c r="F169" s="218" t="s">
        <v>3263</v>
      </c>
      <c r="G169" s="219" t="s">
        <v>1272</v>
      </c>
      <c r="H169" s="220">
        <v>2</v>
      </c>
      <c r="I169" s="221"/>
      <c r="J169" s="221"/>
      <c r="K169" s="222">
        <f>ROUND(P169*H169,2)</f>
        <v>0</v>
      </c>
      <c r="L169" s="218" t="s">
        <v>1071</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305</v>
      </c>
      <c r="AT169" s="17" t="s">
        <v>206</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305</v>
      </c>
      <c r="BM169" s="17" t="s">
        <v>3264</v>
      </c>
    </row>
    <row r="170" spans="2:65" s="1" customFormat="1" ht="16.5" customHeight="1">
      <c r="B170" s="39"/>
      <c r="C170" s="216" t="s">
        <v>787</v>
      </c>
      <c r="D170" s="216" t="s">
        <v>206</v>
      </c>
      <c r="E170" s="217" t="s">
        <v>3265</v>
      </c>
      <c r="F170" s="218" t="s">
        <v>3266</v>
      </c>
      <c r="G170" s="219" t="s">
        <v>1272</v>
      </c>
      <c r="H170" s="220">
        <v>2</v>
      </c>
      <c r="I170" s="221"/>
      <c r="J170" s="221"/>
      <c r="K170" s="222">
        <f>ROUND(P170*H170,2)</f>
        <v>0</v>
      </c>
      <c r="L170" s="218" t="s">
        <v>1071</v>
      </c>
      <c r="M170" s="44"/>
      <c r="N170" s="223"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305</v>
      </c>
      <c r="AT170" s="17" t="s">
        <v>206</v>
      </c>
      <c r="AU170" s="17" t="s">
        <v>90</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305</v>
      </c>
      <c r="BM170" s="17" t="s">
        <v>3267</v>
      </c>
    </row>
    <row r="171" spans="2:65" s="1" customFormat="1" ht="16.5" customHeight="1">
      <c r="B171" s="39"/>
      <c r="C171" s="216" t="s">
        <v>792</v>
      </c>
      <c r="D171" s="216" t="s">
        <v>206</v>
      </c>
      <c r="E171" s="217" t="s">
        <v>3268</v>
      </c>
      <c r="F171" s="218" t="s">
        <v>3269</v>
      </c>
      <c r="G171" s="219" t="s">
        <v>1272</v>
      </c>
      <c r="H171" s="220">
        <v>1</v>
      </c>
      <c r="I171" s="221"/>
      <c r="J171" s="221"/>
      <c r="K171" s="222">
        <f>ROUND(P171*H171,2)</f>
        <v>0</v>
      </c>
      <c r="L171" s="218" t="s">
        <v>1071</v>
      </c>
      <c r="M171" s="44"/>
      <c r="N171" s="223"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305</v>
      </c>
      <c r="AT171" s="17" t="s">
        <v>206</v>
      </c>
      <c r="AU171" s="17" t="s">
        <v>90</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305</v>
      </c>
      <c r="BM171" s="17" t="s">
        <v>3270</v>
      </c>
    </row>
    <row r="172" spans="2:65" s="1" customFormat="1" ht="22.5" customHeight="1">
      <c r="B172" s="39"/>
      <c r="C172" s="216" t="s">
        <v>796</v>
      </c>
      <c r="D172" s="216" t="s">
        <v>206</v>
      </c>
      <c r="E172" s="217" t="s">
        <v>3271</v>
      </c>
      <c r="F172" s="218" t="s">
        <v>3272</v>
      </c>
      <c r="G172" s="219" t="s">
        <v>1272</v>
      </c>
      <c r="H172" s="220">
        <v>1</v>
      </c>
      <c r="I172" s="221"/>
      <c r="J172" s="221"/>
      <c r="K172" s="222">
        <f>ROUND(P172*H172,2)</f>
        <v>0</v>
      </c>
      <c r="L172" s="218" t="s">
        <v>1071</v>
      </c>
      <c r="M172" s="44"/>
      <c r="N172" s="223" t="s">
        <v>33</v>
      </c>
      <c r="O172" s="224" t="s">
        <v>49</v>
      </c>
      <c r="P172" s="225">
        <f>I172+J172</f>
        <v>0</v>
      </c>
      <c r="Q172" s="225">
        <f>ROUND(I172*H172,2)</f>
        <v>0</v>
      </c>
      <c r="R172" s="225">
        <f>ROUND(J172*H172,2)</f>
        <v>0</v>
      </c>
      <c r="S172" s="80"/>
      <c r="T172" s="226">
        <f>S172*H172</f>
        <v>0</v>
      </c>
      <c r="U172" s="226">
        <v>0</v>
      </c>
      <c r="V172" s="226">
        <f>U172*H172</f>
        <v>0</v>
      </c>
      <c r="W172" s="226">
        <v>0</v>
      </c>
      <c r="X172" s="227">
        <f>W172*H172</f>
        <v>0</v>
      </c>
      <c r="AR172" s="17" t="s">
        <v>305</v>
      </c>
      <c r="AT172" s="17" t="s">
        <v>206</v>
      </c>
      <c r="AU172" s="17" t="s">
        <v>90</v>
      </c>
      <c r="AY172" s="17" t="s">
        <v>204</v>
      </c>
      <c r="BE172" s="228">
        <f>IF(O172="základní",K172,0)</f>
        <v>0</v>
      </c>
      <c r="BF172" s="228">
        <f>IF(O172="snížená",K172,0)</f>
        <v>0</v>
      </c>
      <c r="BG172" s="228">
        <f>IF(O172="zákl. přenesená",K172,0)</f>
        <v>0</v>
      </c>
      <c r="BH172" s="228">
        <f>IF(O172="sníž. přenesená",K172,0)</f>
        <v>0</v>
      </c>
      <c r="BI172" s="228">
        <f>IF(O172="nulová",K172,0)</f>
        <v>0</v>
      </c>
      <c r="BJ172" s="17" t="s">
        <v>88</v>
      </c>
      <c r="BK172" s="228">
        <f>ROUND(P172*H172,2)</f>
        <v>0</v>
      </c>
      <c r="BL172" s="17" t="s">
        <v>305</v>
      </c>
      <c r="BM172" s="17" t="s">
        <v>3273</v>
      </c>
    </row>
    <row r="173" spans="2:65" s="1" customFormat="1" ht="16.5" customHeight="1">
      <c r="B173" s="39"/>
      <c r="C173" s="216" t="s">
        <v>801</v>
      </c>
      <c r="D173" s="216" t="s">
        <v>206</v>
      </c>
      <c r="E173" s="217" t="s">
        <v>3274</v>
      </c>
      <c r="F173" s="218" t="s">
        <v>3275</v>
      </c>
      <c r="G173" s="219" t="s">
        <v>1272</v>
      </c>
      <c r="H173" s="220">
        <v>1</v>
      </c>
      <c r="I173" s="221"/>
      <c r="J173" s="221"/>
      <c r="K173" s="222">
        <f>ROUND(P173*H173,2)</f>
        <v>0</v>
      </c>
      <c r="L173" s="218" t="s">
        <v>1071</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305</v>
      </c>
      <c r="AT173" s="17" t="s">
        <v>206</v>
      </c>
      <c r="AU173" s="17" t="s">
        <v>90</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305</v>
      </c>
      <c r="BM173" s="17" t="s">
        <v>3276</v>
      </c>
    </row>
    <row r="174" spans="2:65" s="1" customFormat="1" ht="16.5" customHeight="1">
      <c r="B174" s="39"/>
      <c r="C174" s="216" t="s">
        <v>807</v>
      </c>
      <c r="D174" s="216" t="s">
        <v>206</v>
      </c>
      <c r="E174" s="217" t="s">
        <v>3277</v>
      </c>
      <c r="F174" s="218" t="s">
        <v>3278</v>
      </c>
      <c r="G174" s="219" t="s">
        <v>361</v>
      </c>
      <c r="H174" s="220">
        <v>1</v>
      </c>
      <c r="I174" s="221"/>
      <c r="J174" s="221"/>
      <c r="K174" s="222">
        <f>ROUND(P174*H174,2)</f>
        <v>0</v>
      </c>
      <c r="L174" s="218" t="s">
        <v>1071</v>
      </c>
      <c r="M174" s="44"/>
      <c r="N174" s="223" t="s">
        <v>33</v>
      </c>
      <c r="O174" s="224" t="s">
        <v>49</v>
      </c>
      <c r="P174" s="225">
        <f>I174+J174</f>
        <v>0</v>
      </c>
      <c r="Q174" s="225">
        <f>ROUND(I174*H174,2)</f>
        <v>0</v>
      </c>
      <c r="R174" s="225">
        <f>ROUND(J174*H174,2)</f>
        <v>0</v>
      </c>
      <c r="S174" s="80"/>
      <c r="T174" s="226">
        <f>S174*H174</f>
        <v>0</v>
      </c>
      <c r="U174" s="226">
        <v>0</v>
      </c>
      <c r="V174" s="226">
        <f>U174*H174</f>
        <v>0</v>
      </c>
      <c r="W174" s="226">
        <v>0</v>
      </c>
      <c r="X174" s="227">
        <f>W174*H174</f>
        <v>0</v>
      </c>
      <c r="AR174" s="17" t="s">
        <v>305</v>
      </c>
      <c r="AT174" s="17" t="s">
        <v>206</v>
      </c>
      <c r="AU174" s="17" t="s">
        <v>90</v>
      </c>
      <c r="AY174" s="17" t="s">
        <v>204</v>
      </c>
      <c r="BE174" s="228">
        <f>IF(O174="základní",K174,0)</f>
        <v>0</v>
      </c>
      <c r="BF174" s="228">
        <f>IF(O174="snížená",K174,0)</f>
        <v>0</v>
      </c>
      <c r="BG174" s="228">
        <f>IF(O174="zákl. přenesená",K174,0)</f>
        <v>0</v>
      </c>
      <c r="BH174" s="228">
        <f>IF(O174="sníž. přenesená",K174,0)</f>
        <v>0</v>
      </c>
      <c r="BI174" s="228">
        <f>IF(O174="nulová",K174,0)</f>
        <v>0</v>
      </c>
      <c r="BJ174" s="17" t="s">
        <v>88</v>
      </c>
      <c r="BK174" s="228">
        <f>ROUND(P174*H174,2)</f>
        <v>0</v>
      </c>
      <c r="BL174" s="17" t="s">
        <v>305</v>
      </c>
      <c r="BM174" s="17" t="s">
        <v>3279</v>
      </c>
    </row>
    <row r="175" spans="2:65" s="1" customFormat="1" ht="16.5" customHeight="1">
      <c r="B175" s="39"/>
      <c r="C175" s="216" t="s">
        <v>814</v>
      </c>
      <c r="D175" s="216" t="s">
        <v>206</v>
      </c>
      <c r="E175" s="217" t="s">
        <v>3280</v>
      </c>
      <c r="F175" s="218" t="s">
        <v>3281</v>
      </c>
      <c r="G175" s="219" t="s">
        <v>1272</v>
      </c>
      <c r="H175" s="220">
        <v>4</v>
      </c>
      <c r="I175" s="221"/>
      <c r="J175" s="221"/>
      <c r="K175" s="222">
        <f>ROUND(P175*H175,2)</f>
        <v>0</v>
      </c>
      <c r="L175" s="218" t="s">
        <v>1071</v>
      </c>
      <c r="M175" s="44"/>
      <c r="N175" s="223" t="s">
        <v>33</v>
      </c>
      <c r="O175" s="224" t="s">
        <v>49</v>
      </c>
      <c r="P175" s="225">
        <f>I175+J175</f>
        <v>0</v>
      </c>
      <c r="Q175" s="225">
        <f>ROUND(I175*H175,2)</f>
        <v>0</v>
      </c>
      <c r="R175" s="225">
        <f>ROUND(J175*H175,2)</f>
        <v>0</v>
      </c>
      <c r="S175" s="80"/>
      <c r="T175" s="226">
        <f>S175*H175</f>
        <v>0</v>
      </c>
      <c r="U175" s="226">
        <v>0.00069</v>
      </c>
      <c r="V175" s="226">
        <f>U175*H175</f>
        <v>0.00276</v>
      </c>
      <c r="W175" s="226">
        <v>0</v>
      </c>
      <c r="X175" s="227">
        <f>W175*H175</f>
        <v>0</v>
      </c>
      <c r="AR175" s="17" t="s">
        <v>305</v>
      </c>
      <c r="AT175" s="17" t="s">
        <v>206</v>
      </c>
      <c r="AU175" s="17" t="s">
        <v>90</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305</v>
      </c>
      <c r="BM175" s="17" t="s">
        <v>3282</v>
      </c>
    </row>
    <row r="176" spans="2:65" s="1" customFormat="1" ht="16.5" customHeight="1">
      <c r="B176" s="39"/>
      <c r="C176" s="216" t="s">
        <v>830</v>
      </c>
      <c r="D176" s="216" t="s">
        <v>206</v>
      </c>
      <c r="E176" s="217" t="s">
        <v>3283</v>
      </c>
      <c r="F176" s="218" t="s">
        <v>3284</v>
      </c>
      <c r="G176" s="219" t="s">
        <v>1272</v>
      </c>
      <c r="H176" s="220">
        <v>1</v>
      </c>
      <c r="I176" s="221"/>
      <c r="J176" s="221"/>
      <c r="K176" s="222">
        <f>ROUND(P176*H176,2)</f>
        <v>0</v>
      </c>
      <c r="L176" s="218" t="s">
        <v>1071</v>
      </c>
      <c r="M176" s="44"/>
      <c r="N176" s="223" t="s">
        <v>33</v>
      </c>
      <c r="O176" s="224" t="s">
        <v>49</v>
      </c>
      <c r="P176" s="225">
        <f>I176+J176</f>
        <v>0</v>
      </c>
      <c r="Q176" s="225">
        <f>ROUND(I176*H176,2)</f>
        <v>0</v>
      </c>
      <c r="R176" s="225">
        <f>ROUND(J176*H176,2)</f>
        <v>0</v>
      </c>
      <c r="S176" s="80"/>
      <c r="T176" s="226">
        <f>S176*H176</f>
        <v>0</v>
      </c>
      <c r="U176" s="226">
        <v>0.0012</v>
      </c>
      <c r="V176" s="226">
        <f>U176*H176</f>
        <v>0.0012</v>
      </c>
      <c r="W176" s="226">
        <v>0</v>
      </c>
      <c r="X176" s="227">
        <f>W176*H176</f>
        <v>0</v>
      </c>
      <c r="AR176" s="17" t="s">
        <v>305</v>
      </c>
      <c r="AT176" s="17" t="s">
        <v>206</v>
      </c>
      <c r="AU176" s="17" t="s">
        <v>90</v>
      </c>
      <c r="AY176" s="17" t="s">
        <v>204</v>
      </c>
      <c r="BE176" s="228">
        <f>IF(O176="základní",K176,0)</f>
        <v>0</v>
      </c>
      <c r="BF176" s="228">
        <f>IF(O176="snížená",K176,0)</f>
        <v>0</v>
      </c>
      <c r="BG176" s="228">
        <f>IF(O176="zákl. přenesená",K176,0)</f>
        <v>0</v>
      </c>
      <c r="BH176" s="228">
        <f>IF(O176="sníž. přenesená",K176,0)</f>
        <v>0</v>
      </c>
      <c r="BI176" s="228">
        <f>IF(O176="nulová",K176,0)</f>
        <v>0</v>
      </c>
      <c r="BJ176" s="17" t="s">
        <v>88</v>
      </c>
      <c r="BK176" s="228">
        <f>ROUND(P176*H176,2)</f>
        <v>0</v>
      </c>
      <c r="BL176" s="17" t="s">
        <v>305</v>
      </c>
      <c r="BM176" s="17" t="s">
        <v>3285</v>
      </c>
    </row>
    <row r="177" spans="2:65" s="1" customFormat="1" ht="16.5" customHeight="1">
      <c r="B177" s="39"/>
      <c r="C177" s="216" t="s">
        <v>835</v>
      </c>
      <c r="D177" s="216" t="s">
        <v>206</v>
      </c>
      <c r="E177" s="217" t="s">
        <v>3286</v>
      </c>
      <c r="F177" s="218" t="s">
        <v>3287</v>
      </c>
      <c r="G177" s="219" t="s">
        <v>3124</v>
      </c>
      <c r="H177" s="291"/>
      <c r="I177" s="221"/>
      <c r="J177" s="221"/>
      <c r="K177" s="222">
        <f>ROUND(P177*H177,2)</f>
        <v>0</v>
      </c>
      <c r="L177" s="218" t="s">
        <v>1071</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305</v>
      </c>
      <c r="AT177" s="17" t="s">
        <v>206</v>
      </c>
      <c r="AU177" s="17" t="s">
        <v>90</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305</v>
      </c>
      <c r="BM177" s="17" t="s">
        <v>3288</v>
      </c>
    </row>
    <row r="178" spans="2:63" s="10" customFormat="1" ht="22.8" customHeight="1">
      <c r="B178" s="199"/>
      <c r="C178" s="200"/>
      <c r="D178" s="201" t="s">
        <v>79</v>
      </c>
      <c r="E178" s="214" t="s">
        <v>3289</v>
      </c>
      <c r="F178" s="214" t="s">
        <v>3290</v>
      </c>
      <c r="G178" s="200"/>
      <c r="H178" s="200"/>
      <c r="I178" s="203"/>
      <c r="J178" s="203"/>
      <c r="K178" s="215">
        <f>BK178</f>
        <v>0</v>
      </c>
      <c r="L178" s="200"/>
      <c r="M178" s="205"/>
      <c r="N178" s="206"/>
      <c r="O178" s="207"/>
      <c r="P178" s="207"/>
      <c r="Q178" s="208">
        <f>SUM(Q179:Q208)</f>
        <v>0</v>
      </c>
      <c r="R178" s="208">
        <f>SUM(R179:R208)</f>
        <v>0</v>
      </c>
      <c r="S178" s="207"/>
      <c r="T178" s="209">
        <f>SUM(T179:T208)</f>
        <v>0</v>
      </c>
      <c r="U178" s="207"/>
      <c r="V178" s="209">
        <f>SUM(V179:V208)</f>
        <v>1.22789</v>
      </c>
      <c r="W178" s="207"/>
      <c r="X178" s="210">
        <f>SUM(X179:X208)</f>
        <v>0</v>
      </c>
      <c r="AR178" s="211" t="s">
        <v>90</v>
      </c>
      <c r="AT178" s="212" t="s">
        <v>79</v>
      </c>
      <c r="AU178" s="212" t="s">
        <v>88</v>
      </c>
      <c r="AY178" s="211" t="s">
        <v>204</v>
      </c>
      <c r="BK178" s="213">
        <f>SUM(BK179:BK208)</f>
        <v>0</v>
      </c>
    </row>
    <row r="179" spans="2:65" s="1" customFormat="1" ht="16.5" customHeight="1">
      <c r="B179" s="39"/>
      <c r="C179" s="216" t="s">
        <v>844</v>
      </c>
      <c r="D179" s="216" t="s">
        <v>206</v>
      </c>
      <c r="E179" s="217" t="s">
        <v>3291</v>
      </c>
      <c r="F179" s="218" t="s">
        <v>3292</v>
      </c>
      <c r="G179" s="219" t="s">
        <v>296</v>
      </c>
      <c r="H179" s="220">
        <v>6</v>
      </c>
      <c r="I179" s="221"/>
      <c r="J179" s="221"/>
      <c r="K179" s="222">
        <f>ROUND(P179*H179,2)</f>
        <v>0</v>
      </c>
      <c r="L179" s="218" t="s">
        <v>239</v>
      </c>
      <c r="M179" s="44"/>
      <c r="N179" s="223" t="s">
        <v>33</v>
      </c>
      <c r="O179" s="224" t="s">
        <v>49</v>
      </c>
      <c r="P179" s="225">
        <f>I179+J179</f>
        <v>0</v>
      </c>
      <c r="Q179" s="225">
        <f>ROUND(I179*H179,2)</f>
        <v>0</v>
      </c>
      <c r="R179" s="225">
        <f>ROUND(J179*H179,2)</f>
        <v>0</v>
      </c>
      <c r="S179" s="80"/>
      <c r="T179" s="226">
        <f>S179*H179</f>
        <v>0</v>
      </c>
      <c r="U179" s="226">
        <v>0.00162</v>
      </c>
      <c r="V179" s="226">
        <f>U179*H179</f>
        <v>0.00972</v>
      </c>
      <c r="W179" s="226">
        <v>0</v>
      </c>
      <c r="X179" s="227">
        <f>W179*H179</f>
        <v>0</v>
      </c>
      <c r="AR179" s="17" t="s">
        <v>305</v>
      </c>
      <c r="AT179" s="17" t="s">
        <v>206</v>
      </c>
      <c r="AU179" s="17" t="s">
        <v>90</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305</v>
      </c>
      <c r="BM179" s="17" t="s">
        <v>3293</v>
      </c>
    </row>
    <row r="180" spans="2:65" s="1" customFormat="1" ht="16.5" customHeight="1">
      <c r="B180" s="39"/>
      <c r="C180" s="216" t="s">
        <v>854</v>
      </c>
      <c r="D180" s="216" t="s">
        <v>206</v>
      </c>
      <c r="E180" s="217" t="s">
        <v>3294</v>
      </c>
      <c r="F180" s="218" t="s">
        <v>3295</v>
      </c>
      <c r="G180" s="219" t="s">
        <v>296</v>
      </c>
      <c r="H180" s="220">
        <v>2</v>
      </c>
      <c r="I180" s="221"/>
      <c r="J180" s="221"/>
      <c r="K180" s="222">
        <f>ROUND(P180*H180,2)</f>
        <v>0</v>
      </c>
      <c r="L180" s="218" t="s">
        <v>239</v>
      </c>
      <c r="M180" s="44"/>
      <c r="N180" s="223" t="s">
        <v>33</v>
      </c>
      <c r="O180" s="224" t="s">
        <v>49</v>
      </c>
      <c r="P180" s="225">
        <f>I180+J180</f>
        <v>0</v>
      </c>
      <c r="Q180" s="225">
        <f>ROUND(I180*H180,2)</f>
        <v>0</v>
      </c>
      <c r="R180" s="225">
        <f>ROUND(J180*H180,2)</f>
        <v>0</v>
      </c>
      <c r="S180" s="80"/>
      <c r="T180" s="226">
        <f>S180*H180</f>
        <v>0</v>
      </c>
      <c r="U180" s="226">
        <v>0.00204</v>
      </c>
      <c r="V180" s="226">
        <f>U180*H180</f>
        <v>0.00408</v>
      </c>
      <c r="W180" s="226">
        <v>0</v>
      </c>
      <c r="X180" s="227">
        <f>W180*H180</f>
        <v>0</v>
      </c>
      <c r="AR180" s="17" t="s">
        <v>305</v>
      </c>
      <c r="AT180" s="17" t="s">
        <v>206</v>
      </c>
      <c r="AU180" s="17" t="s">
        <v>90</v>
      </c>
      <c r="AY180" s="17" t="s">
        <v>204</v>
      </c>
      <c r="BE180" s="228">
        <f>IF(O180="základní",K180,0)</f>
        <v>0</v>
      </c>
      <c r="BF180" s="228">
        <f>IF(O180="snížená",K180,0)</f>
        <v>0</v>
      </c>
      <c r="BG180" s="228">
        <f>IF(O180="zákl. přenesená",K180,0)</f>
        <v>0</v>
      </c>
      <c r="BH180" s="228">
        <f>IF(O180="sníž. přenesená",K180,0)</f>
        <v>0</v>
      </c>
      <c r="BI180" s="228">
        <f>IF(O180="nulová",K180,0)</f>
        <v>0</v>
      </c>
      <c r="BJ180" s="17" t="s">
        <v>88</v>
      </c>
      <c r="BK180" s="228">
        <f>ROUND(P180*H180,2)</f>
        <v>0</v>
      </c>
      <c r="BL180" s="17" t="s">
        <v>305</v>
      </c>
      <c r="BM180" s="17" t="s">
        <v>3296</v>
      </c>
    </row>
    <row r="181" spans="2:65" s="1" customFormat="1" ht="16.5" customHeight="1">
      <c r="B181" s="39"/>
      <c r="C181" s="216" t="s">
        <v>858</v>
      </c>
      <c r="D181" s="216" t="s">
        <v>206</v>
      </c>
      <c r="E181" s="217" t="s">
        <v>3297</v>
      </c>
      <c r="F181" s="218" t="s">
        <v>3298</v>
      </c>
      <c r="G181" s="219" t="s">
        <v>296</v>
      </c>
      <c r="H181" s="220">
        <v>2</v>
      </c>
      <c r="I181" s="221"/>
      <c r="J181" s="221"/>
      <c r="K181" s="222">
        <f>ROUND(P181*H181,2)</f>
        <v>0</v>
      </c>
      <c r="L181" s="218" t="s">
        <v>239</v>
      </c>
      <c r="M181" s="44"/>
      <c r="N181" s="223" t="s">
        <v>33</v>
      </c>
      <c r="O181" s="224" t="s">
        <v>49</v>
      </c>
      <c r="P181" s="225">
        <f>I181+J181</f>
        <v>0</v>
      </c>
      <c r="Q181" s="225">
        <f>ROUND(I181*H181,2)</f>
        <v>0</v>
      </c>
      <c r="R181" s="225">
        <f>ROUND(J181*H181,2)</f>
        <v>0</v>
      </c>
      <c r="S181" s="80"/>
      <c r="T181" s="226">
        <f>S181*H181</f>
        <v>0</v>
      </c>
      <c r="U181" s="226">
        <v>0.00301</v>
      </c>
      <c r="V181" s="226">
        <f>U181*H181</f>
        <v>0.00602</v>
      </c>
      <c r="W181" s="226">
        <v>0</v>
      </c>
      <c r="X181" s="227">
        <f>W181*H181</f>
        <v>0</v>
      </c>
      <c r="AR181" s="17" t="s">
        <v>305</v>
      </c>
      <c r="AT181" s="17" t="s">
        <v>206</v>
      </c>
      <c r="AU181" s="17" t="s">
        <v>90</v>
      </c>
      <c r="AY181" s="17" t="s">
        <v>204</v>
      </c>
      <c r="BE181" s="228">
        <f>IF(O181="základní",K181,0)</f>
        <v>0</v>
      </c>
      <c r="BF181" s="228">
        <f>IF(O181="snížená",K181,0)</f>
        <v>0</v>
      </c>
      <c r="BG181" s="228">
        <f>IF(O181="zákl. přenesená",K181,0)</f>
        <v>0</v>
      </c>
      <c r="BH181" s="228">
        <f>IF(O181="sníž. přenesená",K181,0)</f>
        <v>0</v>
      </c>
      <c r="BI181" s="228">
        <f>IF(O181="nulová",K181,0)</f>
        <v>0</v>
      </c>
      <c r="BJ181" s="17" t="s">
        <v>88</v>
      </c>
      <c r="BK181" s="228">
        <f>ROUND(P181*H181,2)</f>
        <v>0</v>
      </c>
      <c r="BL181" s="17" t="s">
        <v>305</v>
      </c>
      <c r="BM181" s="17" t="s">
        <v>3299</v>
      </c>
    </row>
    <row r="182" spans="2:65" s="1" customFormat="1" ht="16.5" customHeight="1">
      <c r="B182" s="39"/>
      <c r="C182" s="216" t="s">
        <v>863</v>
      </c>
      <c r="D182" s="216" t="s">
        <v>206</v>
      </c>
      <c r="E182" s="217" t="s">
        <v>3300</v>
      </c>
      <c r="F182" s="218" t="s">
        <v>3301</v>
      </c>
      <c r="G182" s="219" t="s">
        <v>296</v>
      </c>
      <c r="H182" s="220">
        <v>4</v>
      </c>
      <c r="I182" s="221"/>
      <c r="J182" s="221"/>
      <c r="K182" s="222">
        <f>ROUND(P182*H182,2)</f>
        <v>0</v>
      </c>
      <c r="L182" s="218" t="s">
        <v>239</v>
      </c>
      <c r="M182" s="44"/>
      <c r="N182" s="223" t="s">
        <v>33</v>
      </c>
      <c r="O182" s="224" t="s">
        <v>49</v>
      </c>
      <c r="P182" s="225">
        <f>I182+J182</f>
        <v>0</v>
      </c>
      <c r="Q182" s="225">
        <f>ROUND(I182*H182,2)</f>
        <v>0</v>
      </c>
      <c r="R182" s="225">
        <f>ROUND(J182*H182,2)</f>
        <v>0</v>
      </c>
      <c r="S182" s="80"/>
      <c r="T182" s="226">
        <f>S182*H182</f>
        <v>0</v>
      </c>
      <c r="U182" s="226">
        <v>0.00383</v>
      </c>
      <c r="V182" s="226">
        <f>U182*H182</f>
        <v>0.01532</v>
      </c>
      <c r="W182" s="226">
        <v>0</v>
      </c>
      <c r="X182" s="227">
        <f>W182*H182</f>
        <v>0</v>
      </c>
      <c r="AR182" s="17" t="s">
        <v>305</v>
      </c>
      <c r="AT182" s="17" t="s">
        <v>206</v>
      </c>
      <c r="AU182" s="17" t="s">
        <v>90</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305</v>
      </c>
      <c r="BM182" s="17" t="s">
        <v>3302</v>
      </c>
    </row>
    <row r="183" spans="2:65" s="1" customFormat="1" ht="16.5" customHeight="1">
      <c r="B183" s="39"/>
      <c r="C183" s="216" t="s">
        <v>868</v>
      </c>
      <c r="D183" s="216" t="s">
        <v>206</v>
      </c>
      <c r="E183" s="217" t="s">
        <v>3303</v>
      </c>
      <c r="F183" s="218" t="s">
        <v>3304</v>
      </c>
      <c r="G183" s="219" t="s">
        <v>296</v>
      </c>
      <c r="H183" s="220">
        <v>2</v>
      </c>
      <c r="I183" s="221"/>
      <c r="J183" s="221"/>
      <c r="K183" s="222">
        <f>ROUND(P183*H183,2)</f>
        <v>0</v>
      </c>
      <c r="L183" s="218" t="s">
        <v>239</v>
      </c>
      <c r="M183" s="44"/>
      <c r="N183" s="223" t="s">
        <v>33</v>
      </c>
      <c r="O183" s="224" t="s">
        <v>49</v>
      </c>
      <c r="P183" s="225">
        <f>I183+J183</f>
        <v>0</v>
      </c>
      <c r="Q183" s="225">
        <f>ROUND(I183*H183,2)</f>
        <v>0</v>
      </c>
      <c r="R183" s="225">
        <f>ROUND(J183*H183,2)</f>
        <v>0</v>
      </c>
      <c r="S183" s="80"/>
      <c r="T183" s="226">
        <f>S183*H183</f>
        <v>0</v>
      </c>
      <c r="U183" s="226">
        <v>0.0045</v>
      </c>
      <c r="V183" s="226">
        <f>U183*H183</f>
        <v>0.009</v>
      </c>
      <c r="W183" s="226">
        <v>0</v>
      </c>
      <c r="X183" s="227">
        <f>W183*H183</f>
        <v>0</v>
      </c>
      <c r="AR183" s="17" t="s">
        <v>305</v>
      </c>
      <c r="AT183" s="17" t="s">
        <v>206</v>
      </c>
      <c r="AU183" s="17" t="s">
        <v>90</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305</v>
      </c>
      <c r="BM183" s="17" t="s">
        <v>3305</v>
      </c>
    </row>
    <row r="184" spans="2:65" s="1" customFormat="1" ht="16.5" customHeight="1">
      <c r="B184" s="39"/>
      <c r="C184" s="216" t="s">
        <v>873</v>
      </c>
      <c r="D184" s="216" t="s">
        <v>206</v>
      </c>
      <c r="E184" s="217" t="s">
        <v>3306</v>
      </c>
      <c r="F184" s="218" t="s">
        <v>3307</v>
      </c>
      <c r="G184" s="219" t="s">
        <v>296</v>
      </c>
      <c r="H184" s="220">
        <v>3</v>
      </c>
      <c r="I184" s="221"/>
      <c r="J184" s="221"/>
      <c r="K184" s="222">
        <f>ROUND(P184*H184,2)</f>
        <v>0</v>
      </c>
      <c r="L184" s="218" t="s">
        <v>239</v>
      </c>
      <c r="M184" s="44"/>
      <c r="N184" s="223" t="s">
        <v>33</v>
      </c>
      <c r="O184" s="224" t="s">
        <v>49</v>
      </c>
      <c r="P184" s="225">
        <f>I184+J184</f>
        <v>0</v>
      </c>
      <c r="Q184" s="225">
        <f>ROUND(I184*H184,2)</f>
        <v>0</v>
      </c>
      <c r="R184" s="225">
        <f>ROUND(J184*H184,2)</f>
        <v>0</v>
      </c>
      <c r="S184" s="80"/>
      <c r="T184" s="226">
        <f>S184*H184</f>
        <v>0</v>
      </c>
      <c r="U184" s="226">
        <v>0.00643</v>
      </c>
      <c r="V184" s="226">
        <f>U184*H184</f>
        <v>0.01929</v>
      </c>
      <c r="W184" s="226">
        <v>0</v>
      </c>
      <c r="X184" s="227">
        <f>W184*H184</f>
        <v>0</v>
      </c>
      <c r="AR184" s="17" t="s">
        <v>305</v>
      </c>
      <c r="AT184" s="17" t="s">
        <v>206</v>
      </c>
      <c r="AU184" s="17" t="s">
        <v>90</v>
      </c>
      <c r="AY184" s="17" t="s">
        <v>204</v>
      </c>
      <c r="BE184" s="228">
        <f>IF(O184="základní",K184,0)</f>
        <v>0</v>
      </c>
      <c r="BF184" s="228">
        <f>IF(O184="snížená",K184,0)</f>
        <v>0</v>
      </c>
      <c r="BG184" s="228">
        <f>IF(O184="zákl. přenesená",K184,0)</f>
        <v>0</v>
      </c>
      <c r="BH184" s="228">
        <f>IF(O184="sníž. přenesená",K184,0)</f>
        <v>0</v>
      </c>
      <c r="BI184" s="228">
        <f>IF(O184="nulová",K184,0)</f>
        <v>0</v>
      </c>
      <c r="BJ184" s="17" t="s">
        <v>88</v>
      </c>
      <c r="BK184" s="228">
        <f>ROUND(P184*H184,2)</f>
        <v>0</v>
      </c>
      <c r="BL184" s="17" t="s">
        <v>305</v>
      </c>
      <c r="BM184" s="17" t="s">
        <v>3308</v>
      </c>
    </row>
    <row r="185" spans="2:65" s="1" customFormat="1" ht="16.5" customHeight="1">
      <c r="B185" s="39"/>
      <c r="C185" s="216" t="s">
        <v>879</v>
      </c>
      <c r="D185" s="216" t="s">
        <v>206</v>
      </c>
      <c r="E185" s="217" t="s">
        <v>3309</v>
      </c>
      <c r="F185" s="218" t="s">
        <v>3310</v>
      </c>
      <c r="G185" s="219" t="s">
        <v>361</v>
      </c>
      <c r="H185" s="220">
        <v>2</v>
      </c>
      <c r="I185" s="221"/>
      <c r="J185" s="221"/>
      <c r="K185" s="222">
        <f>ROUND(P185*H185,2)</f>
        <v>0</v>
      </c>
      <c r="L185" s="218" t="s">
        <v>239</v>
      </c>
      <c r="M185" s="44"/>
      <c r="N185" s="223" t="s">
        <v>33</v>
      </c>
      <c r="O185" s="224" t="s">
        <v>49</v>
      </c>
      <c r="P185" s="225">
        <f>I185+J185</f>
        <v>0</v>
      </c>
      <c r="Q185" s="225">
        <f>ROUND(I185*H185,2)</f>
        <v>0</v>
      </c>
      <c r="R185" s="225">
        <f>ROUND(J185*H185,2)</f>
        <v>0</v>
      </c>
      <c r="S185" s="80"/>
      <c r="T185" s="226">
        <f>S185*H185</f>
        <v>0</v>
      </c>
      <c r="U185" s="226">
        <v>0</v>
      </c>
      <c r="V185" s="226">
        <f>U185*H185</f>
        <v>0</v>
      </c>
      <c r="W185" s="226">
        <v>0</v>
      </c>
      <c r="X185" s="227">
        <f>W185*H185</f>
        <v>0</v>
      </c>
      <c r="AR185" s="17" t="s">
        <v>305</v>
      </c>
      <c r="AT185" s="17" t="s">
        <v>206</v>
      </c>
      <c r="AU185" s="17" t="s">
        <v>90</v>
      </c>
      <c r="AY185" s="17" t="s">
        <v>204</v>
      </c>
      <c r="BE185" s="228">
        <f>IF(O185="základní",K185,0)</f>
        <v>0</v>
      </c>
      <c r="BF185" s="228">
        <f>IF(O185="snížená",K185,0)</f>
        <v>0</v>
      </c>
      <c r="BG185" s="228">
        <f>IF(O185="zákl. přenesená",K185,0)</f>
        <v>0</v>
      </c>
      <c r="BH185" s="228">
        <f>IF(O185="sníž. přenesená",K185,0)</f>
        <v>0</v>
      </c>
      <c r="BI185" s="228">
        <f>IF(O185="nulová",K185,0)</f>
        <v>0</v>
      </c>
      <c r="BJ185" s="17" t="s">
        <v>88</v>
      </c>
      <c r="BK185" s="228">
        <f>ROUND(P185*H185,2)</f>
        <v>0</v>
      </c>
      <c r="BL185" s="17" t="s">
        <v>305</v>
      </c>
      <c r="BM185" s="17" t="s">
        <v>3311</v>
      </c>
    </row>
    <row r="186" spans="2:47" s="1" customFormat="1" ht="12">
      <c r="B186" s="39"/>
      <c r="C186" s="40"/>
      <c r="D186" s="231" t="s">
        <v>887</v>
      </c>
      <c r="E186" s="40"/>
      <c r="F186" s="283" t="s">
        <v>3312</v>
      </c>
      <c r="G186" s="40"/>
      <c r="H186" s="40"/>
      <c r="I186" s="132"/>
      <c r="J186" s="132"/>
      <c r="K186" s="40"/>
      <c r="L186" s="40"/>
      <c r="M186" s="44"/>
      <c r="N186" s="284"/>
      <c r="O186" s="80"/>
      <c r="P186" s="80"/>
      <c r="Q186" s="80"/>
      <c r="R186" s="80"/>
      <c r="S186" s="80"/>
      <c r="T186" s="80"/>
      <c r="U186" s="80"/>
      <c r="V186" s="80"/>
      <c r="W186" s="80"/>
      <c r="X186" s="81"/>
      <c r="AT186" s="17" t="s">
        <v>887</v>
      </c>
      <c r="AU186" s="17" t="s">
        <v>90</v>
      </c>
    </row>
    <row r="187" spans="2:65" s="1" customFormat="1" ht="16.5" customHeight="1">
      <c r="B187" s="39"/>
      <c r="C187" s="216" t="s">
        <v>883</v>
      </c>
      <c r="D187" s="216" t="s">
        <v>206</v>
      </c>
      <c r="E187" s="217" t="s">
        <v>3313</v>
      </c>
      <c r="F187" s="218" t="s">
        <v>3314</v>
      </c>
      <c r="G187" s="219" t="s">
        <v>361</v>
      </c>
      <c r="H187" s="220">
        <v>5</v>
      </c>
      <c r="I187" s="221"/>
      <c r="J187" s="221"/>
      <c r="K187" s="222">
        <f>ROUND(P187*H187,2)</f>
        <v>0</v>
      </c>
      <c r="L187" s="218" t="s">
        <v>239</v>
      </c>
      <c r="M187" s="44"/>
      <c r="N187" s="223" t="s">
        <v>33</v>
      </c>
      <c r="O187" s="224" t="s">
        <v>49</v>
      </c>
      <c r="P187" s="225">
        <f>I187+J187</f>
        <v>0</v>
      </c>
      <c r="Q187" s="225">
        <f>ROUND(I187*H187,2)</f>
        <v>0</v>
      </c>
      <c r="R187" s="225">
        <f>ROUND(J187*H187,2)</f>
        <v>0</v>
      </c>
      <c r="S187" s="80"/>
      <c r="T187" s="226">
        <f>S187*H187</f>
        <v>0</v>
      </c>
      <c r="U187" s="226">
        <v>0</v>
      </c>
      <c r="V187" s="226">
        <f>U187*H187</f>
        <v>0</v>
      </c>
      <c r="W187" s="226">
        <v>0</v>
      </c>
      <c r="X187" s="227">
        <f>W187*H187</f>
        <v>0</v>
      </c>
      <c r="AR187" s="17" t="s">
        <v>305</v>
      </c>
      <c r="AT187" s="17" t="s">
        <v>206</v>
      </c>
      <c r="AU187" s="17" t="s">
        <v>90</v>
      </c>
      <c r="AY187" s="17" t="s">
        <v>204</v>
      </c>
      <c r="BE187" s="228">
        <f>IF(O187="základní",K187,0)</f>
        <v>0</v>
      </c>
      <c r="BF187" s="228">
        <f>IF(O187="snížená",K187,0)</f>
        <v>0</v>
      </c>
      <c r="BG187" s="228">
        <f>IF(O187="zákl. přenesená",K187,0)</f>
        <v>0</v>
      </c>
      <c r="BH187" s="228">
        <f>IF(O187="sníž. přenesená",K187,0)</f>
        <v>0</v>
      </c>
      <c r="BI187" s="228">
        <f>IF(O187="nulová",K187,0)</f>
        <v>0</v>
      </c>
      <c r="BJ187" s="17" t="s">
        <v>88</v>
      </c>
      <c r="BK187" s="228">
        <f>ROUND(P187*H187,2)</f>
        <v>0</v>
      </c>
      <c r="BL187" s="17" t="s">
        <v>305</v>
      </c>
      <c r="BM187" s="17" t="s">
        <v>3315</v>
      </c>
    </row>
    <row r="188" spans="2:47" s="1" customFormat="1" ht="12">
      <c r="B188" s="39"/>
      <c r="C188" s="40"/>
      <c r="D188" s="231" t="s">
        <v>887</v>
      </c>
      <c r="E188" s="40"/>
      <c r="F188" s="283" t="s">
        <v>3316</v>
      </c>
      <c r="G188" s="40"/>
      <c r="H188" s="40"/>
      <c r="I188" s="132"/>
      <c r="J188" s="132"/>
      <c r="K188" s="40"/>
      <c r="L188" s="40"/>
      <c r="M188" s="44"/>
      <c r="N188" s="284"/>
      <c r="O188" s="80"/>
      <c r="P188" s="80"/>
      <c r="Q188" s="80"/>
      <c r="R188" s="80"/>
      <c r="S188" s="80"/>
      <c r="T188" s="80"/>
      <c r="U188" s="80"/>
      <c r="V188" s="80"/>
      <c r="W188" s="80"/>
      <c r="X188" s="81"/>
      <c r="AT188" s="17" t="s">
        <v>887</v>
      </c>
      <c r="AU188" s="17" t="s">
        <v>90</v>
      </c>
    </row>
    <row r="189" spans="2:65" s="1" customFormat="1" ht="16.5" customHeight="1">
      <c r="B189" s="39"/>
      <c r="C189" s="216" t="s">
        <v>892</v>
      </c>
      <c r="D189" s="216" t="s">
        <v>206</v>
      </c>
      <c r="E189" s="217" t="s">
        <v>3317</v>
      </c>
      <c r="F189" s="218" t="s">
        <v>3318</v>
      </c>
      <c r="G189" s="219" t="s">
        <v>296</v>
      </c>
      <c r="H189" s="220">
        <v>5</v>
      </c>
      <c r="I189" s="221"/>
      <c r="J189" s="221"/>
      <c r="K189" s="222">
        <f>ROUND(P189*H189,2)</f>
        <v>0</v>
      </c>
      <c r="L189" s="218" t="s">
        <v>239</v>
      </c>
      <c r="M189" s="44"/>
      <c r="N189" s="223" t="s">
        <v>33</v>
      </c>
      <c r="O189" s="224" t="s">
        <v>49</v>
      </c>
      <c r="P189" s="225">
        <f>I189+J189</f>
        <v>0</v>
      </c>
      <c r="Q189" s="225">
        <f>ROUND(I189*H189,2)</f>
        <v>0</v>
      </c>
      <c r="R189" s="225">
        <f>ROUND(J189*H189,2)</f>
        <v>0</v>
      </c>
      <c r="S189" s="80"/>
      <c r="T189" s="226">
        <f>S189*H189</f>
        <v>0</v>
      </c>
      <c r="U189" s="226">
        <v>0.00667</v>
      </c>
      <c r="V189" s="226">
        <f>U189*H189</f>
        <v>0.03335</v>
      </c>
      <c r="W189" s="226">
        <v>0</v>
      </c>
      <c r="X189" s="227">
        <f>W189*H189</f>
        <v>0</v>
      </c>
      <c r="AR189" s="17" t="s">
        <v>305</v>
      </c>
      <c r="AT189" s="17" t="s">
        <v>206</v>
      </c>
      <c r="AU189" s="17" t="s">
        <v>90</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305</v>
      </c>
      <c r="BM189" s="17" t="s">
        <v>3319</v>
      </c>
    </row>
    <row r="190" spans="2:65" s="1" customFormat="1" ht="16.5" customHeight="1">
      <c r="B190" s="39"/>
      <c r="C190" s="216" t="s">
        <v>897</v>
      </c>
      <c r="D190" s="216" t="s">
        <v>206</v>
      </c>
      <c r="E190" s="217" t="s">
        <v>3320</v>
      </c>
      <c r="F190" s="218" t="s">
        <v>3321</v>
      </c>
      <c r="G190" s="219" t="s">
        <v>296</v>
      </c>
      <c r="H190" s="220">
        <v>3</v>
      </c>
      <c r="I190" s="221"/>
      <c r="J190" s="221"/>
      <c r="K190" s="222">
        <f>ROUND(P190*H190,2)</f>
        <v>0</v>
      </c>
      <c r="L190" s="218" t="s">
        <v>239</v>
      </c>
      <c r="M190" s="44"/>
      <c r="N190" s="223" t="s">
        <v>33</v>
      </c>
      <c r="O190" s="224" t="s">
        <v>49</v>
      </c>
      <c r="P190" s="225">
        <f>I190+J190</f>
        <v>0</v>
      </c>
      <c r="Q190" s="225">
        <f>ROUND(I190*H190,2)</f>
        <v>0</v>
      </c>
      <c r="R190" s="225">
        <f>ROUND(J190*H190,2)</f>
        <v>0</v>
      </c>
      <c r="S190" s="80"/>
      <c r="T190" s="226">
        <f>S190*H190</f>
        <v>0</v>
      </c>
      <c r="U190" s="226">
        <v>0.00049</v>
      </c>
      <c r="V190" s="226">
        <f>U190*H190</f>
        <v>0.00147</v>
      </c>
      <c r="W190" s="226">
        <v>0</v>
      </c>
      <c r="X190" s="227">
        <f>W190*H190</f>
        <v>0</v>
      </c>
      <c r="AR190" s="17" t="s">
        <v>305</v>
      </c>
      <c r="AT190" s="17" t="s">
        <v>206</v>
      </c>
      <c r="AU190" s="17" t="s">
        <v>90</v>
      </c>
      <c r="AY190" s="17" t="s">
        <v>204</v>
      </c>
      <c r="BE190" s="228">
        <f>IF(O190="základní",K190,0)</f>
        <v>0</v>
      </c>
      <c r="BF190" s="228">
        <f>IF(O190="snížená",K190,0)</f>
        <v>0</v>
      </c>
      <c r="BG190" s="228">
        <f>IF(O190="zákl. přenesená",K190,0)</f>
        <v>0</v>
      </c>
      <c r="BH190" s="228">
        <f>IF(O190="sníž. přenesená",K190,0)</f>
        <v>0</v>
      </c>
      <c r="BI190" s="228">
        <f>IF(O190="nulová",K190,0)</f>
        <v>0</v>
      </c>
      <c r="BJ190" s="17" t="s">
        <v>88</v>
      </c>
      <c r="BK190" s="228">
        <f>ROUND(P190*H190,2)</f>
        <v>0</v>
      </c>
      <c r="BL190" s="17" t="s">
        <v>305</v>
      </c>
      <c r="BM190" s="17" t="s">
        <v>3322</v>
      </c>
    </row>
    <row r="191" spans="2:65" s="1" customFormat="1" ht="16.5" customHeight="1">
      <c r="B191" s="39"/>
      <c r="C191" s="216" t="s">
        <v>903</v>
      </c>
      <c r="D191" s="216" t="s">
        <v>206</v>
      </c>
      <c r="E191" s="217" t="s">
        <v>3323</v>
      </c>
      <c r="F191" s="218" t="s">
        <v>3324</v>
      </c>
      <c r="G191" s="219" t="s">
        <v>296</v>
      </c>
      <c r="H191" s="220">
        <v>46</v>
      </c>
      <c r="I191" s="221"/>
      <c r="J191" s="221"/>
      <c r="K191" s="222">
        <f>ROUND(P191*H191,2)</f>
        <v>0</v>
      </c>
      <c r="L191" s="218" t="s">
        <v>239</v>
      </c>
      <c r="M191" s="44"/>
      <c r="N191" s="223" t="s">
        <v>33</v>
      </c>
      <c r="O191" s="224" t="s">
        <v>49</v>
      </c>
      <c r="P191" s="225">
        <f>I191+J191</f>
        <v>0</v>
      </c>
      <c r="Q191" s="225">
        <f>ROUND(I191*H191,2)</f>
        <v>0</v>
      </c>
      <c r="R191" s="225">
        <f>ROUND(J191*H191,2)</f>
        <v>0</v>
      </c>
      <c r="S191" s="80"/>
      <c r="T191" s="226">
        <f>S191*H191</f>
        <v>0</v>
      </c>
      <c r="U191" s="226">
        <v>0.00091</v>
      </c>
      <c r="V191" s="226">
        <f>U191*H191</f>
        <v>0.04186</v>
      </c>
      <c r="W191" s="226">
        <v>0</v>
      </c>
      <c r="X191" s="227">
        <f>W191*H191</f>
        <v>0</v>
      </c>
      <c r="AR191" s="17" t="s">
        <v>305</v>
      </c>
      <c r="AT191" s="17" t="s">
        <v>206</v>
      </c>
      <c r="AU191" s="17" t="s">
        <v>90</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305</v>
      </c>
      <c r="BM191" s="17" t="s">
        <v>3325</v>
      </c>
    </row>
    <row r="192" spans="2:65" s="1" customFormat="1" ht="16.5" customHeight="1">
      <c r="B192" s="39"/>
      <c r="C192" s="216" t="s">
        <v>908</v>
      </c>
      <c r="D192" s="216" t="s">
        <v>206</v>
      </c>
      <c r="E192" s="217" t="s">
        <v>3326</v>
      </c>
      <c r="F192" s="218" t="s">
        <v>3327</v>
      </c>
      <c r="G192" s="219" t="s">
        <v>296</v>
      </c>
      <c r="H192" s="220">
        <v>165</v>
      </c>
      <c r="I192" s="221"/>
      <c r="J192" s="221"/>
      <c r="K192" s="222">
        <f>ROUND(P192*H192,2)</f>
        <v>0</v>
      </c>
      <c r="L192" s="218" t="s">
        <v>239</v>
      </c>
      <c r="M192" s="44"/>
      <c r="N192" s="223" t="s">
        <v>33</v>
      </c>
      <c r="O192" s="224" t="s">
        <v>49</v>
      </c>
      <c r="P192" s="225">
        <f>I192+J192</f>
        <v>0</v>
      </c>
      <c r="Q192" s="225">
        <f>ROUND(I192*H192,2)</f>
        <v>0</v>
      </c>
      <c r="R192" s="225">
        <f>ROUND(J192*H192,2)</f>
        <v>0</v>
      </c>
      <c r="S192" s="80"/>
      <c r="T192" s="226">
        <f>S192*H192</f>
        <v>0</v>
      </c>
      <c r="U192" s="226">
        <v>0.00118</v>
      </c>
      <c r="V192" s="226">
        <f>U192*H192</f>
        <v>0.1947</v>
      </c>
      <c r="W192" s="226">
        <v>0</v>
      </c>
      <c r="X192" s="227">
        <f>W192*H192</f>
        <v>0</v>
      </c>
      <c r="AR192" s="17" t="s">
        <v>305</v>
      </c>
      <c r="AT192" s="17" t="s">
        <v>206</v>
      </c>
      <c r="AU192" s="17" t="s">
        <v>90</v>
      </c>
      <c r="AY192" s="17" t="s">
        <v>204</v>
      </c>
      <c r="BE192" s="228">
        <f>IF(O192="základní",K192,0)</f>
        <v>0</v>
      </c>
      <c r="BF192" s="228">
        <f>IF(O192="snížená",K192,0)</f>
        <v>0</v>
      </c>
      <c r="BG192" s="228">
        <f>IF(O192="zákl. přenesená",K192,0)</f>
        <v>0</v>
      </c>
      <c r="BH192" s="228">
        <f>IF(O192="sníž. přenesená",K192,0)</f>
        <v>0</v>
      </c>
      <c r="BI192" s="228">
        <f>IF(O192="nulová",K192,0)</f>
        <v>0</v>
      </c>
      <c r="BJ192" s="17" t="s">
        <v>88</v>
      </c>
      <c r="BK192" s="228">
        <f>ROUND(P192*H192,2)</f>
        <v>0</v>
      </c>
      <c r="BL192" s="17" t="s">
        <v>305</v>
      </c>
      <c r="BM192" s="17" t="s">
        <v>3328</v>
      </c>
    </row>
    <row r="193" spans="2:65" s="1" customFormat="1" ht="16.5" customHeight="1">
      <c r="B193" s="39"/>
      <c r="C193" s="216" t="s">
        <v>914</v>
      </c>
      <c r="D193" s="216" t="s">
        <v>206</v>
      </c>
      <c r="E193" s="217" t="s">
        <v>3329</v>
      </c>
      <c r="F193" s="218" t="s">
        <v>3330</v>
      </c>
      <c r="G193" s="219" t="s">
        <v>296</v>
      </c>
      <c r="H193" s="220">
        <v>101</v>
      </c>
      <c r="I193" s="221"/>
      <c r="J193" s="221"/>
      <c r="K193" s="222">
        <f>ROUND(P193*H193,2)</f>
        <v>0</v>
      </c>
      <c r="L193" s="218" t="s">
        <v>239</v>
      </c>
      <c r="M193" s="44"/>
      <c r="N193" s="223" t="s">
        <v>33</v>
      </c>
      <c r="O193" s="224" t="s">
        <v>49</v>
      </c>
      <c r="P193" s="225">
        <f>I193+J193</f>
        <v>0</v>
      </c>
      <c r="Q193" s="225">
        <f>ROUND(I193*H193,2)</f>
        <v>0</v>
      </c>
      <c r="R193" s="225">
        <f>ROUND(J193*H193,2)</f>
        <v>0</v>
      </c>
      <c r="S193" s="80"/>
      <c r="T193" s="226">
        <f>S193*H193</f>
        <v>0</v>
      </c>
      <c r="U193" s="226">
        <v>0.0015</v>
      </c>
      <c r="V193" s="226">
        <f>U193*H193</f>
        <v>0.1515</v>
      </c>
      <c r="W193" s="226">
        <v>0</v>
      </c>
      <c r="X193" s="227">
        <f>W193*H193</f>
        <v>0</v>
      </c>
      <c r="AR193" s="17" t="s">
        <v>305</v>
      </c>
      <c r="AT193" s="17" t="s">
        <v>206</v>
      </c>
      <c r="AU193" s="17" t="s">
        <v>90</v>
      </c>
      <c r="AY193" s="17" t="s">
        <v>204</v>
      </c>
      <c r="BE193" s="228">
        <f>IF(O193="základní",K193,0)</f>
        <v>0</v>
      </c>
      <c r="BF193" s="228">
        <f>IF(O193="snížená",K193,0)</f>
        <v>0</v>
      </c>
      <c r="BG193" s="228">
        <f>IF(O193="zákl. přenesená",K193,0)</f>
        <v>0</v>
      </c>
      <c r="BH193" s="228">
        <f>IF(O193="sníž. přenesená",K193,0)</f>
        <v>0</v>
      </c>
      <c r="BI193" s="228">
        <f>IF(O193="nulová",K193,0)</f>
        <v>0</v>
      </c>
      <c r="BJ193" s="17" t="s">
        <v>88</v>
      </c>
      <c r="BK193" s="228">
        <f>ROUND(P193*H193,2)</f>
        <v>0</v>
      </c>
      <c r="BL193" s="17" t="s">
        <v>305</v>
      </c>
      <c r="BM193" s="17" t="s">
        <v>3331</v>
      </c>
    </row>
    <row r="194" spans="2:65" s="1" customFormat="1" ht="16.5" customHeight="1">
      <c r="B194" s="39"/>
      <c r="C194" s="216" t="s">
        <v>923</v>
      </c>
      <c r="D194" s="216" t="s">
        <v>206</v>
      </c>
      <c r="E194" s="217" t="s">
        <v>3332</v>
      </c>
      <c r="F194" s="218" t="s">
        <v>3333</v>
      </c>
      <c r="G194" s="219" t="s">
        <v>296</v>
      </c>
      <c r="H194" s="220">
        <v>90</v>
      </c>
      <c r="I194" s="221"/>
      <c r="J194" s="221"/>
      <c r="K194" s="222">
        <f>ROUND(P194*H194,2)</f>
        <v>0</v>
      </c>
      <c r="L194" s="218" t="s">
        <v>239</v>
      </c>
      <c r="M194" s="44"/>
      <c r="N194" s="223" t="s">
        <v>33</v>
      </c>
      <c r="O194" s="224" t="s">
        <v>49</v>
      </c>
      <c r="P194" s="225">
        <f>I194+J194</f>
        <v>0</v>
      </c>
      <c r="Q194" s="225">
        <f>ROUND(I194*H194,2)</f>
        <v>0</v>
      </c>
      <c r="R194" s="225">
        <f>ROUND(J194*H194,2)</f>
        <v>0</v>
      </c>
      <c r="S194" s="80"/>
      <c r="T194" s="226">
        <f>S194*H194</f>
        <v>0</v>
      </c>
      <c r="U194" s="226">
        <v>0.00194</v>
      </c>
      <c r="V194" s="226">
        <f>U194*H194</f>
        <v>0.1746</v>
      </c>
      <c r="W194" s="226">
        <v>0</v>
      </c>
      <c r="X194" s="227">
        <f>W194*H194</f>
        <v>0</v>
      </c>
      <c r="AR194" s="17" t="s">
        <v>305</v>
      </c>
      <c r="AT194" s="17" t="s">
        <v>206</v>
      </c>
      <c r="AU194" s="17" t="s">
        <v>90</v>
      </c>
      <c r="AY194" s="17" t="s">
        <v>204</v>
      </c>
      <c r="BE194" s="228">
        <f>IF(O194="základní",K194,0)</f>
        <v>0</v>
      </c>
      <c r="BF194" s="228">
        <f>IF(O194="snížená",K194,0)</f>
        <v>0</v>
      </c>
      <c r="BG194" s="228">
        <f>IF(O194="zákl. přenesená",K194,0)</f>
        <v>0</v>
      </c>
      <c r="BH194" s="228">
        <f>IF(O194="sníž. přenesená",K194,0)</f>
        <v>0</v>
      </c>
      <c r="BI194" s="228">
        <f>IF(O194="nulová",K194,0)</f>
        <v>0</v>
      </c>
      <c r="BJ194" s="17" t="s">
        <v>88</v>
      </c>
      <c r="BK194" s="228">
        <f>ROUND(P194*H194,2)</f>
        <v>0</v>
      </c>
      <c r="BL194" s="17" t="s">
        <v>305</v>
      </c>
      <c r="BM194" s="17" t="s">
        <v>3334</v>
      </c>
    </row>
    <row r="195" spans="2:65" s="1" customFormat="1" ht="16.5" customHeight="1">
      <c r="B195" s="39"/>
      <c r="C195" s="216" t="s">
        <v>929</v>
      </c>
      <c r="D195" s="216" t="s">
        <v>206</v>
      </c>
      <c r="E195" s="217" t="s">
        <v>3335</v>
      </c>
      <c r="F195" s="218" t="s">
        <v>3336</v>
      </c>
      <c r="G195" s="219" t="s">
        <v>296</v>
      </c>
      <c r="H195" s="220">
        <v>61</v>
      </c>
      <c r="I195" s="221"/>
      <c r="J195" s="221"/>
      <c r="K195" s="222">
        <f>ROUND(P195*H195,2)</f>
        <v>0</v>
      </c>
      <c r="L195" s="218" t="s">
        <v>239</v>
      </c>
      <c r="M195" s="44"/>
      <c r="N195" s="223" t="s">
        <v>33</v>
      </c>
      <c r="O195" s="224" t="s">
        <v>49</v>
      </c>
      <c r="P195" s="225">
        <f>I195+J195</f>
        <v>0</v>
      </c>
      <c r="Q195" s="225">
        <f>ROUND(I195*H195,2)</f>
        <v>0</v>
      </c>
      <c r="R195" s="225">
        <f>ROUND(J195*H195,2)</f>
        <v>0</v>
      </c>
      <c r="S195" s="80"/>
      <c r="T195" s="226">
        <f>S195*H195</f>
        <v>0</v>
      </c>
      <c r="U195" s="226">
        <v>0.00262</v>
      </c>
      <c r="V195" s="226">
        <f>U195*H195</f>
        <v>0.15982</v>
      </c>
      <c r="W195" s="226">
        <v>0</v>
      </c>
      <c r="X195" s="227">
        <f>W195*H195</f>
        <v>0</v>
      </c>
      <c r="AR195" s="17" t="s">
        <v>305</v>
      </c>
      <c r="AT195" s="17" t="s">
        <v>206</v>
      </c>
      <c r="AU195" s="17" t="s">
        <v>90</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305</v>
      </c>
      <c r="BM195" s="17" t="s">
        <v>3337</v>
      </c>
    </row>
    <row r="196" spans="2:65" s="1" customFormat="1" ht="16.5" customHeight="1">
      <c r="B196" s="39"/>
      <c r="C196" s="216" t="s">
        <v>933</v>
      </c>
      <c r="D196" s="216" t="s">
        <v>206</v>
      </c>
      <c r="E196" s="217" t="s">
        <v>3338</v>
      </c>
      <c r="F196" s="218" t="s">
        <v>3339</v>
      </c>
      <c r="G196" s="219" t="s">
        <v>296</v>
      </c>
      <c r="H196" s="220">
        <v>421</v>
      </c>
      <c r="I196" s="221"/>
      <c r="J196" s="221"/>
      <c r="K196" s="222">
        <f>ROUND(P196*H196,2)</f>
        <v>0</v>
      </c>
      <c r="L196" s="218" t="s">
        <v>239</v>
      </c>
      <c r="M196" s="44"/>
      <c r="N196" s="223"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305</v>
      </c>
      <c r="AT196" s="17" t="s">
        <v>206</v>
      </c>
      <c r="AU196" s="17" t="s">
        <v>90</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305</v>
      </c>
      <c r="BM196" s="17" t="s">
        <v>3340</v>
      </c>
    </row>
    <row r="197" spans="2:65" s="1" customFormat="1" ht="16.5" customHeight="1">
      <c r="B197" s="39"/>
      <c r="C197" s="216" t="s">
        <v>937</v>
      </c>
      <c r="D197" s="216" t="s">
        <v>206</v>
      </c>
      <c r="E197" s="217" t="s">
        <v>3341</v>
      </c>
      <c r="F197" s="218" t="s">
        <v>3342</v>
      </c>
      <c r="G197" s="219" t="s">
        <v>296</v>
      </c>
      <c r="H197" s="220">
        <v>64</v>
      </c>
      <c r="I197" s="221"/>
      <c r="J197" s="221"/>
      <c r="K197" s="222">
        <f>ROUND(P197*H197,2)</f>
        <v>0</v>
      </c>
      <c r="L197" s="218" t="s">
        <v>239</v>
      </c>
      <c r="M197" s="44"/>
      <c r="N197" s="223" t="s">
        <v>33</v>
      </c>
      <c r="O197" s="224" t="s">
        <v>49</v>
      </c>
      <c r="P197" s="225">
        <f>I197+J197</f>
        <v>0</v>
      </c>
      <c r="Q197" s="225">
        <f>ROUND(I197*H197,2)</f>
        <v>0</v>
      </c>
      <c r="R197" s="225">
        <f>ROUND(J197*H197,2)</f>
        <v>0</v>
      </c>
      <c r="S197" s="80"/>
      <c r="T197" s="226">
        <f>S197*H197</f>
        <v>0</v>
      </c>
      <c r="U197" s="226">
        <v>0</v>
      </c>
      <c r="V197" s="226">
        <f>U197*H197</f>
        <v>0</v>
      </c>
      <c r="W197" s="226">
        <v>0</v>
      </c>
      <c r="X197" s="227">
        <f>W197*H197</f>
        <v>0</v>
      </c>
      <c r="AR197" s="17" t="s">
        <v>305</v>
      </c>
      <c r="AT197" s="17" t="s">
        <v>206</v>
      </c>
      <c r="AU197" s="17" t="s">
        <v>90</v>
      </c>
      <c r="AY197" s="17" t="s">
        <v>204</v>
      </c>
      <c r="BE197" s="228">
        <f>IF(O197="základní",K197,0)</f>
        <v>0</v>
      </c>
      <c r="BF197" s="228">
        <f>IF(O197="snížená",K197,0)</f>
        <v>0</v>
      </c>
      <c r="BG197" s="228">
        <f>IF(O197="zákl. přenesená",K197,0)</f>
        <v>0</v>
      </c>
      <c r="BH197" s="228">
        <f>IF(O197="sníž. přenesená",K197,0)</f>
        <v>0</v>
      </c>
      <c r="BI197" s="228">
        <f>IF(O197="nulová",K197,0)</f>
        <v>0</v>
      </c>
      <c r="BJ197" s="17" t="s">
        <v>88</v>
      </c>
      <c r="BK197" s="228">
        <f>ROUND(P197*H197,2)</f>
        <v>0</v>
      </c>
      <c r="BL197" s="17" t="s">
        <v>305</v>
      </c>
      <c r="BM197" s="17" t="s">
        <v>3343</v>
      </c>
    </row>
    <row r="198" spans="2:65" s="1" customFormat="1" ht="16.5" customHeight="1">
      <c r="B198" s="39"/>
      <c r="C198" s="216" t="s">
        <v>941</v>
      </c>
      <c r="D198" s="216" t="s">
        <v>206</v>
      </c>
      <c r="E198" s="217" t="s">
        <v>3344</v>
      </c>
      <c r="F198" s="218" t="s">
        <v>3345</v>
      </c>
      <c r="G198" s="219" t="s">
        <v>296</v>
      </c>
      <c r="H198" s="220">
        <v>5</v>
      </c>
      <c r="I198" s="221"/>
      <c r="J198" s="221"/>
      <c r="K198" s="222">
        <f>ROUND(P198*H198,2)</f>
        <v>0</v>
      </c>
      <c r="L198" s="218" t="s">
        <v>3346</v>
      </c>
      <c r="M198" s="44"/>
      <c r="N198" s="223" t="s">
        <v>33</v>
      </c>
      <c r="O198" s="224" t="s">
        <v>49</v>
      </c>
      <c r="P198" s="225">
        <f>I198+J198</f>
        <v>0</v>
      </c>
      <c r="Q198" s="225">
        <f>ROUND(I198*H198,2)</f>
        <v>0</v>
      </c>
      <c r="R198" s="225">
        <f>ROUND(J198*H198,2)</f>
        <v>0</v>
      </c>
      <c r="S198" s="80"/>
      <c r="T198" s="226">
        <f>S198*H198</f>
        <v>0</v>
      </c>
      <c r="U198" s="226">
        <v>0</v>
      </c>
      <c r="V198" s="226">
        <f>U198*H198</f>
        <v>0</v>
      </c>
      <c r="W198" s="226">
        <v>0</v>
      </c>
      <c r="X198" s="227">
        <f>W198*H198</f>
        <v>0</v>
      </c>
      <c r="AR198" s="17" t="s">
        <v>305</v>
      </c>
      <c r="AT198" s="17" t="s">
        <v>206</v>
      </c>
      <c r="AU198" s="17" t="s">
        <v>90</v>
      </c>
      <c r="AY198" s="17" t="s">
        <v>204</v>
      </c>
      <c r="BE198" s="228">
        <f>IF(O198="základní",K198,0)</f>
        <v>0</v>
      </c>
      <c r="BF198" s="228">
        <f>IF(O198="snížená",K198,0)</f>
        <v>0</v>
      </c>
      <c r="BG198" s="228">
        <f>IF(O198="zákl. přenesená",K198,0)</f>
        <v>0</v>
      </c>
      <c r="BH198" s="228">
        <f>IF(O198="sníž. přenesená",K198,0)</f>
        <v>0</v>
      </c>
      <c r="BI198" s="228">
        <f>IF(O198="nulová",K198,0)</f>
        <v>0</v>
      </c>
      <c r="BJ198" s="17" t="s">
        <v>88</v>
      </c>
      <c r="BK198" s="228">
        <f>ROUND(P198*H198,2)</f>
        <v>0</v>
      </c>
      <c r="BL198" s="17" t="s">
        <v>305</v>
      </c>
      <c r="BM198" s="17" t="s">
        <v>3347</v>
      </c>
    </row>
    <row r="199" spans="2:65" s="1" customFormat="1" ht="22.5" customHeight="1">
      <c r="B199" s="39"/>
      <c r="C199" s="216" t="s">
        <v>946</v>
      </c>
      <c r="D199" s="216" t="s">
        <v>206</v>
      </c>
      <c r="E199" s="217" t="s">
        <v>3348</v>
      </c>
      <c r="F199" s="218" t="s">
        <v>3349</v>
      </c>
      <c r="G199" s="219" t="s">
        <v>296</v>
      </c>
      <c r="H199" s="220">
        <v>489</v>
      </c>
      <c r="I199" s="221"/>
      <c r="J199" s="221"/>
      <c r="K199" s="222">
        <f>ROUND(P199*H199,2)</f>
        <v>0</v>
      </c>
      <c r="L199" s="218" t="s">
        <v>1071</v>
      </c>
      <c r="M199" s="44"/>
      <c r="N199" s="223" t="s">
        <v>33</v>
      </c>
      <c r="O199" s="224" t="s">
        <v>49</v>
      </c>
      <c r="P199" s="225">
        <f>I199+J199</f>
        <v>0</v>
      </c>
      <c r="Q199" s="225">
        <f>ROUND(I199*H199,2)</f>
        <v>0</v>
      </c>
      <c r="R199" s="225">
        <f>ROUND(J199*H199,2)</f>
        <v>0</v>
      </c>
      <c r="S199" s="80"/>
      <c r="T199" s="226">
        <f>S199*H199</f>
        <v>0</v>
      </c>
      <c r="U199" s="226">
        <v>0.00036</v>
      </c>
      <c r="V199" s="226">
        <f>U199*H199</f>
        <v>0.17604</v>
      </c>
      <c r="W199" s="226">
        <v>0</v>
      </c>
      <c r="X199" s="227">
        <f>W199*H199</f>
        <v>0</v>
      </c>
      <c r="AR199" s="17" t="s">
        <v>305</v>
      </c>
      <c r="AT199" s="17" t="s">
        <v>206</v>
      </c>
      <c r="AU199" s="17" t="s">
        <v>90</v>
      </c>
      <c r="AY199" s="17" t="s">
        <v>204</v>
      </c>
      <c r="BE199" s="228">
        <f>IF(O199="základní",K199,0)</f>
        <v>0</v>
      </c>
      <c r="BF199" s="228">
        <f>IF(O199="snížená",K199,0)</f>
        <v>0</v>
      </c>
      <c r="BG199" s="228">
        <f>IF(O199="zákl. přenesená",K199,0)</f>
        <v>0</v>
      </c>
      <c r="BH199" s="228">
        <f>IF(O199="sníž. přenesená",K199,0)</f>
        <v>0</v>
      </c>
      <c r="BI199" s="228">
        <f>IF(O199="nulová",K199,0)</f>
        <v>0</v>
      </c>
      <c r="BJ199" s="17" t="s">
        <v>88</v>
      </c>
      <c r="BK199" s="228">
        <f>ROUND(P199*H199,2)</f>
        <v>0</v>
      </c>
      <c r="BL199" s="17" t="s">
        <v>305</v>
      </c>
      <c r="BM199" s="17" t="s">
        <v>3350</v>
      </c>
    </row>
    <row r="200" spans="2:65" s="1" customFormat="1" ht="22.5" customHeight="1">
      <c r="B200" s="39"/>
      <c r="C200" s="216" t="s">
        <v>955</v>
      </c>
      <c r="D200" s="216" t="s">
        <v>206</v>
      </c>
      <c r="E200" s="217" t="s">
        <v>3351</v>
      </c>
      <c r="F200" s="218" t="s">
        <v>3352</v>
      </c>
      <c r="G200" s="219" t="s">
        <v>296</v>
      </c>
      <c r="H200" s="220">
        <v>228</v>
      </c>
      <c r="I200" s="221"/>
      <c r="J200" s="221"/>
      <c r="K200" s="222">
        <f>ROUND(P200*H200,2)</f>
        <v>0</v>
      </c>
      <c r="L200" s="218" t="s">
        <v>1071</v>
      </c>
      <c r="M200" s="44"/>
      <c r="N200" s="223" t="s">
        <v>33</v>
      </c>
      <c r="O200" s="224" t="s">
        <v>49</v>
      </c>
      <c r="P200" s="225">
        <f>I200+J200</f>
        <v>0</v>
      </c>
      <c r="Q200" s="225">
        <f>ROUND(I200*H200,2)</f>
        <v>0</v>
      </c>
      <c r="R200" s="225">
        <f>ROUND(J200*H200,2)</f>
        <v>0</v>
      </c>
      <c r="S200" s="80"/>
      <c r="T200" s="226">
        <f>S200*H200</f>
        <v>0</v>
      </c>
      <c r="U200" s="226">
        <v>0.00036</v>
      </c>
      <c r="V200" s="226">
        <f>U200*H200</f>
        <v>0.08208</v>
      </c>
      <c r="W200" s="226">
        <v>0</v>
      </c>
      <c r="X200" s="227">
        <f>W200*H200</f>
        <v>0</v>
      </c>
      <c r="AR200" s="17" t="s">
        <v>305</v>
      </c>
      <c r="AT200" s="17" t="s">
        <v>206</v>
      </c>
      <c r="AU200" s="17" t="s">
        <v>90</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305</v>
      </c>
      <c r="BM200" s="17" t="s">
        <v>3353</v>
      </c>
    </row>
    <row r="201" spans="2:65" s="1" customFormat="1" ht="22.5" customHeight="1">
      <c r="B201" s="39"/>
      <c r="C201" s="216" t="s">
        <v>961</v>
      </c>
      <c r="D201" s="216" t="s">
        <v>206</v>
      </c>
      <c r="E201" s="217" t="s">
        <v>3354</v>
      </c>
      <c r="F201" s="218" t="s">
        <v>3355</v>
      </c>
      <c r="G201" s="219" t="s">
        <v>296</v>
      </c>
      <c r="H201" s="220">
        <v>184</v>
      </c>
      <c r="I201" s="221"/>
      <c r="J201" s="221"/>
      <c r="K201" s="222">
        <f>ROUND(P201*H201,2)</f>
        <v>0</v>
      </c>
      <c r="L201" s="218" t="s">
        <v>1071</v>
      </c>
      <c r="M201" s="44"/>
      <c r="N201" s="223" t="s">
        <v>33</v>
      </c>
      <c r="O201" s="224" t="s">
        <v>49</v>
      </c>
      <c r="P201" s="225">
        <f>I201+J201</f>
        <v>0</v>
      </c>
      <c r="Q201" s="225">
        <f>ROUND(I201*H201,2)</f>
        <v>0</v>
      </c>
      <c r="R201" s="225">
        <f>ROUND(J201*H201,2)</f>
        <v>0</v>
      </c>
      <c r="S201" s="80"/>
      <c r="T201" s="226">
        <f>S201*H201</f>
        <v>0</v>
      </c>
      <c r="U201" s="226">
        <v>0.00036</v>
      </c>
      <c r="V201" s="226">
        <f>U201*H201</f>
        <v>0.06624000000000001</v>
      </c>
      <c r="W201" s="226">
        <v>0</v>
      </c>
      <c r="X201" s="227">
        <f>W201*H201</f>
        <v>0</v>
      </c>
      <c r="AR201" s="17" t="s">
        <v>305</v>
      </c>
      <c r="AT201" s="17" t="s">
        <v>206</v>
      </c>
      <c r="AU201" s="17" t="s">
        <v>90</v>
      </c>
      <c r="AY201" s="17" t="s">
        <v>204</v>
      </c>
      <c r="BE201" s="228">
        <f>IF(O201="základní",K201,0)</f>
        <v>0</v>
      </c>
      <c r="BF201" s="228">
        <f>IF(O201="snížená",K201,0)</f>
        <v>0</v>
      </c>
      <c r="BG201" s="228">
        <f>IF(O201="zákl. přenesená",K201,0)</f>
        <v>0</v>
      </c>
      <c r="BH201" s="228">
        <f>IF(O201="sníž. přenesená",K201,0)</f>
        <v>0</v>
      </c>
      <c r="BI201" s="228">
        <f>IF(O201="nulová",K201,0)</f>
        <v>0</v>
      </c>
      <c r="BJ201" s="17" t="s">
        <v>88</v>
      </c>
      <c r="BK201" s="228">
        <f>ROUND(P201*H201,2)</f>
        <v>0</v>
      </c>
      <c r="BL201" s="17" t="s">
        <v>305</v>
      </c>
      <c r="BM201" s="17" t="s">
        <v>3356</v>
      </c>
    </row>
    <row r="202" spans="2:65" s="1" customFormat="1" ht="22.5" customHeight="1">
      <c r="B202" s="39"/>
      <c r="C202" s="216" t="s">
        <v>1032</v>
      </c>
      <c r="D202" s="216" t="s">
        <v>206</v>
      </c>
      <c r="E202" s="217" t="s">
        <v>3357</v>
      </c>
      <c r="F202" s="218" t="s">
        <v>3358</v>
      </c>
      <c r="G202" s="219" t="s">
        <v>296</v>
      </c>
      <c r="H202" s="220">
        <v>146</v>
      </c>
      <c r="I202" s="221"/>
      <c r="J202" s="221"/>
      <c r="K202" s="222">
        <f>ROUND(P202*H202,2)</f>
        <v>0</v>
      </c>
      <c r="L202" s="218" t="s">
        <v>1071</v>
      </c>
      <c r="M202" s="44"/>
      <c r="N202" s="223" t="s">
        <v>33</v>
      </c>
      <c r="O202" s="224" t="s">
        <v>49</v>
      </c>
      <c r="P202" s="225">
        <f>I202+J202</f>
        <v>0</v>
      </c>
      <c r="Q202" s="225">
        <f>ROUND(I202*H202,2)</f>
        <v>0</v>
      </c>
      <c r="R202" s="225">
        <f>ROUND(J202*H202,2)</f>
        <v>0</v>
      </c>
      <c r="S202" s="80"/>
      <c r="T202" s="226">
        <f>S202*H202</f>
        <v>0</v>
      </c>
      <c r="U202" s="226">
        <v>0.00036</v>
      </c>
      <c r="V202" s="226">
        <f>U202*H202</f>
        <v>0.05256</v>
      </c>
      <c r="W202" s="226">
        <v>0</v>
      </c>
      <c r="X202" s="227">
        <f>W202*H202</f>
        <v>0</v>
      </c>
      <c r="AR202" s="17" t="s">
        <v>305</v>
      </c>
      <c r="AT202" s="17" t="s">
        <v>206</v>
      </c>
      <c r="AU202" s="17" t="s">
        <v>90</v>
      </c>
      <c r="AY202" s="17" t="s">
        <v>204</v>
      </c>
      <c r="BE202" s="228">
        <f>IF(O202="základní",K202,0)</f>
        <v>0</v>
      </c>
      <c r="BF202" s="228">
        <f>IF(O202="snížená",K202,0)</f>
        <v>0</v>
      </c>
      <c r="BG202" s="228">
        <f>IF(O202="zákl. přenesená",K202,0)</f>
        <v>0</v>
      </c>
      <c r="BH202" s="228">
        <f>IF(O202="sníž. přenesená",K202,0)</f>
        <v>0</v>
      </c>
      <c r="BI202" s="228">
        <f>IF(O202="nulová",K202,0)</f>
        <v>0</v>
      </c>
      <c r="BJ202" s="17" t="s">
        <v>88</v>
      </c>
      <c r="BK202" s="228">
        <f>ROUND(P202*H202,2)</f>
        <v>0</v>
      </c>
      <c r="BL202" s="17" t="s">
        <v>305</v>
      </c>
      <c r="BM202" s="17" t="s">
        <v>3359</v>
      </c>
    </row>
    <row r="203" spans="2:65" s="1" customFormat="1" ht="22.5" customHeight="1">
      <c r="B203" s="39"/>
      <c r="C203" s="216" t="s">
        <v>1038</v>
      </c>
      <c r="D203" s="216" t="s">
        <v>206</v>
      </c>
      <c r="E203" s="217" t="s">
        <v>3360</v>
      </c>
      <c r="F203" s="218" t="s">
        <v>3361</v>
      </c>
      <c r="G203" s="219" t="s">
        <v>296</v>
      </c>
      <c r="H203" s="220">
        <v>45</v>
      </c>
      <c r="I203" s="221"/>
      <c r="J203" s="221"/>
      <c r="K203" s="222">
        <f>ROUND(P203*H203,2)</f>
        <v>0</v>
      </c>
      <c r="L203" s="218" t="s">
        <v>1071</v>
      </c>
      <c r="M203" s="44"/>
      <c r="N203" s="223" t="s">
        <v>33</v>
      </c>
      <c r="O203" s="224" t="s">
        <v>49</v>
      </c>
      <c r="P203" s="225">
        <f>I203+J203</f>
        <v>0</v>
      </c>
      <c r="Q203" s="225">
        <f>ROUND(I203*H203,2)</f>
        <v>0</v>
      </c>
      <c r="R203" s="225">
        <f>ROUND(J203*H203,2)</f>
        <v>0</v>
      </c>
      <c r="S203" s="80"/>
      <c r="T203" s="226">
        <f>S203*H203</f>
        <v>0</v>
      </c>
      <c r="U203" s="226">
        <v>0.00036</v>
      </c>
      <c r="V203" s="226">
        <f>U203*H203</f>
        <v>0.016200000000000003</v>
      </c>
      <c r="W203" s="226">
        <v>0</v>
      </c>
      <c r="X203" s="227">
        <f>W203*H203</f>
        <v>0</v>
      </c>
      <c r="AR203" s="17" t="s">
        <v>305</v>
      </c>
      <c r="AT203" s="17" t="s">
        <v>206</v>
      </c>
      <c r="AU203" s="17" t="s">
        <v>90</v>
      </c>
      <c r="AY203" s="17" t="s">
        <v>204</v>
      </c>
      <c r="BE203" s="228">
        <f>IF(O203="základní",K203,0)</f>
        <v>0</v>
      </c>
      <c r="BF203" s="228">
        <f>IF(O203="snížená",K203,0)</f>
        <v>0</v>
      </c>
      <c r="BG203" s="228">
        <f>IF(O203="zákl. přenesená",K203,0)</f>
        <v>0</v>
      </c>
      <c r="BH203" s="228">
        <f>IF(O203="sníž. přenesená",K203,0)</f>
        <v>0</v>
      </c>
      <c r="BI203" s="228">
        <f>IF(O203="nulová",K203,0)</f>
        <v>0</v>
      </c>
      <c r="BJ203" s="17" t="s">
        <v>88</v>
      </c>
      <c r="BK203" s="228">
        <f>ROUND(P203*H203,2)</f>
        <v>0</v>
      </c>
      <c r="BL203" s="17" t="s">
        <v>305</v>
      </c>
      <c r="BM203" s="17" t="s">
        <v>3362</v>
      </c>
    </row>
    <row r="204" spans="2:65" s="1" customFormat="1" ht="22.5" customHeight="1">
      <c r="B204" s="39"/>
      <c r="C204" s="216" t="s">
        <v>1047</v>
      </c>
      <c r="D204" s="216" t="s">
        <v>206</v>
      </c>
      <c r="E204" s="217" t="s">
        <v>3363</v>
      </c>
      <c r="F204" s="218" t="s">
        <v>3364</v>
      </c>
      <c r="G204" s="219" t="s">
        <v>296</v>
      </c>
      <c r="H204" s="220">
        <v>39</v>
      </c>
      <c r="I204" s="221"/>
      <c r="J204" s="221"/>
      <c r="K204" s="222">
        <f>ROUND(P204*H204,2)</f>
        <v>0</v>
      </c>
      <c r="L204" s="218" t="s">
        <v>1071</v>
      </c>
      <c r="M204" s="44"/>
      <c r="N204" s="223" t="s">
        <v>33</v>
      </c>
      <c r="O204" s="224" t="s">
        <v>49</v>
      </c>
      <c r="P204" s="225">
        <f>I204+J204</f>
        <v>0</v>
      </c>
      <c r="Q204" s="225">
        <f>ROUND(I204*H204,2)</f>
        <v>0</v>
      </c>
      <c r="R204" s="225">
        <f>ROUND(J204*H204,2)</f>
        <v>0</v>
      </c>
      <c r="S204" s="80"/>
      <c r="T204" s="226">
        <f>S204*H204</f>
        <v>0</v>
      </c>
      <c r="U204" s="226">
        <v>0.00036</v>
      </c>
      <c r="V204" s="226">
        <f>U204*H204</f>
        <v>0.01404</v>
      </c>
      <c r="W204" s="226">
        <v>0</v>
      </c>
      <c r="X204" s="227">
        <f>W204*H204</f>
        <v>0</v>
      </c>
      <c r="AR204" s="17" t="s">
        <v>305</v>
      </c>
      <c r="AT204" s="17" t="s">
        <v>206</v>
      </c>
      <c r="AU204" s="17" t="s">
        <v>90</v>
      </c>
      <c r="AY204" s="17" t="s">
        <v>204</v>
      </c>
      <c r="BE204" s="228">
        <f>IF(O204="základní",K204,0)</f>
        <v>0</v>
      </c>
      <c r="BF204" s="228">
        <f>IF(O204="snížená",K204,0)</f>
        <v>0</v>
      </c>
      <c r="BG204" s="228">
        <f>IF(O204="zákl. přenesená",K204,0)</f>
        <v>0</v>
      </c>
      <c r="BH204" s="228">
        <f>IF(O204="sníž. přenesená",K204,0)</f>
        <v>0</v>
      </c>
      <c r="BI204" s="228">
        <f>IF(O204="nulová",K204,0)</f>
        <v>0</v>
      </c>
      <c r="BJ204" s="17" t="s">
        <v>88</v>
      </c>
      <c r="BK204" s="228">
        <f>ROUND(P204*H204,2)</f>
        <v>0</v>
      </c>
      <c r="BL204" s="17" t="s">
        <v>305</v>
      </c>
      <c r="BM204" s="17" t="s">
        <v>3365</v>
      </c>
    </row>
    <row r="205" spans="2:65" s="1" customFormat="1" ht="16.5" customHeight="1">
      <c r="B205" s="39"/>
      <c r="C205" s="216" t="s">
        <v>1053</v>
      </c>
      <c r="D205" s="216" t="s">
        <v>206</v>
      </c>
      <c r="E205" s="217" t="s">
        <v>3366</v>
      </c>
      <c r="F205" s="218" t="s">
        <v>3367</v>
      </c>
      <c r="G205" s="219" t="s">
        <v>296</v>
      </c>
      <c r="H205" s="220">
        <v>1092</v>
      </c>
      <c r="I205" s="221"/>
      <c r="J205" s="221"/>
      <c r="K205" s="222">
        <f>ROUND(P205*H205,2)</f>
        <v>0</v>
      </c>
      <c r="L205" s="218" t="s">
        <v>3368</v>
      </c>
      <c r="M205" s="44"/>
      <c r="N205" s="223" t="s">
        <v>33</v>
      </c>
      <c r="O205" s="224" t="s">
        <v>49</v>
      </c>
      <c r="P205" s="225">
        <f>I205+J205</f>
        <v>0</v>
      </c>
      <c r="Q205" s="225">
        <f>ROUND(I205*H205,2)</f>
        <v>0</v>
      </c>
      <c r="R205" s="225">
        <f>ROUND(J205*H205,2)</f>
        <v>0</v>
      </c>
      <c r="S205" s="80"/>
      <c r="T205" s="226">
        <f>S205*H205</f>
        <v>0</v>
      </c>
      <c r="U205" s="226">
        <v>0</v>
      </c>
      <c r="V205" s="226">
        <f>U205*H205</f>
        <v>0</v>
      </c>
      <c r="W205" s="226">
        <v>0</v>
      </c>
      <c r="X205" s="227">
        <f>W205*H205</f>
        <v>0</v>
      </c>
      <c r="AR205" s="17" t="s">
        <v>305</v>
      </c>
      <c r="AT205" s="17" t="s">
        <v>206</v>
      </c>
      <c r="AU205" s="17" t="s">
        <v>90</v>
      </c>
      <c r="AY205" s="17" t="s">
        <v>204</v>
      </c>
      <c r="BE205" s="228">
        <f>IF(O205="základní",K205,0)</f>
        <v>0</v>
      </c>
      <c r="BF205" s="228">
        <f>IF(O205="snížená",K205,0)</f>
        <v>0</v>
      </c>
      <c r="BG205" s="228">
        <f>IF(O205="zákl. přenesená",K205,0)</f>
        <v>0</v>
      </c>
      <c r="BH205" s="228">
        <f>IF(O205="sníž. přenesená",K205,0)</f>
        <v>0</v>
      </c>
      <c r="BI205" s="228">
        <f>IF(O205="nulová",K205,0)</f>
        <v>0</v>
      </c>
      <c r="BJ205" s="17" t="s">
        <v>88</v>
      </c>
      <c r="BK205" s="228">
        <f>ROUND(P205*H205,2)</f>
        <v>0</v>
      </c>
      <c r="BL205" s="17" t="s">
        <v>305</v>
      </c>
      <c r="BM205" s="17" t="s">
        <v>3369</v>
      </c>
    </row>
    <row r="206" spans="2:65" s="1" customFormat="1" ht="16.5" customHeight="1">
      <c r="B206" s="39"/>
      <c r="C206" s="216" t="s">
        <v>1058</v>
      </c>
      <c r="D206" s="216" t="s">
        <v>206</v>
      </c>
      <c r="E206" s="217" t="s">
        <v>3370</v>
      </c>
      <c r="F206" s="218" t="s">
        <v>3371</v>
      </c>
      <c r="G206" s="219" t="s">
        <v>296</v>
      </c>
      <c r="H206" s="220">
        <v>39</v>
      </c>
      <c r="I206" s="221"/>
      <c r="J206" s="221"/>
      <c r="K206" s="222">
        <f>ROUND(P206*H206,2)</f>
        <v>0</v>
      </c>
      <c r="L206" s="218" t="s">
        <v>239</v>
      </c>
      <c r="M206" s="44"/>
      <c r="N206" s="223" t="s">
        <v>33</v>
      </c>
      <c r="O206" s="224" t="s">
        <v>49</v>
      </c>
      <c r="P206" s="225">
        <f>I206+J206</f>
        <v>0</v>
      </c>
      <c r="Q206" s="225">
        <f>ROUND(I206*H206,2)</f>
        <v>0</v>
      </c>
      <c r="R206" s="225">
        <f>ROUND(J206*H206,2)</f>
        <v>0</v>
      </c>
      <c r="S206" s="80"/>
      <c r="T206" s="226">
        <f>S206*H206</f>
        <v>0</v>
      </c>
      <c r="U206" s="226">
        <v>0</v>
      </c>
      <c r="V206" s="226">
        <f>U206*H206</f>
        <v>0</v>
      </c>
      <c r="W206" s="226">
        <v>0</v>
      </c>
      <c r="X206" s="227">
        <f>W206*H206</f>
        <v>0</v>
      </c>
      <c r="AR206" s="17" t="s">
        <v>305</v>
      </c>
      <c r="AT206" s="17" t="s">
        <v>206</v>
      </c>
      <c r="AU206" s="17" t="s">
        <v>90</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305</v>
      </c>
      <c r="BM206" s="17" t="s">
        <v>3372</v>
      </c>
    </row>
    <row r="207" spans="2:65" s="1" customFormat="1" ht="16.5" customHeight="1">
      <c r="B207" s="39"/>
      <c r="C207" s="216" t="s">
        <v>1064</v>
      </c>
      <c r="D207" s="216" t="s">
        <v>206</v>
      </c>
      <c r="E207" s="217" t="s">
        <v>3373</v>
      </c>
      <c r="F207" s="218" t="s">
        <v>3374</v>
      </c>
      <c r="G207" s="219" t="s">
        <v>361</v>
      </c>
      <c r="H207" s="220">
        <v>32</v>
      </c>
      <c r="I207" s="221"/>
      <c r="J207" s="221"/>
      <c r="K207" s="222">
        <f>ROUND(P207*H207,2)</f>
        <v>0</v>
      </c>
      <c r="L207" s="218" t="s">
        <v>1071</v>
      </c>
      <c r="M207" s="44"/>
      <c r="N207" s="223" t="s">
        <v>33</v>
      </c>
      <c r="O207" s="224" t="s">
        <v>49</v>
      </c>
      <c r="P207" s="225">
        <f>I207+J207</f>
        <v>0</v>
      </c>
      <c r="Q207" s="225">
        <f>ROUND(I207*H207,2)</f>
        <v>0</v>
      </c>
      <c r="R207" s="225">
        <f>ROUND(J207*H207,2)</f>
        <v>0</v>
      </c>
      <c r="S207" s="80"/>
      <c r="T207" s="226">
        <f>S207*H207</f>
        <v>0</v>
      </c>
      <c r="U207" s="226">
        <v>0</v>
      </c>
      <c r="V207" s="226">
        <f>U207*H207</f>
        <v>0</v>
      </c>
      <c r="W207" s="226">
        <v>0</v>
      </c>
      <c r="X207" s="227">
        <f>W207*H207</f>
        <v>0</v>
      </c>
      <c r="AR207" s="17" t="s">
        <v>305</v>
      </c>
      <c r="AT207" s="17" t="s">
        <v>206</v>
      </c>
      <c r="AU207" s="17" t="s">
        <v>90</v>
      </c>
      <c r="AY207" s="17" t="s">
        <v>204</v>
      </c>
      <c r="BE207" s="228">
        <f>IF(O207="základní",K207,0)</f>
        <v>0</v>
      </c>
      <c r="BF207" s="228">
        <f>IF(O207="snížená",K207,0)</f>
        <v>0</v>
      </c>
      <c r="BG207" s="228">
        <f>IF(O207="zákl. přenesená",K207,0)</f>
        <v>0</v>
      </c>
      <c r="BH207" s="228">
        <f>IF(O207="sníž. přenesená",K207,0)</f>
        <v>0</v>
      </c>
      <c r="BI207" s="228">
        <f>IF(O207="nulová",K207,0)</f>
        <v>0</v>
      </c>
      <c r="BJ207" s="17" t="s">
        <v>88</v>
      </c>
      <c r="BK207" s="228">
        <f>ROUND(P207*H207,2)</f>
        <v>0</v>
      </c>
      <c r="BL207" s="17" t="s">
        <v>305</v>
      </c>
      <c r="BM207" s="17" t="s">
        <v>3375</v>
      </c>
    </row>
    <row r="208" spans="2:65" s="1" customFormat="1" ht="16.5" customHeight="1">
      <c r="B208" s="39"/>
      <c r="C208" s="216" t="s">
        <v>1069</v>
      </c>
      <c r="D208" s="216" t="s">
        <v>206</v>
      </c>
      <c r="E208" s="217" t="s">
        <v>3376</v>
      </c>
      <c r="F208" s="218" t="s">
        <v>3377</v>
      </c>
      <c r="G208" s="219" t="s">
        <v>3124</v>
      </c>
      <c r="H208" s="291"/>
      <c r="I208" s="221"/>
      <c r="J208" s="221"/>
      <c r="K208" s="222">
        <f>ROUND(P208*H208,2)</f>
        <v>0</v>
      </c>
      <c r="L208" s="218" t="s">
        <v>239</v>
      </c>
      <c r="M208" s="44"/>
      <c r="N208" s="223" t="s">
        <v>33</v>
      </c>
      <c r="O208" s="224" t="s">
        <v>49</v>
      </c>
      <c r="P208" s="225">
        <f>I208+J208</f>
        <v>0</v>
      </c>
      <c r="Q208" s="225">
        <f>ROUND(I208*H208,2)</f>
        <v>0</v>
      </c>
      <c r="R208" s="225">
        <f>ROUND(J208*H208,2)</f>
        <v>0</v>
      </c>
      <c r="S208" s="80"/>
      <c r="T208" s="226">
        <f>S208*H208</f>
        <v>0</v>
      </c>
      <c r="U208" s="226">
        <v>0</v>
      </c>
      <c r="V208" s="226">
        <f>U208*H208</f>
        <v>0</v>
      </c>
      <c r="W208" s="226">
        <v>0</v>
      </c>
      <c r="X208" s="227">
        <f>W208*H208</f>
        <v>0</v>
      </c>
      <c r="AR208" s="17" t="s">
        <v>305</v>
      </c>
      <c r="AT208" s="17" t="s">
        <v>206</v>
      </c>
      <c r="AU208" s="17" t="s">
        <v>90</v>
      </c>
      <c r="AY208" s="17" t="s">
        <v>204</v>
      </c>
      <c r="BE208" s="228">
        <f>IF(O208="základní",K208,0)</f>
        <v>0</v>
      </c>
      <c r="BF208" s="228">
        <f>IF(O208="snížená",K208,0)</f>
        <v>0</v>
      </c>
      <c r="BG208" s="228">
        <f>IF(O208="zákl. přenesená",K208,0)</f>
        <v>0</v>
      </c>
      <c r="BH208" s="228">
        <f>IF(O208="sníž. přenesená",K208,0)</f>
        <v>0</v>
      </c>
      <c r="BI208" s="228">
        <f>IF(O208="nulová",K208,0)</f>
        <v>0</v>
      </c>
      <c r="BJ208" s="17" t="s">
        <v>88</v>
      </c>
      <c r="BK208" s="228">
        <f>ROUND(P208*H208,2)</f>
        <v>0</v>
      </c>
      <c r="BL208" s="17" t="s">
        <v>305</v>
      </c>
      <c r="BM208" s="17" t="s">
        <v>3378</v>
      </c>
    </row>
    <row r="209" spans="2:63" s="10" customFormat="1" ht="22.8" customHeight="1">
      <c r="B209" s="199"/>
      <c r="C209" s="200"/>
      <c r="D209" s="201" t="s">
        <v>79</v>
      </c>
      <c r="E209" s="214" t="s">
        <v>3379</v>
      </c>
      <c r="F209" s="214" t="s">
        <v>3380</v>
      </c>
      <c r="G209" s="200"/>
      <c r="H209" s="200"/>
      <c r="I209" s="203"/>
      <c r="J209" s="203"/>
      <c r="K209" s="215">
        <f>BK209</f>
        <v>0</v>
      </c>
      <c r="L209" s="200"/>
      <c r="M209" s="205"/>
      <c r="N209" s="206"/>
      <c r="O209" s="207"/>
      <c r="P209" s="207"/>
      <c r="Q209" s="208">
        <f>SUM(Q210:Q264)</f>
        <v>0</v>
      </c>
      <c r="R209" s="208">
        <f>SUM(R210:R264)</f>
        <v>0</v>
      </c>
      <c r="S209" s="207"/>
      <c r="T209" s="209">
        <f>SUM(T210:T264)</f>
        <v>0</v>
      </c>
      <c r="U209" s="207"/>
      <c r="V209" s="209">
        <f>SUM(V210:V264)</f>
        <v>0.12257999999999998</v>
      </c>
      <c r="W209" s="207"/>
      <c r="X209" s="210">
        <f>SUM(X210:X264)</f>
        <v>0</v>
      </c>
      <c r="AR209" s="211" t="s">
        <v>90</v>
      </c>
      <c r="AT209" s="212" t="s">
        <v>79</v>
      </c>
      <c r="AU209" s="212" t="s">
        <v>88</v>
      </c>
      <c r="AY209" s="211" t="s">
        <v>204</v>
      </c>
      <c r="BK209" s="213">
        <f>SUM(BK210:BK264)</f>
        <v>0</v>
      </c>
    </row>
    <row r="210" spans="2:65" s="1" customFormat="1" ht="16.5" customHeight="1">
      <c r="B210" s="39"/>
      <c r="C210" s="216" t="s">
        <v>1077</v>
      </c>
      <c r="D210" s="216" t="s">
        <v>206</v>
      </c>
      <c r="E210" s="217" t="s">
        <v>3381</v>
      </c>
      <c r="F210" s="218" t="s">
        <v>3382</v>
      </c>
      <c r="G210" s="219" t="s">
        <v>1272</v>
      </c>
      <c r="H210" s="220">
        <v>2</v>
      </c>
      <c r="I210" s="221"/>
      <c r="J210" s="221"/>
      <c r="K210" s="222">
        <f>ROUND(P210*H210,2)</f>
        <v>0</v>
      </c>
      <c r="L210" s="218" t="s">
        <v>239</v>
      </c>
      <c r="M210" s="44"/>
      <c r="N210" s="223" t="s">
        <v>33</v>
      </c>
      <c r="O210" s="224" t="s">
        <v>49</v>
      </c>
      <c r="P210" s="225">
        <f>I210+J210</f>
        <v>0</v>
      </c>
      <c r="Q210" s="225">
        <f>ROUND(I210*H210,2)</f>
        <v>0</v>
      </c>
      <c r="R210" s="225">
        <f>ROUND(J210*H210,2)</f>
        <v>0</v>
      </c>
      <c r="S210" s="80"/>
      <c r="T210" s="226">
        <f>S210*H210</f>
        <v>0</v>
      </c>
      <c r="U210" s="226">
        <v>0.00489</v>
      </c>
      <c r="V210" s="226">
        <f>U210*H210</f>
        <v>0.00978</v>
      </c>
      <c r="W210" s="226">
        <v>0</v>
      </c>
      <c r="X210" s="227">
        <f>W210*H210</f>
        <v>0</v>
      </c>
      <c r="AR210" s="17" t="s">
        <v>305</v>
      </c>
      <c r="AT210" s="17" t="s">
        <v>206</v>
      </c>
      <c r="AU210" s="17" t="s">
        <v>90</v>
      </c>
      <c r="AY210" s="17" t="s">
        <v>204</v>
      </c>
      <c r="BE210" s="228">
        <f>IF(O210="základní",K210,0)</f>
        <v>0</v>
      </c>
      <c r="BF210" s="228">
        <f>IF(O210="snížená",K210,0)</f>
        <v>0</v>
      </c>
      <c r="BG210" s="228">
        <f>IF(O210="zákl. přenesená",K210,0)</f>
        <v>0</v>
      </c>
      <c r="BH210" s="228">
        <f>IF(O210="sníž. přenesená",K210,0)</f>
        <v>0</v>
      </c>
      <c r="BI210" s="228">
        <f>IF(O210="nulová",K210,0)</f>
        <v>0</v>
      </c>
      <c r="BJ210" s="17" t="s">
        <v>88</v>
      </c>
      <c r="BK210" s="228">
        <f>ROUND(P210*H210,2)</f>
        <v>0</v>
      </c>
      <c r="BL210" s="17" t="s">
        <v>305</v>
      </c>
      <c r="BM210" s="17" t="s">
        <v>3383</v>
      </c>
    </row>
    <row r="211" spans="2:65" s="1" customFormat="1" ht="16.5" customHeight="1">
      <c r="B211" s="39"/>
      <c r="C211" s="216" t="s">
        <v>1083</v>
      </c>
      <c r="D211" s="216" t="s">
        <v>206</v>
      </c>
      <c r="E211" s="217" t="s">
        <v>3384</v>
      </c>
      <c r="F211" s="218" t="s">
        <v>3385</v>
      </c>
      <c r="G211" s="219" t="s">
        <v>1272</v>
      </c>
      <c r="H211" s="220">
        <v>2</v>
      </c>
      <c r="I211" s="221"/>
      <c r="J211" s="221"/>
      <c r="K211" s="222">
        <f>ROUND(P211*H211,2)</f>
        <v>0</v>
      </c>
      <c r="L211" s="218" t="s">
        <v>239</v>
      </c>
      <c r="M211" s="44"/>
      <c r="N211" s="223" t="s">
        <v>33</v>
      </c>
      <c r="O211" s="224" t="s">
        <v>49</v>
      </c>
      <c r="P211" s="225">
        <f>I211+J211</f>
        <v>0</v>
      </c>
      <c r="Q211" s="225">
        <f>ROUND(I211*H211,2)</f>
        <v>0</v>
      </c>
      <c r="R211" s="225">
        <f>ROUND(J211*H211,2)</f>
        <v>0</v>
      </c>
      <c r="S211" s="80"/>
      <c r="T211" s="226">
        <f>S211*H211</f>
        <v>0</v>
      </c>
      <c r="U211" s="226">
        <v>0.00304</v>
      </c>
      <c r="V211" s="226">
        <f>U211*H211</f>
        <v>0.00608</v>
      </c>
      <c r="W211" s="226">
        <v>0</v>
      </c>
      <c r="X211" s="227">
        <f>W211*H211</f>
        <v>0</v>
      </c>
      <c r="AR211" s="17" t="s">
        <v>305</v>
      </c>
      <c r="AT211" s="17" t="s">
        <v>206</v>
      </c>
      <c r="AU211" s="17" t="s">
        <v>90</v>
      </c>
      <c r="AY211" s="17" t="s">
        <v>204</v>
      </c>
      <c r="BE211" s="228">
        <f>IF(O211="základní",K211,0)</f>
        <v>0</v>
      </c>
      <c r="BF211" s="228">
        <f>IF(O211="snížená",K211,0)</f>
        <v>0</v>
      </c>
      <c r="BG211" s="228">
        <f>IF(O211="zákl. přenesená",K211,0)</f>
        <v>0</v>
      </c>
      <c r="BH211" s="228">
        <f>IF(O211="sníž. přenesená",K211,0)</f>
        <v>0</v>
      </c>
      <c r="BI211" s="228">
        <f>IF(O211="nulová",K211,0)</f>
        <v>0</v>
      </c>
      <c r="BJ211" s="17" t="s">
        <v>88</v>
      </c>
      <c r="BK211" s="228">
        <f>ROUND(P211*H211,2)</f>
        <v>0</v>
      </c>
      <c r="BL211" s="17" t="s">
        <v>305</v>
      </c>
      <c r="BM211" s="17" t="s">
        <v>3386</v>
      </c>
    </row>
    <row r="212" spans="2:65" s="1" customFormat="1" ht="16.5" customHeight="1">
      <c r="B212" s="39"/>
      <c r="C212" s="216" t="s">
        <v>1089</v>
      </c>
      <c r="D212" s="216" t="s">
        <v>206</v>
      </c>
      <c r="E212" s="217" t="s">
        <v>3387</v>
      </c>
      <c r="F212" s="218" t="s">
        <v>3388</v>
      </c>
      <c r="G212" s="219" t="s">
        <v>1272</v>
      </c>
      <c r="H212" s="220">
        <v>1</v>
      </c>
      <c r="I212" s="221"/>
      <c r="J212" s="221"/>
      <c r="K212" s="222">
        <f>ROUND(P212*H212,2)</f>
        <v>0</v>
      </c>
      <c r="L212" s="218" t="s">
        <v>239</v>
      </c>
      <c r="M212" s="44"/>
      <c r="N212" s="223" t="s">
        <v>33</v>
      </c>
      <c r="O212" s="224" t="s">
        <v>49</v>
      </c>
      <c r="P212" s="225">
        <f>I212+J212</f>
        <v>0</v>
      </c>
      <c r="Q212" s="225">
        <f>ROUND(I212*H212,2)</f>
        <v>0</v>
      </c>
      <c r="R212" s="225">
        <f>ROUND(J212*H212,2)</f>
        <v>0</v>
      </c>
      <c r="S212" s="80"/>
      <c r="T212" s="226">
        <f>S212*H212</f>
        <v>0</v>
      </c>
      <c r="U212" s="226">
        <v>0.00304</v>
      </c>
      <c r="V212" s="226">
        <f>U212*H212</f>
        <v>0.00304</v>
      </c>
      <c r="W212" s="226">
        <v>0</v>
      </c>
      <c r="X212" s="227">
        <f>W212*H212</f>
        <v>0</v>
      </c>
      <c r="AR212" s="17" t="s">
        <v>305</v>
      </c>
      <c r="AT212" s="17" t="s">
        <v>206</v>
      </c>
      <c r="AU212" s="17" t="s">
        <v>90</v>
      </c>
      <c r="AY212" s="17" t="s">
        <v>204</v>
      </c>
      <c r="BE212" s="228">
        <f>IF(O212="základní",K212,0)</f>
        <v>0</v>
      </c>
      <c r="BF212" s="228">
        <f>IF(O212="snížená",K212,0)</f>
        <v>0</v>
      </c>
      <c r="BG212" s="228">
        <f>IF(O212="zákl. přenesená",K212,0)</f>
        <v>0</v>
      </c>
      <c r="BH212" s="228">
        <f>IF(O212="sníž. přenesená",K212,0)</f>
        <v>0</v>
      </c>
      <c r="BI212" s="228">
        <f>IF(O212="nulová",K212,0)</f>
        <v>0</v>
      </c>
      <c r="BJ212" s="17" t="s">
        <v>88</v>
      </c>
      <c r="BK212" s="228">
        <f>ROUND(P212*H212,2)</f>
        <v>0</v>
      </c>
      <c r="BL212" s="17" t="s">
        <v>305</v>
      </c>
      <c r="BM212" s="17" t="s">
        <v>3389</v>
      </c>
    </row>
    <row r="213" spans="2:65" s="1" customFormat="1" ht="16.5" customHeight="1">
      <c r="B213" s="39"/>
      <c r="C213" s="216" t="s">
        <v>1097</v>
      </c>
      <c r="D213" s="216" t="s">
        <v>206</v>
      </c>
      <c r="E213" s="217" t="s">
        <v>3390</v>
      </c>
      <c r="F213" s="218" t="s">
        <v>3391</v>
      </c>
      <c r="G213" s="219" t="s">
        <v>1272</v>
      </c>
      <c r="H213" s="220">
        <v>2</v>
      </c>
      <c r="I213" s="221"/>
      <c r="J213" s="221"/>
      <c r="K213" s="222">
        <f>ROUND(P213*H213,2)</f>
        <v>0</v>
      </c>
      <c r="L213" s="218" t="s">
        <v>239</v>
      </c>
      <c r="M213" s="44"/>
      <c r="N213" s="223" t="s">
        <v>33</v>
      </c>
      <c r="O213" s="224" t="s">
        <v>49</v>
      </c>
      <c r="P213" s="225">
        <f>I213+J213</f>
        <v>0</v>
      </c>
      <c r="Q213" s="225">
        <f>ROUND(I213*H213,2)</f>
        <v>0</v>
      </c>
      <c r="R213" s="225">
        <f>ROUND(J213*H213,2)</f>
        <v>0</v>
      </c>
      <c r="S213" s="80"/>
      <c r="T213" s="226">
        <f>S213*H213</f>
        <v>0</v>
      </c>
      <c r="U213" s="226">
        <v>0.00304</v>
      </c>
      <c r="V213" s="226">
        <f>U213*H213</f>
        <v>0.00608</v>
      </c>
      <c r="W213" s="226">
        <v>0</v>
      </c>
      <c r="X213" s="227">
        <f>W213*H213</f>
        <v>0</v>
      </c>
      <c r="AR213" s="17" t="s">
        <v>305</v>
      </c>
      <c r="AT213" s="17" t="s">
        <v>206</v>
      </c>
      <c r="AU213" s="17" t="s">
        <v>90</v>
      </c>
      <c r="AY213" s="17" t="s">
        <v>204</v>
      </c>
      <c r="BE213" s="228">
        <f>IF(O213="základní",K213,0)</f>
        <v>0</v>
      </c>
      <c r="BF213" s="228">
        <f>IF(O213="snížená",K213,0)</f>
        <v>0</v>
      </c>
      <c r="BG213" s="228">
        <f>IF(O213="zákl. přenesená",K213,0)</f>
        <v>0</v>
      </c>
      <c r="BH213" s="228">
        <f>IF(O213="sníž. přenesená",K213,0)</f>
        <v>0</v>
      </c>
      <c r="BI213" s="228">
        <f>IF(O213="nulová",K213,0)</f>
        <v>0</v>
      </c>
      <c r="BJ213" s="17" t="s">
        <v>88</v>
      </c>
      <c r="BK213" s="228">
        <f>ROUND(P213*H213,2)</f>
        <v>0</v>
      </c>
      <c r="BL213" s="17" t="s">
        <v>305</v>
      </c>
      <c r="BM213" s="17" t="s">
        <v>3392</v>
      </c>
    </row>
    <row r="214" spans="2:65" s="1" customFormat="1" ht="16.5" customHeight="1">
      <c r="B214" s="39"/>
      <c r="C214" s="216" t="s">
        <v>1108</v>
      </c>
      <c r="D214" s="216" t="s">
        <v>206</v>
      </c>
      <c r="E214" s="217" t="s">
        <v>3393</v>
      </c>
      <c r="F214" s="218" t="s">
        <v>3394</v>
      </c>
      <c r="G214" s="219" t="s">
        <v>1272</v>
      </c>
      <c r="H214" s="220">
        <v>1</v>
      </c>
      <c r="I214" s="221"/>
      <c r="J214" s="221"/>
      <c r="K214" s="222">
        <f>ROUND(P214*H214,2)</f>
        <v>0</v>
      </c>
      <c r="L214" s="218" t="s">
        <v>239</v>
      </c>
      <c r="M214" s="44"/>
      <c r="N214" s="223" t="s">
        <v>33</v>
      </c>
      <c r="O214" s="224" t="s">
        <v>49</v>
      </c>
      <c r="P214" s="225">
        <f>I214+J214</f>
        <v>0</v>
      </c>
      <c r="Q214" s="225">
        <f>ROUND(I214*H214,2)</f>
        <v>0</v>
      </c>
      <c r="R214" s="225">
        <f>ROUND(J214*H214,2)</f>
        <v>0</v>
      </c>
      <c r="S214" s="80"/>
      <c r="T214" s="226">
        <f>S214*H214</f>
        <v>0</v>
      </c>
      <c r="U214" s="226">
        <v>0.00347</v>
      </c>
      <c r="V214" s="226">
        <f>U214*H214</f>
        <v>0.00347</v>
      </c>
      <c r="W214" s="226">
        <v>0</v>
      </c>
      <c r="X214" s="227">
        <f>W214*H214</f>
        <v>0</v>
      </c>
      <c r="AR214" s="17" t="s">
        <v>305</v>
      </c>
      <c r="AT214" s="17" t="s">
        <v>206</v>
      </c>
      <c r="AU214" s="17" t="s">
        <v>90</v>
      </c>
      <c r="AY214" s="17" t="s">
        <v>204</v>
      </c>
      <c r="BE214" s="228">
        <f>IF(O214="základní",K214,0)</f>
        <v>0</v>
      </c>
      <c r="BF214" s="228">
        <f>IF(O214="snížená",K214,0)</f>
        <v>0</v>
      </c>
      <c r="BG214" s="228">
        <f>IF(O214="zákl. přenesená",K214,0)</f>
        <v>0</v>
      </c>
      <c r="BH214" s="228">
        <f>IF(O214="sníž. přenesená",K214,0)</f>
        <v>0</v>
      </c>
      <c r="BI214" s="228">
        <f>IF(O214="nulová",K214,0)</f>
        <v>0</v>
      </c>
      <c r="BJ214" s="17" t="s">
        <v>88</v>
      </c>
      <c r="BK214" s="228">
        <f>ROUND(P214*H214,2)</f>
        <v>0</v>
      </c>
      <c r="BL214" s="17" t="s">
        <v>305</v>
      </c>
      <c r="BM214" s="17" t="s">
        <v>3395</v>
      </c>
    </row>
    <row r="215" spans="2:65" s="1" customFormat="1" ht="16.5" customHeight="1">
      <c r="B215" s="39"/>
      <c r="C215" s="216" t="s">
        <v>1114</v>
      </c>
      <c r="D215" s="216" t="s">
        <v>206</v>
      </c>
      <c r="E215" s="217" t="s">
        <v>3396</v>
      </c>
      <c r="F215" s="218" t="s">
        <v>3397</v>
      </c>
      <c r="G215" s="219" t="s">
        <v>1272</v>
      </c>
      <c r="H215" s="220">
        <v>3</v>
      </c>
      <c r="I215" s="221"/>
      <c r="J215" s="221"/>
      <c r="K215" s="222">
        <f>ROUND(P215*H215,2)</f>
        <v>0</v>
      </c>
      <c r="L215" s="218" t="s">
        <v>239</v>
      </c>
      <c r="M215" s="44"/>
      <c r="N215" s="223" t="s">
        <v>33</v>
      </c>
      <c r="O215" s="224" t="s">
        <v>49</v>
      </c>
      <c r="P215" s="225">
        <f>I215+J215</f>
        <v>0</v>
      </c>
      <c r="Q215" s="225">
        <f>ROUND(I215*H215,2)</f>
        <v>0</v>
      </c>
      <c r="R215" s="225">
        <f>ROUND(J215*H215,2)</f>
        <v>0</v>
      </c>
      <c r="S215" s="80"/>
      <c r="T215" s="226">
        <f>S215*H215</f>
        <v>0</v>
      </c>
      <c r="U215" s="226">
        <v>0.00427</v>
      </c>
      <c r="V215" s="226">
        <f>U215*H215</f>
        <v>0.012810000000000002</v>
      </c>
      <c r="W215" s="226">
        <v>0</v>
      </c>
      <c r="X215" s="227">
        <f>W215*H215</f>
        <v>0</v>
      </c>
      <c r="AR215" s="17" t="s">
        <v>305</v>
      </c>
      <c r="AT215" s="17" t="s">
        <v>206</v>
      </c>
      <c r="AU215" s="17" t="s">
        <v>90</v>
      </c>
      <c r="AY215" s="17" t="s">
        <v>204</v>
      </c>
      <c r="BE215" s="228">
        <f>IF(O215="základní",K215,0)</f>
        <v>0</v>
      </c>
      <c r="BF215" s="228">
        <f>IF(O215="snížená",K215,0)</f>
        <v>0</v>
      </c>
      <c r="BG215" s="228">
        <f>IF(O215="zákl. přenesená",K215,0)</f>
        <v>0</v>
      </c>
      <c r="BH215" s="228">
        <f>IF(O215="sníž. přenesená",K215,0)</f>
        <v>0</v>
      </c>
      <c r="BI215" s="228">
        <f>IF(O215="nulová",K215,0)</f>
        <v>0</v>
      </c>
      <c r="BJ215" s="17" t="s">
        <v>88</v>
      </c>
      <c r="BK215" s="228">
        <f>ROUND(P215*H215,2)</f>
        <v>0</v>
      </c>
      <c r="BL215" s="17" t="s">
        <v>305</v>
      </c>
      <c r="BM215" s="17" t="s">
        <v>3398</v>
      </c>
    </row>
    <row r="216" spans="2:65" s="1" customFormat="1" ht="16.5" customHeight="1">
      <c r="B216" s="39"/>
      <c r="C216" s="216" t="s">
        <v>1120</v>
      </c>
      <c r="D216" s="216" t="s">
        <v>206</v>
      </c>
      <c r="E216" s="217" t="s">
        <v>3399</v>
      </c>
      <c r="F216" s="218" t="s">
        <v>3400</v>
      </c>
      <c r="G216" s="219" t="s">
        <v>361</v>
      </c>
      <c r="H216" s="220">
        <v>2</v>
      </c>
      <c r="I216" s="221"/>
      <c r="J216" s="221"/>
      <c r="K216" s="222">
        <f>ROUND(P216*H216,2)</f>
        <v>0</v>
      </c>
      <c r="L216" s="218" t="s">
        <v>1071</v>
      </c>
      <c r="M216" s="44"/>
      <c r="N216" s="223" t="s">
        <v>33</v>
      </c>
      <c r="O216" s="224" t="s">
        <v>49</v>
      </c>
      <c r="P216" s="225">
        <f>I216+J216</f>
        <v>0</v>
      </c>
      <c r="Q216" s="225">
        <f>ROUND(I216*H216,2)</f>
        <v>0</v>
      </c>
      <c r="R216" s="225">
        <f>ROUND(J216*H216,2)</f>
        <v>0</v>
      </c>
      <c r="S216" s="80"/>
      <c r="T216" s="226">
        <f>S216*H216</f>
        <v>0</v>
      </c>
      <c r="U216" s="226">
        <v>0</v>
      </c>
      <c r="V216" s="226">
        <f>U216*H216</f>
        <v>0</v>
      </c>
      <c r="W216" s="226">
        <v>0</v>
      </c>
      <c r="X216" s="227">
        <f>W216*H216</f>
        <v>0</v>
      </c>
      <c r="AR216" s="17" t="s">
        <v>305</v>
      </c>
      <c r="AT216" s="17" t="s">
        <v>206</v>
      </c>
      <c r="AU216" s="17" t="s">
        <v>90</v>
      </c>
      <c r="AY216" s="17" t="s">
        <v>204</v>
      </c>
      <c r="BE216" s="228">
        <f>IF(O216="základní",K216,0)</f>
        <v>0</v>
      </c>
      <c r="BF216" s="228">
        <f>IF(O216="snížená",K216,0)</f>
        <v>0</v>
      </c>
      <c r="BG216" s="228">
        <f>IF(O216="zákl. přenesená",K216,0)</f>
        <v>0</v>
      </c>
      <c r="BH216" s="228">
        <f>IF(O216="sníž. přenesená",K216,0)</f>
        <v>0</v>
      </c>
      <c r="BI216" s="228">
        <f>IF(O216="nulová",K216,0)</f>
        <v>0</v>
      </c>
      <c r="BJ216" s="17" t="s">
        <v>88</v>
      </c>
      <c r="BK216" s="228">
        <f>ROUND(P216*H216,2)</f>
        <v>0</v>
      </c>
      <c r="BL216" s="17" t="s">
        <v>305</v>
      </c>
      <c r="BM216" s="17" t="s">
        <v>3401</v>
      </c>
    </row>
    <row r="217" spans="2:65" s="1" customFormat="1" ht="16.5" customHeight="1">
      <c r="B217" s="39"/>
      <c r="C217" s="216" t="s">
        <v>1135</v>
      </c>
      <c r="D217" s="216" t="s">
        <v>206</v>
      </c>
      <c r="E217" s="217" t="s">
        <v>3402</v>
      </c>
      <c r="F217" s="218" t="s">
        <v>3403</v>
      </c>
      <c r="G217" s="219" t="s">
        <v>361</v>
      </c>
      <c r="H217" s="220">
        <v>3</v>
      </c>
      <c r="I217" s="221"/>
      <c r="J217" s="221"/>
      <c r="K217" s="222">
        <f>ROUND(P217*H217,2)</f>
        <v>0</v>
      </c>
      <c r="L217" s="218" t="s">
        <v>1071</v>
      </c>
      <c r="M217" s="44"/>
      <c r="N217" s="223" t="s">
        <v>33</v>
      </c>
      <c r="O217" s="224" t="s">
        <v>49</v>
      </c>
      <c r="P217" s="225">
        <f>I217+J217</f>
        <v>0</v>
      </c>
      <c r="Q217" s="225">
        <f>ROUND(I217*H217,2)</f>
        <v>0</v>
      </c>
      <c r="R217" s="225">
        <f>ROUND(J217*H217,2)</f>
        <v>0</v>
      </c>
      <c r="S217" s="80"/>
      <c r="T217" s="226">
        <f>S217*H217</f>
        <v>0</v>
      </c>
      <c r="U217" s="226">
        <v>0</v>
      </c>
      <c r="V217" s="226">
        <f>U217*H217</f>
        <v>0</v>
      </c>
      <c r="W217" s="226">
        <v>0</v>
      </c>
      <c r="X217" s="227">
        <f>W217*H217</f>
        <v>0</v>
      </c>
      <c r="AR217" s="17" t="s">
        <v>305</v>
      </c>
      <c r="AT217" s="17" t="s">
        <v>206</v>
      </c>
      <c r="AU217" s="17" t="s">
        <v>90</v>
      </c>
      <c r="AY217" s="17" t="s">
        <v>204</v>
      </c>
      <c r="BE217" s="228">
        <f>IF(O217="základní",K217,0)</f>
        <v>0</v>
      </c>
      <c r="BF217" s="228">
        <f>IF(O217="snížená",K217,0)</f>
        <v>0</v>
      </c>
      <c r="BG217" s="228">
        <f>IF(O217="zákl. přenesená",K217,0)</f>
        <v>0</v>
      </c>
      <c r="BH217" s="228">
        <f>IF(O217="sníž. přenesená",K217,0)</f>
        <v>0</v>
      </c>
      <c r="BI217" s="228">
        <f>IF(O217="nulová",K217,0)</f>
        <v>0</v>
      </c>
      <c r="BJ217" s="17" t="s">
        <v>88</v>
      </c>
      <c r="BK217" s="228">
        <f>ROUND(P217*H217,2)</f>
        <v>0</v>
      </c>
      <c r="BL217" s="17" t="s">
        <v>305</v>
      </c>
      <c r="BM217" s="17" t="s">
        <v>3404</v>
      </c>
    </row>
    <row r="218" spans="2:65" s="1" customFormat="1" ht="16.5" customHeight="1">
      <c r="B218" s="39"/>
      <c r="C218" s="216" t="s">
        <v>1145</v>
      </c>
      <c r="D218" s="216" t="s">
        <v>206</v>
      </c>
      <c r="E218" s="217" t="s">
        <v>3405</v>
      </c>
      <c r="F218" s="218" t="s">
        <v>3406</v>
      </c>
      <c r="G218" s="219" t="s">
        <v>361</v>
      </c>
      <c r="H218" s="220">
        <v>8</v>
      </c>
      <c r="I218" s="221"/>
      <c r="J218" s="221"/>
      <c r="K218" s="222">
        <f>ROUND(P218*H218,2)</f>
        <v>0</v>
      </c>
      <c r="L218" s="218" t="s">
        <v>1071</v>
      </c>
      <c r="M218" s="44"/>
      <c r="N218" s="223" t="s">
        <v>33</v>
      </c>
      <c r="O218" s="224" t="s">
        <v>49</v>
      </c>
      <c r="P218" s="225">
        <f>I218+J218</f>
        <v>0</v>
      </c>
      <c r="Q218" s="225">
        <f>ROUND(I218*H218,2)</f>
        <v>0</v>
      </c>
      <c r="R218" s="225">
        <f>ROUND(J218*H218,2)</f>
        <v>0</v>
      </c>
      <c r="S218" s="80"/>
      <c r="T218" s="226">
        <f>S218*H218</f>
        <v>0</v>
      </c>
      <c r="U218" s="226">
        <v>0</v>
      </c>
      <c r="V218" s="226">
        <f>U218*H218</f>
        <v>0</v>
      </c>
      <c r="W218" s="226">
        <v>0</v>
      </c>
      <c r="X218" s="227">
        <f>W218*H218</f>
        <v>0</v>
      </c>
      <c r="AR218" s="17" t="s">
        <v>305</v>
      </c>
      <c r="AT218" s="17" t="s">
        <v>206</v>
      </c>
      <c r="AU218" s="17" t="s">
        <v>90</v>
      </c>
      <c r="AY218" s="17" t="s">
        <v>204</v>
      </c>
      <c r="BE218" s="228">
        <f>IF(O218="základní",K218,0)</f>
        <v>0</v>
      </c>
      <c r="BF218" s="228">
        <f>IF(O218="snížená",K218,0)</f>
        <v>0</v>
      </c>
      <c r="BG218" s="228">
        <f>IF(O218="zákl. přenesená",K218,0)</f>
        <v>0</v>
      </c>
      <c r="BH218" s="228">
        <f>IF(O218="sníž. přenesená",K218,0)</f>
        <v>0</v>
      </c>
      <c r="BI218" s="228">
        <f>IF(O218="nulová",K218,0)</f>
        <v>0</v>
      </c>
      <c r="BJ218" s="17" t="s">
        <v>88</v>
      </c>
      <c r="BK218" s="228">
        <f>ROUND(P218*H218,2)</f>
        <v>0</v>
      </c>
      <c r="BL218" s="17" t="s">
        <v>305</v>
      </c>
      <c r="BM218" s="17" t="s">
        <v>3407</v>
      </c>
    </row>
    <row r="219" spans="2:65" s="1" customFormat="1" ht="16.5" customHeight="1">
      <c r="B219" s="39"/>
      <c r="C219" s="216" t="s">
        <v>1152</v>
      </c>
      <c r="D219" s="216" t="s">
        <v>206</v>
      </c>
      <c r="E219" s="217" t="s">
        <v>3408</v>
      </c>
      <c r="F219" s="218" t="s">
        <v>3409</v>
      </c>
      <c r="G219" s="219" t="s">
        <v>361</v>
      </c>
      <c r="H219" s="220">
        <v>2</v>
      </c>
      <c r="I219" s="221"/>
      <c r="J219" s="221"/>
      <c r="K219" s="222">
        <f>ROUND(P219*H219,2)</f>
        <v>0</v>
      </c>
      <c r="L219" s="218" t="s">
        <v>1071</v>
      </c>
      <c r="M219" s="44"/>
      <c r="N219" s="223" t="s">
        <v>33</v>
      </c>
      <c r="O219" s="224" t="s">
        <v>49</v>
      </c>
      <c r="P219" s="225">
        <f>I219+J219</f>
        <v>0</v>
      </c>
      <c r="Q219" s="225">
        <f>ROUND(I219*H219,2)</f>
        <v>0</v>
      </c>
      <c r="R219" s="225">
        <f>ROUND(J219*H219,2)</f>
        <v>0</v>
      </c>
      <c r="S219" s="80"/>
      <c r="T219" s="226">
        <f>S219*H219</f>
        <v>0</v>
      </c>
      <c r="U219" s="226">
        <v>0</v>
      </c>
      <c r="V219" s="226">
        <f>U219*H219</f>
        <v>0</v>
      </c>
      <c r="W219" s="226">
        <v>0</v>
      </c>
      <c r="X219" s="227">
        <f>W219*H219</f>
        <v>0</v>
      </c>
      <c r="AR219" s="17" t="s">
        <v>305</v>
      </c>
      <c r="AT219" s="17" t="s">
        <v>206</v>
      </c>
      <c r="AU219" s="17" t="s">
        <v>90</v>
      </c>
      <c r="AY219" s="17" t="s">
        <v>204</v>
      </c>
      <c r="BE219" s="228">
        <f>IF(O219="základní",K219,0)</f>
        <v>0</v>
      </c>
      <c r="BF219" s="228">
        <f>IF(O219="snížená",K219,0)</f>
        <v>0</v>
      </c>
      <c r="BG219" s="228">
        <f>IF(O219="zákl. přenesená",K219,0)</f>
        <v>0</v>
      </c>
      <c r="BH219" s="228">
        <f>IF(O219="sníž. přenesená",K219,0)</f>
        <v>0</v>
      </c>
      <c r="BI219" s="228">
        <f>IF(O219="nulová",K219,0)</f>
        <v>0</v>
      </c>
      <c r="BJ219" s="17" t="s">
        <v>88</v>
      </c>
      <c r="BK219" s="228">
        <f>ROUND(P219*H219,2)</f>
        <v>0</v>
      </c>
      <c r="BL219" s="17" t="s">
        <v>305</v>
      </c>
      <c r="BM219" s="17" t="s">
        <v>3410</v>
      </c>
    </row>
    <row r="220" spans="2:65" s="1" customFormat="1" ht="16.5" customHeight="1">
      <c r="B220" s="39"/>
      <c r="C220" s="216" t="s">
        <v>1157</v>
      </c>
      <c r="D220" s="216" t="s">
        <v>206</v>
      </c>
      <c r="E220" s="217" t="s">
        <v>3411</v>
      </c>
      <c r="F220" s="218" t="s">
        <v>3412</v>
      </c>
      <c r="G220" s="219" t="s">
        <v>361</v>
      </c>
      <c r="H220" s="220">
        <v>1</v>
      </c>
      <c r="I220" s="221"/>
      <c r="J220" s="221"/>
      <c r="K220" s="222">
        <f>ROUND(P220*H220,2)</f>
        <v>0</v>
      </c>
      <c r="L220" s="218" t="s">
        <v>1071</v>
      </c>
      <c r="M220" s="44"/>
      <c r="N220" s="223" t="s">
        <v>33</v>
      </c>
      <c r="O220" s="224" t="s">
        <v>49</v>
      </c>
      <c r="P220" s="225">
        <f>I220+J220</f>
        <v>0</v>
      </c>
      <c r="Q220" s="225">
        <f>ROUND(I220*H220,2)</f>
        <v>0</v>
      </c>
      <c r="R220" s="225">
        <f>ROUND(J220*H220,2)</f>
        <v>0</v>
      </c>
      <c r="S220" s="80"/>
      <c r="T220" s="226">
        <f>S220*H220</f>
        <v>0</v>
      </c>
      <c r="U220" s="226">
        <v>0</v>
      </c>
      <c r="V220" s="226">
        <f>U220*H220</f>
        <v>0</v>
      </c>
      <c r="W220" s="226">
        <v>0</v>
      </c>
      <c r="X220" s="227">
        <f>W220*H220</f>
        <v>0</v>
      </c>
      <c r="AR220" s="17" t="s">
        <v>305</v>
      </c>
      <c r="AT220" s="17" t="s">
        <v>206</v>
      </c>
      <c r="AU220" s="17" t="s">
        <v>90</v>
      </c>
      <c r="AY220" s="17" t="s">
        <v>204</v>
      </c>
      <c r="BE220" s="228">
        <f>IF(O220="základní",K220,0)</f>
        <v>0</v>
      </c>
      <c r="BF220" s="228">
        <f>IF(O220="snížená",K220,0)</f>
        <v>0</v>
      </c>
      <c r="BG220" s="228">
        <f>IF(O220="zákl. přenesená",K220,0)</f>
        <v>0</v>
      </c>
      <c r="BH220" s="228">
        <f>IF(O220="sníž. přenesená",K220,0)</f>
        <v>0</v>
      </c>
      <c r="BI220" s="228">
        <f>IF(O220="nulová",K220,0)</f>
        <v>0</v>
      </c>
      <c r="BJ220" s="17" t="s">
        <v>88</v>
      </c>
      <c r="BK220" s="228">
        <f>ROUND(P220*H220,2)</f>
        <v>0</v>
      </c>
      <c r="BL220" s="17" t="s">
        <v>305</v>
      </c>
      <c r="BM220" s="17" t="s">
        <v>3413</v>
      </c>
    </row>
    <row r="221" spans="2:65" s="1" customFormat="1" ht="16.5" customHeight="1">
      <c r="B221" s="39"/>
      <c r="C221" s="216" t="s">
        <v>1161</v>
      </c>
      <c r="D221" s="216" t="s">
        <v>206</v>
      </c>
      <c r="E221" s="217" t="s">
        <v>3414</v>
      </c>
      <c r="F221" s="218" t="s">
        <v>3415</v>
      </c>
      <c r="G221" s="219" t="s">
        <v>361</v>
      </c>
      <c r="H221" s="220">
        <v>1</v>
      </c>
      <c r="I221" s="221"/>
      <c r="J221" s="221"/>
      <c r="K221" s="222">
        <f>ROUND(P221*H221,2)</f>
        <v>0</v>
      </c>
      <c r="L221" s="218" t="s">
        <v>1071</v>
      </c>
      <c r="M221" s="44"/>
      <c r="N221" s="223" t="s">
        <v>33</v>
      </c>
      <c r="O221" s="224" t="s">
        <v>49</v>
      </c>
      <c r="P221" s="225">
        <f>I221+J221</f>
        <v>0</v>
      </c>
      <c r="Q221" s="225">
        <f>ROUND(I221*H221,2)</f>
        <v>0</v>
      </c>
      <c r="R221" s="225">
        <f>ROUND(J221*H221,2)</f>
        <v>0</v>
      </c>
      <c r="S221" s="80"/>
      <c r="T221" s="226">
        <f>S221*H221</f>
        <v>0</v>
      </c>
      <c r="U221" s="226">
        <v>0</v>
      </c>
      <c r="V221" s="226">
        <f>U221*H221</f>
        <v>0</v>
      </c>
      <c r="W221" s="226">
        <v>0</v>
      </c>
      <c r="X221" s="227">
        <f>W221*H221</f>
        <v>0</v>
      </c>
      <c r="AR221" s="17" t="s">
        <v>305</v>
      </c>
      <c r="AT221" s="17" t="s">
        <v>206</v>
      </c>
      <c r="AU221" s="17" t="s">
        <v>90</v>
      </c>
      <c r="AY221" s="17" t="s">
        <v>204</v>
      </c>
      <c r="BE221" s="228">
        <f>IF(O221="základní",K221,0)</f>
        <v>0</v>
      </c>
      <c r="BF221" s="228">
        <f>IF(O221="snížená",K221,0)</f>
        <v>0</v>
      </c>
      <c r="BG221" s="228">
        <f>IF(O221="zákl. přenesená",K221,0)</f>
        <v>0</v>
      </c>
      <c r="BH221" s="228">
        <f>IF(O221="sníž. přenesená",K221,0)</f>
        <v>0</v>
      </c>
      <c r="BI221" s="228">
        <f>IF(O221="nulová",K221,0)</f>
        <v>0</v>
      </c>
      <c r="BJ221" s="17" t="s">
        <v>88</v>
      </c>
      <c r="BK221" s="228">
        <f>ROUND(P221*H221,2)</f>
        <v>0</v>
      </c>
      <c r="BL221" s="17" t="s">
        <v>305</v>
      </c>
      <c r="BM221" s="17" t="s">
        <v>3416</v>
      </c>
    </row>
    <row r="222" spans="2:65" s="1" customFormat="1" ht="16.5" customHeight="1">
      <c r="B222" s="39"/>
      <c r="C222" s="216" t="s">
        <v>1171</v>
      </c>
      <c r="D222" s="216" t="s">
        <v>206</v>
      </c>
      <c r="E222" s="217" t="s">
        <v>3417</v>
      </c>
      <c r="F222" s="218" t="s">
        <v>3418</v>
      </c>
      <c r="G222" s="219" t="s">
        <v>361</v>
      </c>
      <c r="H222" s="220">
        <v>1</v>
      </c>
      <c r="I222" s="221"/>
      <c r="J222" s="221"/>
      <c r="K222" s="222">
        <f>ROUND(P222*H222,2)</f>
        <v>0</v>
      </c>
      <c r="L222" s="218" t="s">
        <v>1071</v>
      </c>
      <c r="M222" s="44"/>
      <c r="N222" s="223" t="s">
        <v>33</v>
      </c>
      <c r="O222" s="224" t="s">
        <v>49</v>
      </c>
      <c r="P222" s="225">
        <f>I222+J222</f>
        <v>0</v>
      </c>
      <c r="Q222" s="225">
        <f>ROUND(I222*H222,2)</f>
        <v>0</v>
      </c>
      <c r="R222" s="225">
        <f>ROUND(J222*H222,2)</f>
        <v>0</v>
      </c>
      <c r="S222" s="80"/>
      <c r="T222" s="226">
        <f>S222*H222</f>
        <v>0</v>
      </c>
      <c r="U222" s="226">
        <v>0</v>
      </c>
      <c r="V222" s="226">
        <f>U222*H222</f>
        <v>0</v>
      </c>
      <c r="W222" s="226">
        <v>0</v>
      </c>
      <c r="X222" s="227">
        <f>W222*H222</f>
        <v>0</v>
      </c>
      <c r="AR222" s="17" t="s">
        <v>305</v>
      </c>
      <c r="AT222" s="17" t="s">
        <v>206</v>
      </c>
      <c r="AU222" s="17" t="s">
        <v>90</v>
      </c>
      <c r="AY222" s="17" t="s">
        <v>204</v>
      </c>
      <c r="BE222" s="228">
        <f>IF(O222="základní",K222,0)</f>
        <v>0</v>
      </c>
      <c r="BF222" s="228">
        <f>IF(O222="snížená",K222,0)</f>
        <v>0</v>
      </c>
      <c r="BG222" s="228">
        <f>IF(O222="zákl. přenesená",K222,0)</f>
        <v>0</v>
      </c>
      <c r="BH222" s="228">
        <f>IF(O222="sníž. přenesená",K222,0)</f>
        <v>0</v>
      </c>
      <c r="BI222" s="228">
        <f>IF(O222="nulová",K222,0)</f>
        <v>0</v>
      </c>
      <c r="BJ222" s="17" t="s">
        <v>88</v>
      </c>
      <c r="BK222" s="228">
        <f>ROUND(P222*H222,2)</f>
        <v>0</v>
      </c>
      <c r="BL222" s="17" t="s">
        <v>305</v>
      </c>
      <c r="BM222" s="17" t="s">
        <v>3419</v>
      </c>
    </row>
    <row r="223" spans="2:65" s="1" customFormat="1" ht="22.5" customHeight="1">
      <c r="B223" s="39"/>
      <c r="C223" s="216" t="s">
        <v>1181</v>
      </c>
      <c r="D223" s="216" t="s">
        <v>206</v>
      </c>
      <c r="E223" s="217" t="s">
        <v>3420</v>
      </c>
      <c r="F223" s="218" t="s">
        <v>3421</v>
      </c>
      <c r="G223" s="219" t="s">
        <v>361</v>
      </c>
      <c r="H223" s="220">
        <v>2</v>
      </c>
      <c r="I223" s="221"/>
      <c r="J223" s="221"/>
      <c r="K223" s="222">
        <f>ROUND(P223*H223,2)</f>
        <v>0</v>
      </c>
      <c r="L223" s="218" t="s">
        <v>1071</v>
      </c>
      <c r="M223" s="44"/>
      <c r="N223" s="223" t="s">
        <v>33</v>
      </c>
      <c r="O223" s="224" t="s">
        <v>49</v>
      </c>
      <c r="P223" s="225">
        <f>I223+J223</f>
        <v>0</v>
      </c>
      <c r="Q223" s="225">
        <f>ROUND(I223*H223,2)</f>
        <v>0</v>
      </c>
      <c r="R223" s="225">
        <f>ROUND(J223*H223,2)</f>
        <v>0</v>
      </c>
      <c r="S223" s="80"/>
      <c r="T223" s="226">
        <f>S223*H223</f>
        <v>0</v>
      </c>
      <c r="U223" s="226">
        <v>0</v>
      </c>
      <c r="V223" s="226">
        <f>U223*H223</f>
        <v>0</v>
      </c>
      <c r="W223" s="226">
        <v>0</v>
      </c>
      <c r="X223" s="227">
        <f>W223*H223</f>
        <v>0</v>
      </c>
      <c r="AR223" s="17" t="s">
        <v>305</v>
      </c>
      <c r="AT223" s="17" t="s">
        <v>206</v>
      </c>
      <c r="AU223" s="17" t="s">
        <v>90</v>
      </c>
      <c r="AY223" s="17" t="s">
        <v>204</v>
      </c>
      <c r="BE223" s="228">
        <f>IF(O223="základní",K223,0)</f>
        <v>0</v>
      </c>
      <c r="BF223" s="228">
        <f>IF(O223="snížená",K223,0)</f>
        <v>0</v>
      </c>
      <c r="BG223" s="228">
        <f>IF(O223="zákl. přenesená",K223,0)</f>
        <v>0</v>
      </c>
      <c r="BH223" s="228">
        <f>IF(O223="sníž. přenesená",K223,0)</f>
        <v>0</v>
      </c>
      <c r="BI223" s="228">
        <f>IF(O223="nulová",K223,0)</f>
        <v>0</v>
      </c>
      <c r="BJ223" s="17" t="s">
        <v>88</v>
      </c>
      <c r="BK223" s="228">
        <f>ROUND(P223*H223,2)</f>
        <v>0</v>
      </c>
      <c r="BL223" s="17" t="s">
        <v>305</v>
      </c>
      <c r="BM223" s="17" t="s">
        <v>3422</v>
      </c>
    </row>
    <row r="224" spans="2:47" s="1" customFormat="1" ht="12">
      <c r="B224" s="39"/>
      <c r="C224" s="40"/>
      <c r="D224" s="231" t="s">
        <v>887</v>
      </c>
      <c r="E224" s="40"/>
      <c r="F224" s="283" t="s">
        <v>3423</v>
      </c>
      <c r="G224" s="40"/>
      <c r="H224" s="40"/>
      <c r="I224" s="132"/>
      <c r="J224" s="132"/>
      <c r="K224" s="40"/>
      <c r="L224" s="40"/>
      <c r="M224" s="44"/>
      <c r="N224" s="284"/>
      <c r="O224" s="80"/>
      <c r="P224" s="80"/>
      <c r="Q224" s="80"/>
      <c r="R224" s="80"/>
      <c r="S224" s="80"/>
      <c r="T224" s="80"/>
      <c r="U224" s="80"/>
      <c r="V224" s="80"/>
      <c r="W224" s="80"/>
      <c r="X224" s="81"/>
      <c r="AT224" s="17" t="s">
        <v>887</v>
      </c>
      <c r="AU224" s="17" t="s">
        <v>90</v>
      </c>
    </row>
    <row r="225" spans="2:65" s="1" customFormat="1" ht="16.5" customHeight="1">
      <c r="B225" s="39"/>
      <c r="C225" s="216" t="s">
        <v>1190</v>
      </c>
      <c r="D225" s="216" t="s">
        <v>206</v>
      </c>
      <c r="E225" s="217" t="s">
        <v>3424</v>
      </c>
      <c r="F225" s="218" t="s">
        <v>3425</v>
      </c>
      <c r="G225" s="219" t="s">
        <v>361</v>
      </c>
      <c r="H225" s="220">
        <v>239</v>
      </c>
      <c r="I225" s="221"/>
      <c r="J225" s="221"/>
      <c r="K225" s="222">
        <f>ROUND(P225*H225,2)</f>
        <v>0</v>
      </c>
      <c r="L225" s="218" t="s">
        <v>239</v>
      </c>
      <c r="M225" s="44"/>
      <c r="N225" s="223" t="s">
        <v>33</v>
      </c>
      <c r="O225" s="224" t="s">
        <v>49</v>
      </c>
      <c r="P225" s="225">
        <f>I225+J225</f>
        <v>0</v>
      </c>
      <c r="Q225" s="225">
        <f>ROUND(I225*H225,2)</f>
        <v>0</v>
      </c>
      <c r="R225" s="225">
        <f>ROUND(J225*H225,2)</f>
        <v>0</v>
      </c>
      <c r="S225" s="80"/>
      <c r="T225" s="226">
        <f>S225*H225</f>
        <v>0</v>
      </c>
      <c r="U225" s="226">
        <v>8E-05</v>
      </c>
      <c r="V225" s="226">
        <f>U225*H225</f>
        <v>0.01912</v>
      </c>
      <c r="W225" s="226">
        <v>0</v>
      </c>
      <c r="X225" s="227">
        <f>W225*H225</f>
        <v>0</v>
      </c>
      <c r="AR225" s="17" t="s">
        <v>305</v>
      </c>
      <c r="AT225" s="17" t="s">
        <v>206</v>
      </c>
      <c r="AU225" s="17" t="s">
        <v>90</v>
      </c>
      <c r="AY225" s="17" t="s">
        <v>204</v>
      </c>
      <c r="BE225" s="228">
        <f>IF(O225="základní",K225,0)</f>
        <v>0</v>
      </c>
      <c r="BF225" s="228">
        <f>IF(O225="snížená",K225,0)</f>
        <v>0</v>
      </c>
      <c r="BG225" s="228">
        <f>IF(O225="zákl. přenesená",K225,0)</f>
        <v>0</v>
      </c>
      <c r="BH225" s="228">
        <f>IF(O225="sníž. přenesená",K225,0)</f>
        <v>0</v>
      </c>
      <c r="BI225" s="228">
        <f>IF(O225="nulová",K225,0)</f>
        <v>0</v>
      </c>
      <c r="BJ225" s="17" t="s">
        <v>88</v>
      </c>
      <c r="BK225" s="228">
        <f>ROUND(P225*H225,2)</f>
        <v>0</v>
      </c>
      <c r="BL225" s="17" t="s">
        <v>305</v>
      </c>
      <c r="BM225" s="17" t="s">
        <v>3426</v>
      </c>
    </row>
    <row r="226" spans="2:65" s="1" customFormat="1" ht="16.5" customHeight="1">
      <c r="B226" s="39"/>
      <c r="C226" s="216" t="s">
        <v>1201</v>
      </c>
      <c r="D226" s="216" t="s">
        <v>206</v>
      </c>
      <c r="E226" s="217" t="s">
        <v>3427</v>
      </c>
      <c r="F226" s="218" t="s">
        <v>3428</v>
      </c>
      <c r="G226" s="219" t="s">
        <v>361</v>
      </c>
      <c r="H226" s="220">
        <v>8</v>
      </c>
      <c r="I226" s="221"/>
      <c r="J226" s="221"/>
      <c r="K226" s="222">
        <f>ROUND(P226*H226,2)</f>
        <v>0</v>
      </c>
      <c r="L226" s="218" t="s">
        <v>239</v>
      </c>
      <c r="M226" s="44"/>
      <c r="N226" s="223" t="s">
        <v>33</v>
      </c>
      <c r="O226" s="224" t="s">
        <v>49</v>
      </c>
      <c r="P226" s="225">
        <f>I226+J226</f>
        <v>0</v>
      </c>
      <c r="Q226" s="225">
        <f>ROUND(I226*H226,2)</f>
        <v>0</v>
      </c>
      <c r="R226" s="225">
        <f>ROUND(J226*H226,2)</f>
        <v>0</v>
      </c>
      <c r="S226" s="80"/>
      <c r="T226" s="226">
        <f>S226*H226</f>
        <v>0</v>
      </c>
      <c r="U226" s="226">
        <v>0.00011</v>
      </c>
      <c r="V226" s="226">
        <f>U226*H226</f>
        <v>0.00088</v>
      </c>
      <c r="W226" s="226">
        <v>0</v>
      </c>
      <c r="X226" s="227">
        <f>W226*H226</f>
        <v>0</v>
      </c>
      <c r="AR226" s="17" t="s">
        <v>305</v>
      </c>
      <c r="AT226" s="17" t="s">
        <v>206</v>
      </c>
      <c r="AU226" s="17" t="s">
        <v>90</v>
      </c>
      <c r="AY226" s="17" t="s">
        <v>204</v>
      </c>
      <c r="BE226" s="228">
        <f>IF(O226="základní",K226,0)</f>
        <v>0</v>
      </c>
      <c r="BF226" s="228">
        <f>IF(O226="snížená",K226,0)</f>
        <v>0</v>
      </c>
      <c r="BG226" s="228">
        <f>IF(O226="zákl. přenesená",K226,0)</f>
        <v>0</v>
      </c>
      <c r="BH226" s="228">
        <f>IF(O226="sníž. přenesená",K226,0)</f>
        <v>0</v>
      </c>
      <c r="BI226" s="228">
        <f>IF(O226="nulová",K226,0)</f>
        <v>0</v>
      </c>
      <c r="BJ226" s="17" t="s">
        <v>88</v>
      </c>
      <c r="BK226" s="228">
        <f>ROUND(P226*H226,2)</f>
        <v>0</v>
      </c>
      <c r="BL226" s="17" t="s">
        <v>305</v>
      </c>
      <c r="BM226" s="17" t="s">
        <v>3429</v>
      </c>
    </row>
    <row r="227" spans="2:65" s="1" customFormat="1" ht="16.5" customHeight="1">
      <c r="B227" s="39"/>
      <c r="C227" s="216" t="s">
        <v>1210</v>
      </c>
      <c r="D227" s="216" t="s">
        <v>206</v>
      </c>
      <c r="E227" s="217" t="s">
        <v>3430</v>
      </c>
      <c r="F227" s="218" t="s">
        <v>3431</v>
      </c>
      <c r="G227" s="219" t="s">
        <v>361</v>
      </c>
      <c r="H227" s="220">
        <v>2</v>
      </c>
      <c r="I227" s="221"/>
      <c r="J227" s="221"/>
      <c r="K227" s="222">
        <f>ROUND(P227*H227,2)</f>
        <v>0</v>
      </c>
      <c r="L227" s="218" t="s">
        <v>239</v>
      </c>
      <c r="M227" s="44"/>
      <c r="N227" s="223" t="s">
        <v>33</v>
      </c>
      <c r="O227" s="224" t="s">
        <v>49</v>
      </c>
      <c r="P227" s="225">
        <f>I227+J227</f>
        <v>0</v>
      </c>
      <c r="Q227" s="225">
        <f>ROUND(I227*H227,2)</f>
        <v>0</v>
      </c>
      <c r="R227" s="225">
        <f>ROUND(J227*H227,2)</f>
        <v>0</v>
      </c>
      <c r="S227" s="80"/>
      <c r="T227" s="226">
        <f>S227*H227</f>
        <v>0</v>
      </c>
      <c r="U227" s="226">
        <v>0.00015</v>
      </c>
      <c r="V227" s="226">
        <f>U227*H227</f>
        <v>0.0003</v>
      </c>
      <c r="W227" s="226">
        <v>0</v>
      </c>
      <c r="X227" s="227">
        <f>W227*H227</f>
        <v>0</v>
      </c>
      <c r="AR227" s="17" t="s">
        <v>305</v>
      </c>
      <c r="AT227" s="17" t="s">
        <v>206</v>
      </c>
      <c r="AU227" s="17" t="s">
        <v>90</v>
      </c>
      <c r="AY227" s="17" t="s">
        <v>204</v>
      </c>
      <c r="BE227" s="228">
        <f>IF(O227="základní",K227,0)</f>
        <v>0</v>
      </c>
      <c r="BF227" s="228">
        <f>IF(O227="snížená",K227,0)</f>
        <v>0</v>
      </c>
      <c r="BG227" s="228">
        <f>IF(O227="zákl. přenesená",K227,0)</f>
        <v>0</v>
      </c>
      <c r="BH227" s="228">
        <f>IF(O227="sníž. přenesená",K227,0)</f>
        <v>0</v>
      </c>
      <c r="BI227" s="228">
        <f>IF(O227="nulová",K227,0)</f>
        <v>0</v>
      </c>
      <c r="BJ227" s="17" t="s">
        <v>88</v>
      </c>
      <c r="BK227" s="228">
        <f>ROUND(P227*H227,2)</f>
        <v>0</v>
      </c>
      <c r="BL227" s="17" t="s">
        <v>305</v>
      </c>
      <c r="BM227" s="17" t="s">
        <v>3432</v>
      </c>
    </row>
    <row r="228" spans="2:65" s="1" customFormat="1" ht="16.5" customHeight="1">
      <c r="B228" s="39"/>
      <c r="C228" s="216" t="s">
        <v>1216</v>
      </c>
      <c r="D228" s="216" t="s">
        <v>206</v>
      </c>
      <c r="E228" s="217" t="s">
        <v>3433</v>
      </c>
      <c r="F228" s="218" t="s">
        <v>3434</v>
      </c>
      <c r="G228" s="219" t="s">
        <v>361</v>
      </c>
      <c r="H228" s="220">
        <v>1</v>
      </c>
      <c r="I228" s="221"/>
      <c r="J228" s="221"/>
      <c r="K228" s="222">
        <f>ROUND(P228*H228,2)</f>
        <v>0</v>
      </c>
      <c r="L228" s="218" t="s">
        <v>239</v>
      </c>
      <c r="M228" s="44"/>
      <c r="N228" s="223" t="s">
        <v>33</v>
      </c>
      <c r="O228" s="224" t="s">
        <v>49</v>
      </c>
      <c r="P228" s="225">
        <f>I228+J228</f>
        <v>0</v>
      </c>
      <c r="Q228" s="225">
        <f>ROUND(I228*H228,2)</f>
        <v>0</v>
      </c>
      <c r="R228" s="225">
        <f>ROUND(J228*H228,2)</f>
        <v>0</v>
      </c>
      <c r="S228" s="80"/>
      <c r="T228" s="226">
        <f>S228*H228</f>
        <v>0</v>
      </c>
      <c r="U228" s="226">
        <v>0.00022</v>
      </c>
      <c r="V228" s="226">
        <f>U228*H228</f>
        <v>0.00022</v>
      </c>
      <c r="W228" s="226">
        <v>0</v>
      </c>
      <c r="X228" s="227">
        <f>W228*H228</f>
        <v>0</v>
      </c>
      <c r="AR228" s="17" t="s">
        <v>305</v>
      </c>
      <c r="AT228" s="17" t="s">
        <v>206</v>
      </c>
      <c r="AU228" s="17" t="s">
        <v>90</v>
      </c>
      <c r="AY228" s="17" t="s">
        <v>204</v>
      </c>
      <c r="BE228" s="228">
        <f>IF(O228="základní",K228,0)</f>
        <v>0</v>
      </c>
      <c r="BF228" s="228">
        <f>IF(O228="snížená",K228,0)</f>
        <v>0</v>
      </c>
      <c r="BG228" s="228">
        <f>IF(O228="zákl. přenesená",K228,0)</f>
        <v>0</v>
      </c>
      <c r="BH228" s="228">
        <f>IF(O228="sníž. přenesená",K228,0)</f>
        <v>0</v>
      </c>
      <c r="BI228" s="228">
        <f>IF(O228="nulová",K228,0)</f>
        <v>0</v>
      </c>
      <c r="BJ228" s="17" t="s">
        <v>88</v>
      </c>
      <c r="BK228" s="228">
        <f>ROUND(P228*H228,2)</f>
        <v>0</v>
      </c>
      <c r="BL228" s="17" t="s">
        <v>305</v>
      </c>
      <c r="BM228" s="17" t="s">
        <v>3435</v>
      </c>
    </row>
    <row r="229" spans="2:65" s="1" customFormat="1" ht="16.5" customHeight="1">
      <c r="B229" s="39"/>
      <c r="C229" s="216" t="s">
        <v>1223</v>
      </c>
      <c r="D229" s="216" t="s">
        <v>206</v>
      </c>
      <c r="E229" s="217" t="s">
        <v>3436</v>
      </c>
      <c r="F229" s="218" t="s">
        <v>3437</v>
      </c>
      <c r="G229" s="219" t="s">
        <v>361</v>
      </c>
      <c r="H229" s="220">
        <v>1</v>
      </c>
      <c r="I229" s="221"/>
      <c r="J229" s="221"/>
      <c r="K229" s="222">
        <f>ROUND(P229*H229,2)</f>
        <v>0</v>
      </c>
      <c r="L229" s="218" t="s">
        <v>239</v>
      </c>
      <c r="M229" s="44"/>
      <c r="N229" s="223" t="s">
        <v>33</v>
      </c>
      <c r="O229" s="224" t="s">
        <v>49</v>
      </c>
      <c r="P229" s="225">
        <f>I229+J229</f>
        <v>0</v>
      </c>
      <c r="Q229" s="225">
        <f>ROUND(I229*H229,2)</f>
        <v>0</v>
      </c>
      <c r="R229" s="225">
        <f>ROUND(J229*H229,2)</f>
        <v>0</v>
      </c>
      <c r="S229" s="80"/>
      <c r="T229" s="226">
        <f>S229*H229</f>
        <v>0</v>
      </c>
      <c r="U229" s="226">
        <v>0.00025</v>
      </c>
      <c r="V229" s="226">
        <f>U229*H229</f>
        <v>0.00025</v>
      </c>
      <c r="W229" s="226">
        <v>0</v>
      </c>
      <c r="X229" s="227">
        <f>W229*H229</f>
        <v>0</v>
      </c>
      <c r="AR229" s="17" t="s">
        <v>305</v>
      </c>
      <c r="AT229" s="17" t="s">
        <v>206</v>
      </c>
      <c r="AU229" s="17" t="s">
        <v>90</v>
      </c>
      <c r="AY229" s="17" t="s">
        <v>204</v>
      </c>
      <c r="BE229" s="228">
        <f>IF(O229="základní",K229,0)</f>
        <v>0</v>
      </c>
      <c r="BF229" s="228">
        <f>IF(O229="snížená",K229,0)</f>
        <v>0</v>
      </c>
      <c r="BG229" s="228">
        <f>IF(O229="zákl. přenesená",K229,0)</f>
        <v>0</v>
      </c>
      <c r="BH229" s="228">
        <f>IF(O229="sníž. přenesená",K229,0)</f>
        <v>0</v>
      </c>
      <c r="BI229" s="228">
        <f>IF(O229="nulová",K229,0)</f>
        <v>0</v>
      </c>
      <c r="BJ229" s="17" t="s">
        <v>88</v>
      </c>
      <c r="BK229" s="228">
        <f>ROUND(P229*H229,2)</f>
        <v>0</v>
      </c>
      <c r="BL229" s="17" t="s">
        <v>305</v>
      </c>
      <c r="BM229" s="17" t="s">
        <v>3438</v>
      </c>
    </row>
    <row r="230" spans="2:65" s="1" customFormat="1" ht="16.5" customHeight="1">
      <c r="B230" s="39"/>
      <c r="C230" s="216" t="s">
        <v>1227</v>
      </c>
      <c r="D230" s="216" t="s">
        <v>206</v>
      </c>
      <c r="E230" s="217" t="s">
        <v>3439</v>
      </c>
      <c r="F230" s="218" t="s">
        <v>3440</v>
      </c>
      <c r="G230" s="219" t="s">
        <v>361</v>
      </c>
      <c r="H230" s="220">
        <v>1</v>
      </c>
      <c r="I230" s="221"/>
      <c r="J230" s="221"/>
      <c r="K230" s="222">
        <f>ROUND(P230*H230,2)</f>
        <v>0</v>
      </c>
      <c r="L230" s="218" t="s">
        <v>239</v>
      </c>
      <c r="M230" s="44"/>
      <c r="N230" s="223" t="s">
        <v>33</v>
      </c>
      <c r="O230" s="224" t="s">
        <v>49</v>
      </c>
      <c r="P230" s="225">
        <f>I230+J230</f>
        <v>0</v>
      </c>
      <c r="Q230" s="225">
        <f>ROUND(I230*H230,2)</f>
        <v>0</v>
      </c>
      <c r="R230" s="225">
        <f>ROUND(J230*H230,2)</f>
        <v>0</v>
      </c>
      <c r="S230" s="80"/>
      <c r="T230" s="226">
        <f>S230*H230</f>
        <v>0</v>
      </c>
      <c r="U230" s="226">
        <v>0.00035</v>
      </c>
      <c r="V230" s="226">
        <f>U230*H230</f>
        <v>0.00035</v>
      </c>
      <c r="W230" s="226">
        <v>0</v>
      </c>
      <c r="X230" s="227">
        <f>W230*H230</f>
        <v>0</v>
      </c>
      <c r="AR230" s="17" t="s">
        <v>305</v>
      </c>
      <c r="AT230" s="17" t="s">
        <v>206</v>
      </c>
      <c r="AU230" s="17" t="s">
        <v>90</v>
      </c>
      <c r="AY230" s="17" t="s">
        <v>204</v>
      </c>
      <c r="BE230" s="228">
        <f>IF(O230="základní",K230,0)</f>
        <v>0</v>
      </c>
      <c r="BF230" s="228">
        <f>IF(O230="snížená",K230,0)</f>
        <v>0</v>
      </c>
      <c r="BG230" s="228">
        <f>IF(O230="zákl. přenesená",K230,0)</f>
        <v>0</v>
      </c>
      <c r="BH230" s="228">
        <f>IF(O230="sníž. přenesená",K230,0)</f>
        <v>0</v>
      </c>
      <c r="BI230" s="228">
        <f>IF(O230="nulová",K230,0)</f>
        <v>0</v>
      </c>
      <c r="BJ230" s="17" t="s">
        <v>88</v>
      </c>
      <c r="BK230" s="228">
        <f>ROUND(P230*H230,2)</f>
        <v>0</v>
      </c>
      <c r="BL230" s="17" t="s">
        <v>305</v>
      </c>
      <c r="BM230" s="17" t="s">
        <v>3441</v>
      </c>
    </row>
    <row r="231" spans="2:65" s="1" customFormat="1" ht="16.5" customHeight="1">
      <c r="B231" s="39"/>
      <c r="C231" s="216" t="s">
        <v>217</v>
      </c>
      <c r="D231" s="216" t="s">
        <v>206</v>
      </c>
      <c r="E231" s="217" t="s">
        <v>3442</v>
      </c>
      <c r="F231" s="218" t="s">
        <v>3443</v>
      </c>
      <c r="G231" s="219" t="s">
        <v>361</v>
      </c>
      <c r="H231" s="220">
        <v>1</v>
      </c>
      <c r="I231" s="221"/>
      <c r="J231" s="221"/>
      <c r="K231" s="222">
        <f>ROUND(P231*H231,2)</f>
        <v>0</v>
      </c>
      <c r="L231" s="218" t="s">
        <v>239</v>
      </c>
      <c r="M231" s="44"/>
      <c r="N231" s="223" t="s">
        <v>33</v>
      </c>
      <c r="O231" s="224" t="s">
        <v>49</v>
      </c>
      <c r="P231" s="225">
        <f>I231+J231</f>
        <v>0</v>
      </c>
      <c r="Q231" s="225">
        <f>ROUND(I231*H231,2)</f>
        <v>0</v>
      </c>
      <c r="R231" s="225">
        <f>ROUND(J231*H231,2)</f>
        <v>0</v>
      </c>
      <c r="S231" s="80"/>
      <c r="T231" s="226">
        <f>S231*H231</f>
        <v>0</v>
      </c>
      <c r="U231" s="226">
        <v>0.00012</v>
      </c>
      <c r="V231" s="226">
        <f>U231*H231</f>
        <v>0.00012</v>
      </c>
      <c r="W231" s="226">
        <v>0</v>
      </c>
      <c r="X231" s="227">
        <f>W231*H231</f>
        <v>0</v>
      </c>
      <c r="AR231" s="17" t="s">
        <v>305</v>
      </c>
      <c r="AT231" s="17" t="s">
        <v>206</v>
      </c>
      <c r="AU231" s="17" t="s">
        <v>90</v>
      </c>
      <c r="AY231" s="17" t="s">
        <v>204</v>
      </c>
      <c r="BE231" s="228">
        <f>IF(O231="základní",K231,0)</f>
        <v>0</v>
      </c>
      <c r="BF231" s="228">
        <f>IF(O231="snížená",K231,0)</f>
        <v>0</v>
      </c>
      <c r="BG231" s="228">
        <f>IF(O231="zákl. přenesená",K231,0)</f>
        <v>0</v>
      </c>
      <c r="BH231" s="228">
        <f>IF(O231="sníž. přenesená",K231,0)</f>
        <v>0</v>
      </c>
      <c r="BI231" s="228">
        <f>IF(O231="nulová",K231,0)</f>
        <v>0</v>
      </c>
      <c r="BJ231" s="17" t="s">
        <v>88</v>
      </c>
      <c r="BK231" s="228">
        <f>ROUND(P231*H231,2)</f>
        <v>0</v>
      </c>
      <c r="BL231" s="17" t="s">
        <v>305</v>
      </c>
      <c r="BM231" s="17" t="s">
        <v>3444</v>
      </c>
    </row>
    <row r="232" spans="2:65" s="1" customFormat="1" ht="16.5" customHeight="1">
      <c r="B232" s="39"/>
      <c r="C232" s="216" t="s">
        <v>1236</v>
      </c>
      <c r="D232" s="216" t="s">
        <v>206</v>
      </c>
      <c r="E232" s="217" t="s">
        <v>3445</v>
      </c>
      <c r="F232" s="218" t="s">
        <v>3446</v>
      </c>
      <c r="G232" s="219" t="s">
        <v>361</v>
      </c>
      <c r="H232" s="220">
        <v>1</v>
      </c>
      <c r="I232" s="221"/>
      <c r="J232" s="221"/>
      <c r="K232" s="222">
        <f>ROUND(P232*H232,2)</f>
        <v>0</v>
      </c>
      <c r="L232" s="218" t="s">
        <v>239</v>
      </c>
      <c r="M232" s="44"/>
      <c r="N232" s="223" t="s">
        <v>33</v>
      </c>
      <c r="O232" s="224" t="s">
        <v>49</v>
      </c>
      <c r="P232" s="225">
        <f>I232+J232</f>
        <v>0</v>
      </c>
      <c r="Q232" s="225">
        <f>ROUND(I232*H232,2)</f>
        <v>0</v>
      </c>
      <c r="R232" s="225">
        <f>ROUND(J232*H232,2)</f>
        <v>0</v>
      </c>
      <c r="S232" s="80"/>
      <c r="T232" s="226">
        <f>S232*H232</f>
        <v>0</v>
      </c>
      <c r="U232" s="226">
        <v>0.00016</v>
      </c>
      <c r="V232" s="226">
        <f>U232*H232</f>
        <v>0.00016</v>
      </c>
      <c r="W232" s="226">
        <v>0</v>
      </c>
      <c r="X232" s="227">
        <f>W232*H232</f>
        <v>0</v>
      </c>
      <c r="AR232" s="17" t="s">
        <v>305</v>
      </c>
      <c r="AT232" s="17" t="s">
        <v>206</v>
      </c>
      <c r="AU232" s="17" t="s">
        <v>90</v>
      </c>
      <c r="AY232" s="17" t="s">
        <v>204</v>
      </c>
      <c r="BE232" s="228">
        <f>IF(O232="základní",K232,0)</f>
        <v>0</v>
      </c>
      <c r="BF232" s="228">
        <f>IF(O232="snížená",K232,0)</f>
        <v>0</v>
      </c>
      <c r="BG232" s="228">
        <f>IF(O232="zákl. přenesená",K232,0)</f>
        <v>0</v>
      </c>
      <c r="BH232" s="228">
        <f>IF(O232="sníž. přenesená",K232,0)</f>
        <v>0</v>
      </c>
      <c r="BI232" s="228">
        <f>IF(O232="nulová",K232,0)</f>
        <v>0</v>
      </c>
      <c r="BJ232" s="17" t="s">
        <v>88</v>
      </c>
      <c r="BK232" s="228">
        <f>ROUND(P232*H232,2)</f>
        <v>0</v>
      </c>
      <c r="BL232" s="17" t="s">
        <v>305</v>
      </c>
      <c r="BM232" s="17" t="s">
        <v>3447</v>
      </c>
    </row>
    <row r="233" spans="2:65" s="1" customFormat="1" ht="16.5" customHeight="1">
      <c r="B233" s="39"/>
      <c r="C233" s="216" t="s">
        <v>1241</v>
      </c>
      <c r="D233" s="216" t="s">
        <v>206</v>
      </c>
      <c r="E233" s="217" t="s">
        <v>3448</v>
      </c>
      <c r="F233" s="218" t="s">
        <v>3449</v>
      </c>
      <c r="G233" s="219" t="s">
        <v>361</v>
      </c>
      <c r="H233" s="220">
        <v>1</v>
      </c>
      <c r="I233" s="221"/>
      <c r="J233" s="221"/>
      <c r="K233" s="222">
        <f>ROUND(P233*H233,2)</f>
        <v>0</v>
      </c>
      <c r="L233" s="218" t="s">
        <v>239</v>
      </c>
      <c r="M233" s="44"/>
      <c r="N233" s="223" t="s">
        <v>33</v>
      </c>
      <c r="O233" s="224" t="s">
        <v>49</v>
      </c>
      <c r="P233" s="225">
        <f>I233+J233</f>
        <v>0</v>
      </c>
      <c r="Q233" s="225">
        <f>ROUND(I233*H233,2)</f>
        <v>0</v>
      </c>
      <c r="R233" s="225">
        <f>ROUND(J233*H233,2)</f>
        <v>0</v>
      </c>
      <c r="S233" s="80"/>
      <c r="T233" s="226">
        <f>S233*H233</f>
        <v>0</v>
      </c>
      <c r="U233" s="226">
        <v>0.00033</v>
      </c>
      <c r="V233" s="226">
        <f>U233*H233</f>
        <v>0.00033</v>
      </c>
      <c r="W233" s="226">
        <v>0</v>
      </c>
      <c r="X233" s="227">
        <f>W233*H233</f>
        <v>0</v>
      </c>
      <c r="AR233" s="17" t="s">
        <v>305</v>
      </c>
      <c r="AT233" s="17" t="s">
        <v>206</v>
      </c>
      <c r="AU233" s="17" t="s">
        <v>90</v>
      </c>
      <c r="AY233" s="17" t="s">
        <v>204</v>
      </c>
      <c r="BE233" s="228">
        <f>IF(O233="základní",K233,0)</f>
        <v>0</v>
      </c>
      <c r="BF233" s="228">
        <f>IF(O233="snížená",K233,0)</f>
        <v>0</v>
      </c>
      <c r="BG233" s="228">
        <f>IF(O233="zákl. přenesená",K233,0)</f>
        <v>0</v>
      </c>
      <c r="BH233" s="228">
        <f>IF(O233="sníž. přenesená",K233,0)</f>
        <v>0</v>
      </c>
      <c r="BI233" s="228">
        <f>IF(O233="nulová",K233,0)</f>
        <v>0</v>
      </c>
      <c r="BJ233" s="17" t="s">
        <v>88</v>
      </c>
      <c r="BK233" s="228">
        <f>ROUND(P233*H233,2)</f>
        <v>0</v>
      </c>
      <c r="BL233" s="17" t="s">
        <v>305</v>
      </c>
      <c r="BM233" s="17" t="s">
        <v>3450</v>
      </c>
    </row>
    <row r="234" spans="2:65" s="1" customFormat="1" ht="16.5" customHeight="1">
      <c r="B234" s="39"/>
      <c r="C234" s="216" t="s">
        <v>1246</v>
      </c>
      <c r="D234" s="216" t="s">
        <v>206</v>
      </c>
      <c r="E234" s="217" t="s">
        <v>3451</v>
      </c>
      <c r="F234" s="218" t="s">
        <v>3452</v>
      </c>
      <c r="G234" s="219" t="s">
        <v>361</v>
      </c>
      <c r="H234" s="220">
        <v>89</v>
      </c>
      <c r="I234" s="221"/>
      <c r="J234" s="221"/>
      <c r="K234" s="222">
        <f>ROUND(P234*H234,2)</f>
        <v>0</v>
      </c>
      <c r="L234" s="218" t="s">
        <v>239</v>
      </c>
      <c r="M234" s="44"/>
      <c r="N234" s="223" t="s">
        <v>33</v>
      </c>
      <c r="O234" s="224" t="s">
        <v>49</v>
      </c>
      <c r="P234" s="225">
        <f>I234+J234</f>
        <v>0</v>
      </c>
      <c r="Q234" s="225">
        <f>ROUND(I234*H234,2)</f>
        <v>0</v>
      </c>
      <c r="R234" s="225">
        <f>ROUND(J234*H234,2)</f>
        <v>0</v>
      </c>
      <c r="S234" s="80"/>
      <c r="T234" s="226">
        <f>S234*H234</f>
        <v>0</v>
      </c>
      <c r="U234" s="226">
        <v>6E-05</v>
      </c>
      <c r="V234" s="226">
        <f>U234*H234</f>
        <v>0.00534</v>
      </c>
      <c r="W234" s="226">
        <v>0</v>
      </c>
      <c r="X234" s="227">
        <f>W234*H234</f>
        <v>0</v>
      </c>
      <c r="AR234" s="17" t="s">
        <v>305</v>
      </c>
      <c r="AT234" s="17" t="s">
        <v>206</v>
      </c>
      <c r="AU234" s="17" t="s">
        <v>90</v>
      </c>
      <c r="AY234" s="17" t="s">
        <v>204</v>
      </c>
      <c r="BE234" s="228">
        <f>IF(O234="základní",K234,0)</f>
        <v>0</v>
      </c>
      <c r="BF234" s="228">
        <f>IF(O234="snížená",K234,0)</f>
        <v>0</v>
      </c>
      <c r="BG234" s="228">
        <f>IF(O234="zákl. přenesená",K234,0)</f>
        <v>0</v>
      </c>
      <c r="BH234" s="228">
        <f>IF(O234="sníž. přenesená",K234,0)</f>
        <v>0</v>
      </c>
      <c r="BI234" s="228">
        <f>IF(O234="nulová",K234,0)</f>
        <v>0</v>
      </c>
      <c r="BJ234" s="17" t="s">
        <v>88</v>
      </c>
      <c r="BK234" s="228">
        <f>ROUND(P234*H234,2)</f>
        <v>0</v>
      </c>
      <c r="BL234" s="17" t="s">
        <v>305</v>
      </c>
      <c r="BM234" s="17" t="s">
        <v>3453</v>
      </c>
    </row>
    <row r="235" spans="2:65" s="1" customFormat="1" ht="16.5" customHeight="1">
      <c r="B235" s="39"/>
      <c r="C235" s="216" t="s">
        <v>1252</v>
      </c>
      <c r="D235" s="216" t="s">
        <v>206</v>
      </c>
      <c r="E235" s="217" t="s">
        <v>3454</v>
      </c>
      <c r="F235" s="218" t="s">
        <v>3455</v>
      </c>
      <c r="G235" s="219" t="s">
        <v>361</v>
      </c>
      <c r="H235" s="220">
        <v>16</v>
      </c>
      <c r="I235" s="221"/>
      <c r="J235" s="221"/>
      <c r="K235" s="222">
        <f>ROUND(P235*H235,2)</f>
        <v>0</v>
      </c>
      <c r="L235" s="218" t="s">
        <v>239</v>
      </c>
      <c r="M235" s="44"/>
      <c r="N235" s="223" t="s">
        <v>33</v>
      </c>
      <c r="O235" s="224" t="s">
        <v>49</v>
      </c>
      <c r="P235" s="225">
        <f>I235+J235</f>
        <v>0</v>
      </c>
      <c r="Q235" s="225">
        <f>ROUND(I235*H235,2)</f>
        <v>0</v>
      </c>
      <c r="R235" s="225">
        <f>ROUND(J235*H235,2)</f>
        <v>0</v>
      </c>
      <c r="S235" s="80"/>
      <c r="T235" s="226">
        <f>S235*H235</f>
        <v>0</v>
      </c>
      <c r="U235" s="226">
        <v>0.00023</v>
      </c>
      <c r="V235" s="226">
        <f>U235*H235</f>
        <v>0.00368</v>
      </c>
      <c r="W235" s="226">
        <v>0</v>
      </c>
      <c r="X235" s="227">
        <f>W235*H235</f>
        <v>0</v>
      </c>
      <c r="AR235" s="17" t="s">
        <v>305</v>
      </c>
      <c r="AT235" s="17" t="s">
        <v>206</v>
      </c>
      <c r="AU235" s="17" t="s">
        <v>90</v>
      </c>
      <c r="AY235" s="17" t="s">
        <v>204</v>
      </c>
      <c r="BE235" s="228">
        <f>IF(O235="základní",K235,0)</f>
        <v>0</v>
      </c>
      <c r="BF235" s="228">
        <f>IF(O235="snížená",K235,0)</f>
        <v>0</v>
      </c>
      <c r="BG235" s="228">
        <f>IF(O235="zákl. přenesená",K235,0)</f>
        <v>0</v>
      </c>
      <c r="BH235" s="228">
        <f>IF(O235="sníž. přenesená",K235,0)</f>
        <v>0</v>
      </c>
      <c r="BI235" s="228">
        <f>IF(O235="nulová",K235,0)</f>
        <v>0</v>
      </c>
      <c r="BJ235" s="17" t="s">
        <v>88</v>
      </c>
      <c r="BK235" s="228">
        <f>ROUND(P235*H235,2)</f>
        <v>0</v>
      </c>
      <c r="BL235" s="17" t="s">
        <v>305</v>
      </c>
      <c r="BM235" s="17" t="s">
        <v>3456</v>
      </c>
    </row>
    <row r="236" spans="2:65" s="1" customFormat="1" ht="16.5" customHeight="1">
      <c r="B236" s="39"/>
      <c r="C236" s="216" t="s">
        <v>1264</v>
      </c>
      <c r="D236" s="216" t="s">
        <v>206</v>
      </c>
      <c r="E236" s="217" t="s">
        <v>3457</v>
      </c>
      <c r="F236" s="218" t="s">
        <v>3458</v>
      </c>
      <c r="G236" s="219" t="s">
        <v>361</v>
      </c>
      <c r="H236" s="220">
        <v>112</v>
      </c>
      <c r="I236" s="221"/>
      <c r="J236" s="221"/>
      <c r="K236" s="222">
        <f>ROUND(P236*H236,2)</f>
        <v>0</v>
      </c>
      <c r="L236" s="218" t="s">
        <v>1071</v>
      </c>
      <c r="M236" s="44"/>
      <c r="N236" s="223" t="s">
        <v>33</v>
      </c>
      <c r="O236" s="224" t="s">
        <v>49</v>
      </c>
      <c r="P236" s="225">
        <f>I236+J236</f>
        <v>0</v>
      </c>
      <c r="Q236" s="225">
        <f>ROUND(I236*H236,2)</f>
        <v>0</v>
      </c>
      <c r="R236" s="225">
        <f>ROUND(J236*H236,2)</f>
        <v>0</v>
      </c>
      <c r="S236" s="80"/>
      <c r="T236" s="226">
        <f>S236*H236</f>
        <v>0</v>
      </c>
      <c r="U236" s="226">
        <v>0</v>
      </c>
      <c r="V236" s="226">
        <f>U236*H236</f>
        <v>0</v>
      </c>
      <c r="W236" s="226">
        <v>0</v>
      </c>
      <c r="X236" s="227">
        <f>W236*H236</f>
        <v>0</v>
      </c>
      <c r="AR236" s="17" t="s">
        <v>305</v>
      </c>
      <c r="AT236" s="17" t="s">
        <v>206</v>
      </c>
      <c r="AU236" s="17" t="s">
        <v>90</v>
      </c>
      <c r="AY236" s="17" t="s">
        <v>204</v>
      </c>
      <c r="BE236" s="228">
        <f>IF(O236="základní",K236,0)</f>
        <v>0</v>
      </c>
      <c r="BF236" s="228">
        <f>IF(O236="snížená",K236,0)</f>
        <v>0</v>
      </c>
      <c r="BG236" s="228">
        <f>IF(O236="zákl. přenesená",K236,0)</f>
        <v>0</v>
      </c>
      <c r="BH236" s="228">
        <f>IF(O236="sníž. přenesená",K236,0)</f>
        <v>0</v>
      </c>
      <c r="BI236" s="228">
        <f>IF(O236="nulová",K236,0)</f>
        <v>0</v>
      </c>
      <c r="BJ236" s="17" t="s">
        <v>88</v>
      </c>
      <c r="BK236" s="228">
        <f>ROUND(P236*H236,2)</f>
        <v>0</v>
      </c>
      <c r="BL236" s="17" t="s">
        <v>305</v>
      </c>
      <c r="BM236" s="17" t="s">
        <v>3459</v>
      </c>
    </row>
    <row r="237" spans="2:65" s="1" customFormat="1" ht="22.5" customHeight="1">
      <c r="B237" s="39"/>
      <c r="C237" s="216" t="s">
        <v>22</v>
      </c>
      <c r="D237" s="216" t="s">
        <v>206</v>
      </c>
      <c r="E237" s="217" t="s">
        <v>3460</v>
      </c>
      <c r="F237" s="218" t="s">
        <v>3461</v>
      </c>
      <c r="G237" s="219" t="s">
        <v>361</v>
      </c>
      <c r="H237" s="220">
        <v>93</v>
      </c>
      <c r="I237" s="221"/>
      <c r="J237" s="221"/>
      <c r="K237" s="222">
        <f>ROUND(P237*H237,2)</f>
        <v>0</v>
      </c>
      <c r="L237" s="218" t="s">
        <v>1071</v>
      </c>
      <c r="M237" s="44"/>
      <c r="N237" s="223" t="s">
        <v>33</v>
      </c>
      <c r="O237" s="224" t="s">
        <v>49</v>
      </c>
      <c r="P237" s="225">
        <f>I237+J237</f>
        <v>0</v>
      </c>
      <c r="Q237" s="225">
        <f>ROUND(I237*H237,2)</f>
        <v>0</v>
      </c>
      <c r="R237" s="225">
        <f>ROUND(J237*H237,2)</f>
        <v>0</v>
      </c>
      <c r="S237" s="80"/>
      <c r="T237" s="226">
        <f>S237*H237</f>
        <v>0</v>
      </c>
      <c r="U237" s="226">
        <v>0</v>
      </c>
      <c r="V237" s="226">
        <f>U237*H237</f>
        <v>0</v>
      </c>
      <c r="W237" s="226">
        <v>0</v>
      </c>
      <c r="X237" s="227">
        <f>W237*H237</f>
        <v>0</v>
      </c>
      <c r="AR237" s="17" t="s">
        <v>305</v>
      </c>
      <c r="AT237" s="17" t="s">
        <v>206</v>
      </c>
      <c r="AU237" s="17" t="s">
        <v>90</v>
      </c>
      <c r="AY237" s="17" t="s">
        <v>204</v>
      </c>
      <c r="BE237" s="228">
        <f>IF(O237="základní",K237,0)</f>
        <v>0</v>
      </c>
      <c r="BF237" s="228">
        <f>IF(O237="snížená",K237,0)</f>
        <v>0</v>
      </c>
      <c r="BG237" s="228">
        <f>IF(O237="zákl. přenesená",K237,0)</f>
        <v>0</v>
      </c>
      <c r="BH237" s="228">
        <f>IF(O237="sníž. přenesená",K237,0)</f>
        <v>0</v>
      </c>
      <c r="BI237" s="228">
        <f>IF(O237="nulová",K237,0)</f>
        <v>0</v>
      </c>
      <c r="BJ237" s="17" t="s">
        <v>88</v>
      </c>
      <c r="BK237" s="228">
        <f>ROUND(P237*H237,2)</f>
        <v>0</v>
      </c>
      <c r="BL237" s="17" t="s">
        <v>305</v>
      </c>
      <c r="BM237" s="17" t="s">
        <v>3462</v>
      </c>
    </row>
    <row r="238" spans="2:65" s="1" customFormat="1" ht="16.5" customHeight="1">
      <c r="B238" s="39"/>
      <c r="C238" s="216" t="s">
        <v>1275</v>
      </c>
      <c r="D238" s="216" t="s">
        <v>206</v>
      </c>
      <c r="E238" s="217" t="s">
        <v>3463</v>
      </c>
      <c r="F238" s="218" t="s">
        <v>3464</v>
      </c>
      <c r="G238" s="219" t="s">
        <v>361</v>
      </c>
      <c r="H238" s="220">
        <v>131</v>
      </c>
      <c r="I238" s="221"/>
      <c r="J238" s="221"/>
      <c r="K238" s="222">
        <f>ROUND(P238*H238,2)</f>
        <v>0</v>
      </c>
      <c r="L238" s="218" t="s">
        <v>1071</v>
      </c>
      <c r="M238" s="44"/>
      <c r="N238" s="223" t="s">
        <v>33</v>
      </c>
      <c r="O238" s="224" t="s">
        <v>49</v>
      </c>
      <c r="P238" s="225">
        <f>I238+J238</f>
        <v>0</v>
      </c>
      <c r="Q238" s="225">
        <f>ROUND(I238*H238,2)</f>
        <v>0</v>
      </c>
      <c r="R238" s="225">
        <f>ROUND(J238*H238,2)</f>
        <v>0</v>
      </c>
      <c r="S238" s="80"/>
      <c r="T238" s="226">
        <f>S238*H238</f>
        <v>0</v>
      </c>
      <c r="U238" s="226">
        <v>0</v>
      </c>
      <c r="V238" s="226">
        <f>U238*H238</f>
        <v>0</v>
      </c>
      <c r="W238" s="226">
        <v>0</v>
      </c>
      <c r="X238" s="227">
        <f>W238*H238</f>
        <v>0</v>
      </c>
      <c r="AR238" s="17" t="s">
        <v>305</v>
      </c>
      <c r="AT238" s="17" t="s">
        <v>206</v>
      </c>
      <c r="AU238" s="17" t="s">
        <v>90</v>
      </c>
      <c r="AY238" s="17" t="s">
        <v>204</v>
      </c>
      <c r="BE238" s="228">
        <f>IF(O238="základní",K238,0)</f>
        <v>0</v>
      </c>
      <c r="BF238" s="228">
        <f>IF(O238="snížená",K238,0)</f>
        <v>0</v>
      </c>
      <c r="BG238" s="228">
        <f>IF(O238="zákl. přenesená",K238,0)</f>
        <v>0</v>
      </c>
      <c r="BH238" s="228">
        <f>IF(O238="sníž. přenesená",K238,0)</f>
        <v>0</v>
      </c>
      <c r="BI238" s="228">
        <f>IF(O238="nulová",K238,0)</f>
        <v>0</v>
      </c>
      <c r="BJ238" s="17" t="s">
        <v>88</v>
      </c>
      <c r="BK238" s="228">
        <f>ROUND(P238*H238,2)</f>
        <v>0</v>
      </c>
      <c r="BL238" s="17" t="s">
        <v>305</v>
      </c>
      <c r="BM238" s="17" t="s">
        <v>3465</v>
      </c>
    </row>
    <row r="239" spans="2:65" s="1" customFormat="1" ht="16.5" customHeight="1">
      <c r="B239" s="39"/>
      <c r="C239" s="216" t="s">
        <v>1281</v>
      </c>
      <c r="D239" s="216" t="s">
        <v>206</v>
      </c>
      <c r="E239" s="217" t="s">
        <v>3466</v>
      </c>
      <c r="F239" s="218" t="s">
        <v>3467</v>
      </c>
      <c r="G239" s="219" t="s">
        <v>361</v>
      </c>
      <c r="H239" s="220">
        <v>10</v>
      </c>
      <c r="I239" s="221"/>
      <c r="J239" s="221"/>
      <c r="K239" s="222">
        <f>ROUND(P239*H239,2)</f>
        <v>0</v>
      </c>
      <c r="L239" s="218" t="s">
        <v>1071</v>
      </c>
      <c r="M239" s="44"/>
      <c r="N239" s="223" t="s">
        <v>33</v>
      </c>
      <c r="O239" s="224" t="s">
        <v>49</v>
      </c>
      <c r="P239" s="225">
        <f>I239+J239</f>
        <v>0</v>
      </c>
      <c r="Q239" s="225">
        <f>ROUND(I239*H239,2)</f>
        <v>0</v>
      </c>
      <c r="R239" s="225">
        <f>ROUND(J239*H239,2)</f>
        <v>0</v>
      </c>
      <c r="S239" s="80"/>
      <c r="T239" s="226">
        <f>S239*H239</f>
        <v>0</v>
      </c>
      <c r="U239" s="226">
        <v>0</v>
      </c>
      <c r="V239" s="226">
        <f>U239*H239</f>
        <v>0</v>
      </c>
      <c r="W239" s="226">
        <v>0</v>
      </c>
      <c r="X239" s="227">
        <f>W239*H239</f>
        <v>0</v>
      </c>
      <c r="AR239" s="17" t="s">
        <v>305</v>
      </c>
      <c r="AT239" s="17" t="s">
        <v>206</v>
      </c>
      <c r="AU239" s="17" t="s">
        <v>90</v>
      </c>
      <c r="AY239" s="17" t="s">
        <v>204</v>
      </c>
      <c r="BE239" s="228">
        <f>IF(O239="základní",K239,0)</f>
        <v>0</v>
      </c>
      <c r="BF239" s="228">
        <f>IF(O239="snížená",K239,0)</f>
        <v>0</v>
      </c>
      <c r="BG239" s="228">
        <f>IF(O239="zákl. přenesená",K239,0)</f>
        <v>0</v>
      </c>
      <c r="BH239" s="228">
        <f>IF(O239="sníž. přenesená",K239,0)</f>
        <v>0</v>
      </c>
      <c r="BI239" s="228">
        <f>IF(O239="nulová",K239,0)</f>
        <v>0</v>
      </c>
      <c r="BJ239" s="17" t="s">
        <v>88</v>
      </c>
      <c r="BK239" s="228">
        <f>ROUND(P239*H239,2)</f>
        <v>0</v>
      </c>
      <c r="BL239" s="17" t="s">
        <v>305</v>
      </c>
      <c r="BM239" s="17" t="s">
        <v>3468</v>
      </c>
    </row>
    <row r="240" spans="2:65" s="1" customFormat="1" ht="16.5" customHeight="1">
      <c r="B240" s="39"/>
      <c r="C240" s="216" t="s">
        <v>1286</v>
      </c>
      <c r="D240" s="216" t="s">
        <v>206</v>
      </c>
      <c r="E240" s="217" t="s">
        <v>3469</v>
      </c>
      <c r="F240" s="218" t="s">
        <v>3470</v>
      </c>
      <c r="G240" s="219" t="s">
        <v>361</v>
      </c>
      <c r="H240" s="220">
        <v>1</v>
      </c>
      <c r="I240" s="221"/>
      <c r="J240" s="221"/>
      <c r="K240" s="222">
        <f>ROUND(P240*H240,2)</f>
        <v>0</v>
      </c>
      <c r="L240" s="218" t="s">
        <v>239</v>
      </c>
      <c r="M240" s="44"/>
      <c r="N240" s="223" t="s">
        <v>33</v>
      </c>
      <c r="O240" s="224" t="s">
        <v>49</v>
      </c>
      <c r="P240" s="225">
        <f>I240+J240</f>
        <v>0</v>
      </c>
      <c r="Q240" s="225">
        <f>ROUND(I240*H240,2)</f>
        <v>0</v>
      </c>
      <c r="R240" s="225">
        <f>ROUND(J240*H240,2)</f>
        <v>0</v>
      </c>
      <c r="S240" s="80"/>
      <c r="T240" s="226">
        <f>S240*H240</f>
        <v>0</v>
      </c>
      <c r="U240" s="226">
        <v>0.00013</v>
      </c>
      <c r="V240" s="226">
        <f>U240*H240</f>
        <v>0.00013</v>
      </c>
      <c r="W240" s="226">
        <v>0</v>
      </c>
      <c r="X240" s="227">
        <f>W240*H240</f>
        <v>0</v>
      </c>
      <c r="AR240" s="17" t="s">
        <v>305</v>
      </c>
      <c r="AT240" s="17" t="s">
        <v>206</v>
      </c>
      <c r="AU240" s="17" t="s">
        <v>90</v>
      </c>
      <c r="AY240" s="17" t="s">
        <v>204</v>
      </c>
      <c r="BE240" s="228">
        <f>IF(O240="základní",K240,0)</f>
        <v>0</v>
      </c>
      <c r="BF240" s="228">
        <f>IF(O240="snížená",K240,0)</f>
        <v>0</v>
      </c>
      <c r="BG240" s="228">
        <f>IF(O240="zákl. přenesená",K240,0)</f>
        <v>0</v>
      </c>
      <c r="BH240" s="228">
        <f>IF(O240="sníž. přenesená",K240,0)</f>
        <v>0</v>
      </c>
      <c r="BI240" s="228">
        <f>IF(O240="nulová",K240,0)</f>
        <v>0</v>
      </c>
      <c r="BJ240" s="17" t="s">
        <v>88</v>
      </c>
      <c r="BK240" s="228">
        <f>ROUND(P240*H240,2)</f>
        <v>0</v>
      </c>
      <c r="BL240" s="17" t="s">
        <v>305</v>
      </c>
      <c r="BM240" s="17" t="s">
        <v>3471</v>
      </c>
    </row>
    <row r="241" spans="2:65" s="1" customFormat="1" ht="16.5" customHeight="1">
      <c r="B241" s="39"/>
      <c r="C241" s="216" t="s">
        <v>1291</v>
      </c>
      <c r="D241" s="216" t="s">
        <v>206</v>
      </c>
      <c r="E241" s="217" t="s">
        <v>3472</v>
      </c>
      <c r="F241" s="218" t="s">
        <v>3473</v>
      </c>
      <c r="G241" s="219" t="s">
        <v>361</v>
      </c>
      <c r="H241" s="220">
        <v>1</v>
      </c>
      <c r="I241" s="221"/>
      <c r="J241" s="221"/>
      <c r="K241" s="222">
        <f>ROUND(P241*H241,2)</f>
        <v>0</v>
      </c>
      <c r="L241" s="218" t="s">
        <v>239</v>
      </c>
      <c r="M241" s="44"/>
      <c r="N241" s="223" t="s">
        <v>33</v>
      </c>
      <c r="O241" s="224" t="s">
        <v>49</v>
      </c>
      <c r="P241" s="225">
        <f>I241+J241</f>
        <v>0</v>
      </c>
      <c r="Q241" s="225">
        <f>ROUND(I241*H241,2)</f>
        <v>0</v>
      </c>
      <c r="R241" s="225">
        <f>ROUND(J241*H241,2)</f>
        <v>0</v>
      </c>
      <c r="S241" s="80"/>
      <c r="T241" s="226">
        <f>S241*H241</f>
        <v>0</v>
      </c>
      <c r="U241" s="226">
        <v>0.00018</v>
      </c>
      <c r="V241" s="226">
        <f>U241*H241</f>
        <v>0.00018</v>
      </c>
      <c r="W241" s="226">
        <v>0</v>
      </c>
      <c r="X241" s="227">
        <f>W241*H241</f>
        <v>0</v>
      </c>
      <c r="AR241" s="17" t="s">
        <v>305</v>
      </c>
      <c r="AT241" s="17" t="s">
        <v>206</v>
      </c>
      <c r="AU241" s="17" t="s">
        <v>90</v>
      </c>
      <c r="AY241" s="17" t="s">
        <v>204</v>
      </c>
      <c r="BE241" s="228">
        <f>IF(O241="základní",K241,0)</f>
        <v>0</v>
      </c>
      <c r="BF241" s="228">
        <f>IF(O241="snížená",K241,0)</f>
        <v>0</v>
      </c>
      <c r="BG241" s="228">
        <f>IF(O241="zákl. přenesená",K241,0)</f>
        <v>0</v>
      </c>
      <c r="BH241" s="228">
        <f>IF(O241="sníž. přenesená",K241,0)</f>
        <v>0</v>
      </c>
      <c r="BI241" s="228">
        <f>IF(O241="nulová",K241,0)</f>
        <v>0</v>
      </c>
      <c r="BJ241" s="17" t="s">
        <v>88</v>
      </c>
      <c r="BK241" s="228">
        <f>ROUND(P241*H241,2)</f>
        <v>0</v>
      </c>
      <c r="BL241" s="17" t="s">
        <v>305</v>
      </c>
      <c r="BM241" s="17" t="s">
        <v>3474</v>
      </c>
    </row>
    <row r="242" spans="2:65" s="1" customFormat="1" ht="16.5" customHeight="1">
      <c r="B242" s="39"/>
      <c r="C242" s="216" t="s">
        <v>1295</v>
      </c>
      <c r="D242" s="216" t="s">
        <v>206</v>
      </c>
      <c r="E242" s="217" t="s">
        <v>3475</v>
      </c>
      <c r="F242" s="218" t="s">
        <v>3476</v>
      </c>
      <c r="G242" s="219" t="s">
        <v>361</v>
      </c>
      <c r="H242" s="220">
        <v>1</v>
      </c>
      <c r="I242" s="221"/>
      <c r="J242" s="221"/>
      <c r="K242" s="222">
        <f>ROUND(P242*H242,2)</f>
        <v>0</v>
      </c>
      <c r="L242" s="218" t="s">
        <v>239</v>
      </c>
      <c r="M242" s="44"/>
      <c r="N242" s="223" t="s">
        <v>33</v>
      </c>
      <c r="O242" s="224" t="s">
        <v>49</v>
      </c>
      <c r="P242" s="225">
        <f>I242+J242</f>
        <v>0</v>
      </c>
      <c r="Q242" s="225">
        <f>ROUND(I242*H242,2)</f>
        <v>0</v>
      </c>
      <c r="R242" s="225">
        <f>ROUND(J242*H242,2)</f>
        <v>0</v>
      </c>
      <c r="S242" s="80"/>
      <c r="T242" s="226">
        <f>S242*H242</f>
        <v>0</v>
      </c>
      <c r="U242" s="226">
        <v>0.00038</v>
      </c>
      <c r="V242" s="226">
        <f>U242*H242</f>
        <v>0.00038</v>
      </c>
      <c r="W242" s="226">
        <v>0</v>
      </c>
      <c r="X242" s="227">
        <f>W242*H242</f>
        <v>0</v>
      </c>
      <c r="AR242" s="17" t="s">
        <v>305</v>
      </c>
      <c r="AT242" s="17" t="s">
        <v>206</v>
      </c>
      <c r="AU242" s="17" t="s">
        <v>90</v>
      </c>
      <c r="AY242" s="17" t="s">
        <v>204</v>
      </c>
      <c r="BE242" s="228">
        <f>IF(O242="základní",K242,0)</f>
        <v>0</v>
      </c>
      <c r="BF242" s="228">
        <f>IF(O242="snížená",K242,0)</f>
        <v>0</v>
      </c>
      <c r="BG242" s="228">
        <f>IF(O242="zákl. přenesená",K242,0)</f>
        <v>0</v>
      </c>
      <c r="BH242" s="228">
        <f>IF(O242="sníž. přenesená",K242,0)</f>
        <v>0</v>
      </c>
      <c r="BI242" s="228">
        <f>IF(O242="nulová",K242,0)</f>
        <v>0</v>
      </c>
      <c r="BJ242" s="17" t="s">
        <v>88</v>
      </c>
      <c r="BK242" s="228">
        <f>ROUND(P242*H242,2)</f>
        <v>0</v>
      </c>
      <c r="BL242" s="17" t="s">
        <v>305</v>
      </c>
      <c r="BM242" s="17" t="s">
        <v>3477</v>
      </c>
    </row>
    <row r="243" spans="2:65" s="1" customFormat="1" ht="16.5" customHeight="1">
      <c r="B243" s="39"/>
      <c r="C243" s="216" t="s">
        <v>1302</v>
      </c>
      <c r="D243" s="216" t="s">
        <v>206</v>
      </c>
      <c r="E243" s="217" t="s">
        <v>3478</v>
      </c>
      <c r="F243" s="218" t="s">
        <v>3479</v>
      </c>
      <c r="G243" s="219" t="s">
        <v>361</v>
      </c>
      <c r="H243" s="220">
        <v>2</v>
      </c>
      <c r="I243" s="221"/>
      <c r="J243" s="221"/>
      <c r="K243" s="222">
        <f>ROUND(P243*H243,2)</f>
        <v>0</v>
      </c>
      <c r="L243" s="218" t="s">
        <v>239</v>
      </c>
      <c r="M243" s="44"/>
      <c r="N243" s="223" t="s">
        <v>33</v>
      </c>
      <c r="O243" s="224" t="s">
        <v>49</v>
      </c>
      <c r="P243" s="225">
        <f>I243+J243</f>
        <v>0</v>
      </c>
      <c r="Q243" s="225">
        <f>ROUND(I243*H243,2)</f>
        <v>0</v>
      </c>
      <c r="R243" s="225">
        <f>ROUND(J243*H243,2)</f>
        <v>0</v>
      </c>
      <c r="S243" s="80"/>
      <c r="T243" s="226">
        <f>S243*H243</f>
        <v>0</v>
      </c>
      <c r="U243" s="226">
        <v>0.00052</v>
      </c>
      <c r="V243" s="226">
        <f>U243*H243</f>
        <v>0.00104</v>
      </c>
      <c r="W243" s="226">
        <v>0</v>
      </c>
      <c r="X243" s="227">
        <f>W243*H243</f>
        <v>0</v>
      </c>
      <c r="AR243" s="17" t="s">
        <v>305</v>
      </c>
      <c r="AT243" s="17" t="s">
        <v>206</v>
      </c>
      <c r="AU243" s="17" t="s">
        <v>90</v>
      </c>
      <c r="AY243" s="17" t="s">
        <v>204</v>
      </c>
      <c r="BE243" s="228">
        <f>IF(O243="základní",K243,0)</f>
        <v>0</v>
      </c>
      <c r="BF243" s="228">
        <f>IF(O243="snížená",K243,0)</f>
        <v>0</v>
      </c>
      <c r="BG243" s="228">
        <f>IF(O243="zákl. přenesená",K243,0)</f>
        <v>0</v>
      </c>
      <c r="BH243" s="228">
        <f>IF(O243="sníž. přenesená",K243,0)</f>
        <v>0</v>
      </c>
      <c r="BI243" s="228">
        <f>IF(O243="nulová",K243,0)</f>
        <v>0</v>
      </c>
      <c r="BJ243" s="17" t="s">
        <v>88</v>
      </c>
      <c r="BK243" s="228">
        <f>ROUND(P243*H243,2)</f>
        <v>0</v>
      </c>
      <c r="BL243" s="17" t="s">
        <v>305</v>
      </c>
      <c r="BM243" s="17" t="s">
        <v>3480</v>
      </c>
    </row>
    <row r="244" spans="2:65" s="1" customFormat="1" ht="16.5" customHeight="1">
      <c r="B244" s="39"/>
      <c r="C244" s="216" t="s">
        <v>1308</v>
      </c>
      <c r="D244" s="216" t="s">
        <v>206</v>
      </c>
      <c r="E244" s="217" t="s">
        <v>3481</v>
      </c>
      <c r="F244" s="218" t="s">
        <v>3482</v>
      </c>
      <c r="G244" s="219" t="s">
        <v>361</v>
      </c>
      <c r="H244" s="220">
        <v>1</v>
      </c>
      <c r="I244" s="221"/>
      <c r="J244" s="221"/>
      <c r="K244" s="222">
        <f>ROUND(P244*H244,2)</f>
        <v>0</v>
      </c>
      <c r="L244" s="218" t="s">
        <v>239</v>
      </c>
      <c r="M244" s="44"/>
      <c r="N244" s="223" t="s">
        <v>33</v>
      </c>
      <c r="O244" s="224" t="s">
        <v>49</v>
      </c>
      <c r="P244" s="225">
        <f>I244+J244</f>
        <v>0</v>
      </c>
      <c r="Q244" s="225">
        <f>ROUND(I244*H244,2)</f>
        <v>0</v>
      </c>
      <c r="R244" s="225">
        <f>ROUND(J244*H244,2)</f>
        <v>0</v>
      </c>
      <c r="S244" s="80"/>
      <c r="T244" s="226">
        <f>S244*H244</f>
        <v>0</v>
      </c>
      <c r="U244" s="226">
        <v>0.00078</v>
      </c>
      <c r="V244" s="226">
        <f>U244*H244</f>
        <v>0.00078</v>
      </c>
      <c r="W244" s="226">
        <v>0</v>
      </c>
      <c r="X244" s="227">
        <f>W244*H244</f>
        <v>0</v>
      </c>
      <c r="AR244" s="17" t="s">
        <v>305</v>
      </c>
      <c r="AT244" s="17" t="s">
        <v>206</v>
      </c>
      <c r="AU244" s="17" t="s">
        <v>90</v>
      </c>
      <c r="AY244" s="17" t="s">
        <v>204</v>
      </c>
      <c r="BE244" s="228">
        <f>IF(O244="základní",K244,0)</f>
        <v>0</v>
      </c>
      <c r="BF244" s="228">
        <f>IF(O244="snížená",K244,0)</f>
        <v>0</v>
      </c>
      <c r="BG244" s="228">
        <f>IF(O244="zákl. přenesená",K244,0)</f>
        <v>0</v>
      </c>
      <c r="BH244" s="228">
        <f>IF(O244="sníž. přenesená",K244,0)</f>
        <v>0</v>
      </c>
      <c r="BI244" s="228">
        <f>IF(O244="nulová",K244,0)</f>
        <v>0</v>
      </c>
      <c r="BJ244" s="17" t="s">
        <v>88</v>
      </c>
      <c r="BK244" s="228">
        <f>ROUND(P244*H244,2)</f>
        <v>0</v>
      </c>
      <c r="BL244" s="17" t="s">
        <v>305</v>
      </c>
      <c r="BM244" s="17" t="s">
        <v>3483</v>
      </c>
    </row>
    <row r="245" spans="2:65" s="1" customFormat="1" ht="16.5" customHeight="1">
      <c r="B245" s="39"/>
      <c r="C245" s="216" t="s">
        <v>1315</v>
      </c>
      <c r="D245" s="216" t="s">
        <v>206</v>
      </c>
      <c r="E245" s="217" t="s">
        <v>3484</v>
      </c>
      <c r="F245" s="218" t="s">
        <v>3485</v>
      </c>
      <c r="G245" s="219" t="s">
        <v>361</v>
      </c>
      <c r="H245" s="220">
        <v>64</v>
      </c>
      <c r="I245" s="221"/>
      <c r="J245" s="221"/>
      <c r="K245" s="222">
        <f>ROUND(P245*H245,2)</f>
        <v>0</v>
      </c>
      <c r="L245" s="218" t="s">
        <v>239</v>
      </c>
      <c r="M245" s="44"/>
      <c r="N245" s="223" t="s">
        <v>33</v>
      </c>
      <c r="O245" s="224" t="s">
        <v>49</v>
      </c>
      <c r="P245" s="225">
        <f>I245+J245</f>
        <v>0</v>
      </c>
      <c r="Q245" s="225">
        <f>ROUND(I245*H245,2)</f>
        <v>0</v>
      </c>
      <c r="R245" s="225">
        <f>ROUND(J245*H245,2)</f>
        <v>0</v>
      </c>
      <c r="S245" s="80"/>
      <c r="T245" s="226">
        <f>S245*H245</f>
        <v>0</v>
      </c>
      <c r="U245" s="226">
        <v>0.00022</v>
      </c>
      <c r="V245" s="226">
        <f>U245*H245</f>
        <v>0.01408</v>
      </c>
      <c r="W245" s="226">
        <v>0</v>
      </c>
      <c r="X245" s="227">
        <f>W245*H245</f>
        <v>0</v>
      </c>
      <c r="AR245" s="17" t="s">
        <v>305</v>
      </c>
      <c r="AT245" s="17" t="s">
        <v>206</v>
      </c>
      <c r="AU245" s="17" t="s">
        <v>90</v>
      </c>
      <c r="AY245" s="17" t="s">
        <v>204</v>
      </c>
      <c r="BE245" s="228">
        <f>IF(O245="základní",K245,0)</f>
        <v>0</v>
      </c>
      <c r="BF245" s="228">
        <f>IF(O245="snížená",K245,0)</f>
        <v>0</v>
      </c>
      <c r="BG245" s="228">
        <f>IF(O245="zákl. přenesená",K245,0)</f>
        <v>0</v>
      </c>
      <c r="BH245" s="228">
        <f>IF(O245="sníž. přenesená",K245,0)</f>
        <v>0</v>
      </c>
      <c r="BI245" s="228">
        <f>IF(O245="nulová",K245,0)</f>
        <v>0</v>
      </c>
      <c r="BJ245" s="17" t="s">
        <v>88</v>
      </c>
      <c r="BK245" s="228">
        <f>ROUND(P245*H245,2)</f>
        <v>0</v>
      </c>
      <c r="BL245" s="17" t="s">
        <v>305</v>
      </c>
      <c r="BM245" s="17" t="s">
        <v>3486</v>
      </c>
    </row>
    <row r="246" spans="2:65" s="1" customFormat="1" ht="16.5" customHeight="1">
      <c r="B246" s="39"/>
      <c r="C246" s="216" t="s">
        <v>1321</v>
      </c>
      <c r="D246" s="216" t="s">
        <v>206</v>
      </c>
      <c r="E246" s="217" t="s">
        <v>3487</v>
      </c>
      <c r="F246" s="218" t="s">
        <v>3488</v>
      </c>
      <c r="G246" s="219" t="s">
        <v>361</v>
      </c>
      <c r="H246" s="220">
        <v>1</v>
      </c>
      <c r="I246" s="221"/>
      <c r="J246" s="221"/>
      <c r="K246" s="222">
        <f>ROUND(P246*H246,2)</f>
        <v>0</v>
      </c>
      <c r="L246" s="218" t="s">
        <v>239</v>
      </c>
      <c r="M246" s="44"/>
      <c r="N246" s="223" t="s">
        <v>33</v>
      </c>
      <c r="O246" s="224" t="s">
        <v>49</v>
      </c>
      <c r="P246" s="225">
        <f>I246+J246</f>
        <v>0</v>
      </c>
      <c r="Q246" s="225">
        <f>ROUND(I246*H246,2)</f>
        <v>0</v>
      </c>
      <c r="R246" s="225">
        <f>ROUND(J246*H246,2)</f>
        <v>0</v>
      </c>
      <c r="S246" s="80"/>
      <c r="T246" s="226">
        <f>S246*H246</f>
        <v>0</v>
      </c>
      <c r="U246" s="226">
        <v>0.00033</v>
      </c>
      <c r="V246" s="226">
        <f>U246*H246</f>
        <v>0.00033</v>
      </c>
      <c r="W246" s="226">
        <v>0</v>
      </c>
      <c r="X246" s="227">
        <f>W246*H246</f>
        <v>0</v>
      </c>
      <c r="AR246" s="17" t="s">
        <v>305</v>
      </c>
      <c r="AT246" s="17" t="s">
        <v>206</v>
      </c>
      <c r="AU246" s="17" t="s">
        <v>90</v>
      </c>
      <c r="AY246" s="17" t="s">
        <v>204</v>
      </c>
      <c r="BE246" s="228">
        <f>IF(O246="základní",K246,0)</f>
        <v>0</v>
      </c>
      <c r="BF246" s="228">
        <f>IF(O246="snížená",K246,0)</f>
        <v>0</v>
      </c>
      <c r="BG246" s="228">
        <f>IF(O246="zákl. přenesená",K246,0)</f>
        <v>0</v>
      </c>
      <c r="BH246" s="228">
        <f>IF(O246="sníž. přenesená",K246,0)</f>
        <v>0</v>
      </c>
      <c r="BI246" s="228">
        <f>IF(O246="nulová",K246,0)</f>
        <v>0</v>
      </c>
      <c r="BJ246" s="17" t="s">
        <v>88</v>
      </c>
      <c r="BK246" s="228">
        <f>ROUND(P246*H246,2)</f>
        <v>0</v>
      </c>
      <c r="BL246" s="17" t="s">
        <v>305</v>
      </c>
      <c r="BM246" s="17" t="s">
        <v>3489</v>
      </c>
    </row>
    <row r="247" spans="2:65" s="1" customFormat="1" ht="16.5" customHeight="1">
      <c r="B247" s="39"/>
      <c r="C247" s="216" t="s">
        <v>1380</v>
      </c>
      <c r="D247" s="216" t="s">
        <v>206</v>
      </c>
      <c r="E247" s="217" t="s">
        <v>3490</v>
      </c>
      <c r="F247" s="218" t="s">
        <v>3491</v>
      </c>
      <c r="G247" s="219" t="s">
        <v>361</v>
      </c>
      <c r="H247" s="220">
        <v>1</v>
      </c>
      <c r="I247" s="221"/>
      <c r="J247" s="221"/>
      <c r="K247" s="222">
        <f>ROUND(P247*H247,2)</f>
        <v>0</v>
      </c>
      <c r="L247" s="218" t="s">
        <v>239</v>
      </c>
      <c r="M247" s="44"/>
      <c r="N247" s="223" t="s">
        <v>33</v>
      </c>
      <c r="O247" s="224" t="s">
        <v>49</v>
      </c>
      <c r="P247" s="225">
        <f>I247+J247</f>
        <v>0</v>
      </c>
      <c r="Q247" s="225">
        <f>ROUND(I247*H247,2)</f>
        <v>0</v>
      </c>
      <c r="R247" s="225">
        <f>ROUND(J247*H247,2)</f>
        <v>0</v>
      </c>
      <c r="S247" s="80"/>
      <c r="T247" s="226">
        <f>S247*H247</f>
        <v>0</v>
      </c>
      <c r="U247" s="226">
        <v>0.00124</v>
      </c>
      <c r="V247" s="226">
        <f>U247*H247</f>
        <v>0.00124</v>
      </c>
      <c r="W247" s="226">
        <v>0</v>
      </c>
      <c r="X247" s="227">
        <f>W247*H247</f>
        <v>0</v>
      </c>
      <c r="AR247" s="17" t="s">
        <v>305</v>
      </c>
      <c r="AT247" s="17" t="s">
        <v>206</v>
      </c>
      <c r="AU247" s="17" t="s">
        <v>90</v>
      </c>
      <c r="AY247" s="17" t="s">
        <v>204</v>
      </c>
      <c r="BE247" s="228">
        <f>IF(O247="základní",K247,0)</f>
        <v>0</v>
      </c>
      <c r="BF247" s="228">
        <f>IF(O247="snížená",K247,0)</f>
        <v>0</v>
      </c>
      <c r="BG247" s="228">
        <f>IF(O247="zákl. přenesená",K247,0)</f>
        <v>0</v>
      </c>
      <c r="BH247" s="228">
        <f>IF(O247="sníž. přenesená",K247,0)</f>
        <v>0</v>
      </c>
      <c r="BI247" s="228">
        <f>IF(O247="nulová",K247,0)</f>
        <v>0</v>
      </c>
      <c r="BJ247" s="17" t="s">
        <v>88</v>
      </c>
      <c r="BK247" s="228">
        <f>ROUND(P247*H247,2)</f>
        <v>0</v>
      </c>
      <c r="BL247" s="17" t="s">
        <v>305</v>
      </c>
      <c r="BM247" s="17" t="s">
        <v>3492</v>
      </c>
    </row>
    <row r="248" spans="2:65" s="1" customFormat="1" ht="16.5" customHeight="1">
      <c r="B248" s="39"/>
      <c r="C248" s="216" t="s">
        <v>1386</v>
      </c>
      <c r="D248" s="216" t="s">
        <v>206</v>
      </c>
      <c r="E248" s="217" t="s">
        <v>3493</v>
      </c>
      <c r="F248" s="218" t="s">
        <v>3494</v>
      </c>
      <c r="G248" s="219" t="s">
        <v>361</v>
      </c>
      <c r="H248" s="220">
        <v>2</v>
      </c>
      <c r="I248" s="221"/>
      <c r="J248" s="221"/>
      <c r="K248" s="222">
        <f>ROUND(P248*H248,2)</f>
        <v>0</v>
      </c>
      <c r="L248" s="218" t="s">
        <v>239</v>
      </c>
      <c r="M248" s="44"/>
      <c r="N248" s="223" t="s">
        <v>33</v>
      </c>
      <c r="O248" s="224" t="s">
        <v>49</v>
      </c>
      <c r="P248" s="225">
        <f>I248+J248</f>
        <v>0</v>
      </c>
      <c r="Q248" s="225">
        <f>ROUND(I248*H248,2)</f>
        <v>0</v>
      </c>
      <c r="R248" s="225">
        <f>ROUND(J248*H248,2)</f>
        <v>0</v>
      </c>
      <c r="S248" s="80"/>
      <c r="T248" s="226">
        <f>S248*H248</f>
        <v>0</v>
      </c>
      <c r="U248" s="226">
        <v>0.00114</v>
      </c>
      <c r="V248" s="226">
        <f>U248*H248</f>
        <v>0.00228</v>
      </c>
      <c r="W248" s="226">
        <v>0</v>
      </c>
      <c r="X248" s="227">
        <f>W248*H248</f>
        <v>0</v>
      </c>
      <c r="AR248" s="17" t="s">
        <v>305</v>
      </c>
      <c r="AT248" s="17" t="s">
        <v>206</v>
      </c>
      <c r="AU248" s="17" t="s">
        <v>90</v>
      </c>
      <c r="AY248" s="17" t="s">
        <v>204</v>
      </c>
      <c r="BE248" s="228">
        <f>IF(O248="základní",K248,0)</f>
        <v>0</v>
      </c>
      <c r="BF248" s="228">
        <f>IF(O248="snížená",K248,0)</f>
        <v>0</v>
      </c>
      <c r="BG248" s="228">
        <f>IF(O248="zákl. přenesená",K248,0)</f>
        <v>0</v>
      </c>
      <c r="BH248" s="228">
        <f>IF(O248="sníž. přenesená",K248,0)</f>
        <v>0</v>
      </c>
      <c r="BI248" s="228">
        <f>IF(O248="nulová",K248,0)</f>
        <v>0</v>
      </c>
      <c r="BJ248" s="17" t="s">
        <v>88</v>
      </c>
      <c r="BK248" s="228">
        <f>ROUND(P248*H248,2)</f>
        <v>0</v>
      </c>
      <c r="BL248" s="17" t="s">
        <v>305</v>
      </c>
      <c r="BM248" s="17" t="s">
        <v>3495</v>
      </c>
    </row>
    <row r="249" spans="2:65" s="1" customFormat="1" ht="16.5" customHeight="1">
      <c r="B249" s="39"/>
      <c r="C249" s="216" t="s">
        <v>1392</v>
      </c>
      <c r="D249" s="216" t="s">
        <v>206</v>
      </c>
      <c r="E249" s="217" t="s">
        <v>3496</v>
      </c>
      <c r="F249" s="218" t="s">
        <v>3497</v>
      </c>
      <c r="G249" s="219" t="s">
        <v>361</v>
      </c>
      <c r="H249" s="220">
        <v>1</v>
      </c>
      <c r="I249" s="221"/>
      <c r="J249" s="221"/>
      <c r="K249" s="222">
        <f>ROUND(P249*H249,2)</f>
        <v>0</v>
      </c>
      <c r="L249" s="218" t="s">
        <v>239</v>
      </c>
      <c r="M249" s="44"/>
      <c r="N249" s="223" t="s">
        <v>33</v>
      </c>
      <c r="O249" s="224" t="s">
        <v>49</v>
      </c>
      <c r="P249" s="225">
        <f>I249+J249</f>
        <v>0</v>
      </c>
      <c r="Q249" s="225">
        <f>ROUND(I249*H249,2)</f>
        <v>0</v>
      </c>
      <c r="R249" s="225">
        <f>ROUND(J249*H249,2)</f>
        <v>0</v>
      </c>
      <c r="S249" s="80"/>
      <c r="T249" s="226">
        <f>S249*H249</f>
        <v>0</v>
      </c>
      <c r="U249" s="226">
        <v>0.00173</v>
      </c>
      <c r="V249" s="226">
        <f>U249*H249</f>
        <v>0.00173</v>
      </c>
      <c r="W249" s="226">
        <v>0</v>
      </c>
      <c r="X249" s="227">
        <f>W249*H249</f>
        <v>0</v>
      </c>
      <c r="AR249" s="17" t="s">
        <v>305</v>
      </c>
      <c r="AT249" s="17" t="s">
        <v>206</v>
      </c>
      <c r="AU249" s="17" t="s">
        <v>90</v>
      </c>
      <c r="AY249" s="17" t="s">
        <v>204</v>
      </c>
      <c r="BE249" s="228">
        <f>IF(O249="základní",K249,0)</f>
        <v>0</v>
      </c>
      <c r="BF249" s="228">
        <f>IF(O249="snížená",K249,0)</f>
        <v>0</v>
      </c>
      <c r="BG249" s="228">
        <f>IF(O249="zákl. přenesená",K249,0)</f>
        <v>0</v>
      </c>
      <c r="BH249" s="228">
        <f>IF(O249="sníž. přenesená",K249,0)</f>
        <v>0</v>
      </c>
      <c r="BI249" s="228">
        <f>IF(O249="nulová",K249,0)</f>
        <v>0</v>
      </c>
      <c r="BJ249" s="17" t="s">
        <v>88</v>
      </c>
      <c r="BK249" s="228">
        <f>ROUND(P249*H249,2)</f>
        <v>0</v>
      </c>
      <c r="BL249" s="17" t="s">
        <v>305</v>
      </c>
      <c r="BM249" s="17" t="s">
        <v>3498</v>
      </c>
    </row>
    <row r="250" spans="2:65" s="1" customFormat="1" ht="16.5" customHeight="1">
      <c r="B250" s="39"/>
      <c r="C250" s="216" t="s">
        <v>1421</v>
      </c>
      <c r="D250" s="216" t="s">
        <v>206</v>
      </c>
      <c r="E250" s="217" t="s">
        <v>3499</v>
      </c>
      <c r="F250" s="218" t="s">
        <v>3152</v>
      </c>
      <c r="G250" s="219" t="s">
        <v>361</v>
      </c>
      <c r="H250" s="220">
        <v>1</v>
      </c>
      <c r="I250" s="221"/>
      <c r="J250" s="221"/>
      <c r="K250" s="222">
        <f>ROUND(P250*H250,2)</f>
        <v>0</v>
      </c>
      <c r="L250" s="218" t="s">
        <v>239</v>
      </c>
      <c r="M250" s="44"/>
      <c r="N250" s="223" t="s">
        <v>33</v>
      </c>
      <c r="O250" s="224" t="s">
        <v>49</v>
      </c>
      <c r="P250" s="225">
        <f>I250+J250</f>
        <v>0</v>
      </c>
      <c r="Q250" s="225">
        <f>ROUND(I250*H250,2)</f>
        <v>0</v>
      </c>
      <c r="R250" s="225">
        <f>ROUND(J250*H250,2)</f>
        <v>0</v>
      </c>
      <c r="S250" s="80"/>
      <c r="T250" s="226">
        <f>S250*H250</f>
        <v>0</v>
      </c>
      <c r="U250" s="226">
        <v>0.00023</v>
      </c>
      <c r="V250" s="226">
        <f>U250*H250</f>
        <v>0.00023</v>
      </c>
      <c r="W250" s="226">
        <v>0</v>
      </c>
      <c r="X250" s="227">
        <f>W250*H250</f>
        <v>0</v>
      </c>
      <c r="AR250" s="17" t="s">
        <v>305</v>
      </c>
      <c r="AT250" s="17" t="s">
        <v>206</v>
      </c>
      <c r="AU250" s="17" t="s">
        <v>90</v>
      </c>
      <c r="AY250" s="17" t="s">
        <v>204</v>
      </c>
      <c r="BE250" s="228">
        <f>IF(O250="základní",K250,0)</f>
        <v>0</v>
      </c>
      <c r="BF250" s="228">
        <f>IF(O250="snížená",K250,0)</f>
        <v>0</v>
      </c>
      <c r="BG250" s="228">
        <f>IF(O250="zákl. přenesená",K250,0)</f>
        <v>0</v>
      </c>
      <c r="BH250" s="228">
        <f>IF(O250="sníž. přenesená",K250,0)</f>
        <v>0</v>
      </c>
      <c r="BI250" s="228">
        <f>IF(O250="nulová",K250,0)</f>
        <v>0</v>
      </c>
      <c r="BJ250" s="17" t="s">
        <v>88</v>
      </c>
      <c r="BK250" s="228">
        <f>ROUND(P250*H250,2)</f>
        <v>0</v>
      </c>
      <c r="BL250" s="17" t="s">
        <v>305</v>
      </c>
      <c r="BM250" s="17" t="s">
        <v>3500</v>
      </c>
    </row>
    <row r="251" spans="2:65" s="1" customFormat="1" ht="16.5" customHeight="1">
      <c r="B251" s="39"/>
      <c r="C251" s="216" t="s">
        <v>1427</v>
      </c>
      <c r="D251" s="216" t="s">
        <v>206</v>
      </c>
      <c r="E251" s="217" t="s">
        <v>3501</v>
      </c>
      <c r="F251" s="218" t="s">
        <v>3502</v>
      </c>
      <c r="G251" s="219" t="s">
        <v>361</v>
      </c>
      <c r="H251" s="220">
        <v>7</v>
      </c>
      <c r="I251" s="221"/>
      <c r="J251" s="221"/>
      <c r="K251" s="222">
        <f>ROUND(P251*H251,2)</f>
        <v>0</v>
      </c>
      <c r="L251" s="218" t="s">
        <v>239</v>
      </c>
      <c r="M251" s="44"/>
      <c r="N251" s="223" t="s">
        <v>33</v>
      </c>
      <c r="O251" s="224" t="s">
        <v>49</v>
      </c>
      <c r="P251" s="225">
        <f>I251+J251</f>
        <v>0</v>
      </c>
      <c r="Q251" s="225">
        <f>ROUND(I251*H251,2)</f>
        <v>0</v>
      </c>
      <c r="R251" s="225">
        <f>ROUND(J251*H251,2)</f>
        <v>0</v>
      </c>
      <c r="S251" s="80"/>
      <c r="T251" s="226">
        <f>S251*H251</f>
        <v>0</v>
      </c>
      <c r="U251" s="226">
        <v>0.00035</v>
      </c>
      <c r="V251" s="226">
        <f>U251*H251</f>
        <v>0.00245</v>
      </c>
      <c r="W251" s="226">
        <v>0</v>
      </c>
      <c r="X251" s="227">
        <f>W251*H251</f>
        <v>0</v>
      </c>
      <c r="AR251" s="17" t="s">
        <v>305</v>
      </c>
      <c r="AT251" s="17" t="s">
        <v>206</v>
      </c>
      <c r="AU251" s="17" t="s">
        <v>90</v>
      </c>
      <c r="AY251" s="17" t="s">
        <v>204</v>
      </c>
      <c r="BE251" s="228">
        <f>IF(O251="základní",K251,0)</f>
        <v>0</v>
      </c>
      <c r="BF251" s="228">
        <f>IF(O251="snížená",K251,0)</f>
        <v>0</v>
      </c>
      <c r="BG251" s="228">
        <f>IF(O251="zákl. přenesená",K251,0)</f>
        <v>0</v>
      </c>
      <c r="BH251" s="228">
        <f>IF(O251="sníž. přenesená",K251,0)</f>
        <v>0</v>
      </c>
      <c r="BI251" s="228">
        <f>IF(O251="nulová",K251,0)</f>
        <v>0</v>
      </c>
      <c r="BJ251" s="17" t="s">
        <v>88</v>
      </c>
      <c r="BK251" s="228">
        <f>ROUND(P251*H251,2)</f>
        <v>0</v>
      </c>
      <c r="BL251" s="17" t="s">
        <v>305</v>
      </c>
      <c r="BM251" s="17" t="s">
        <v>3503</v>
      </c>
    </row>
    <row r="252" spans="2:65" s="1" customFormat="1" ht="16.5" customHeight="1">
      <c r="B252" s="39"/>
      <c r="C252" s="216" t="s">
        <v>1433</v>
      </c>
      <c r="D252" s="216" t="s">
        <v>206</v>
      </c>
      <c r="E252" s="217" t="s">
        <v>3504</v>
      </c>
      <c r="F252" s="218" t="s">
        <v>3155</v>
      </c>
      <c r="G252" s="219" t="s">
        <v>361</v>
      </c>
      <c r="H252" s="220">
        <v>16</v>
      </c>
      <c r="I252" s="221"/>
      <c r="J252" s="221"/>
      <c r="K252" s="222">
        <f>ROUND(P252*H252,2)</f>
        <v>0</v>
      </c>
      <c r="L252" s="218" t="s">
        <v>239</v>
      </c>
      <c r="M252" s="44"/>
      <c r="N252" s="223" t="s">
        <v>33</v>
      </c>
      <c r="O252" s="224" t="s">
        <v>49</v>
      </c>
      <c r="P252" s="225">
        <f>I252+J252</f>
        <v>0</v>
      </c>
      <c r="Q252" s="225">
        <f>ROUND(I252*H252,2)</f>
        <v>0</v>
      </c>
      <c r="R252" s="225">
        <f>ROUND(J252*H252,2)</f>
        <v>0</v>
      </c>
      <c r="S252" s="80"/>
      <c r="T252" s="226">
        <f>S252*H252</f>
        <v>0</v>
      </c>
      <c r="U252" s="226">
        <v>0.00055</v>
      </c>
      <c r="V252" s="226">
        <f>U252*H252</f>
        <v>0.0088</v>
      </c>
      <c r="W252" s="226">
        <v>0</v>
      </c>
      <c r="X252" s="227">
        <f>W252*H252</f>
        <v>0</v>
      </c>
      <c r="AR252" s="17" t="s">
        <v>305</v>
      </c>
      <c r="AT252" s="17" t="s">
        <v>206</v>
      </c>
      <c r="AU252" s="17" t="s">
        <v>90</v>
      </c>
      <c r="AY252" s="17" t="s">
        <v>204</v>
      </c>
      <c r="BE252" s="228">
        <f>IF(O252="základní",K252,0)</f>
        <v>0</v>
      </c>
      <c r="BF252" s="228">
        <f>IF(O252="snížená",K252,0)</f>
        <v>0</v>
      </c>
      <c r="BG252" s="228">
        <f>IF(O252="zákl. přenesená",K252,0)</f>
        <v>0</v>
      </c>
      <c r="BH252" s="228">
        <f>IF(O252="sníž. přenesená",K252,0)</f>
        <v>0</v>
      </c>
      <c r="BI252" s="228">
        <f>IF(O252="nulová",K252,0)</f>
        <v>0</v>
      </c>
      <c r="BJ252" s="17" t="s">
        <v>88</v>
      </c>
      <c r="BK252" s="228">
        <f>ROUND(P252*H252,2)</f>
        <v>0</v>
      </c>
      <c r="BL252" s="17" t="s">
        <v>305</v>
      </c>
      <c r="BM252" s="17" t="s">
        <v>3505</v>
      </c>
    </row>
    <row r="253" spans="2:65" s="1" customFormat="1" ht="16.5" customHeight="1">
      <c r="B253" s="39"/>
      <c r="C253" s="216" t="s">
        <v>1441</v>
      </c>
      <c r="D253" s="216" t="s">
        <v>206</v>
      </c>
      <c r="E253" s="217" t="s">
        <v>3506</v>
      </c>
      <c r="F253" s="218" t="s">
        <v>3507</v>
      </c>
      <c r="G253" s="219" t="s">
        <v>361</v>
      </c>
      <c r="H253" s="220">
        <v>4</v>
      </c>
      <c r="I253" s="221"/>
      <c r="J253" s="221"/>
      <c r="K253" s="222">
        <f>ROUND(P253*H253,2)</f>
        <v>0</v>
      </c>
      <c r="L253" s="218" t="s">
        <v>239</v>
      </c>
      <c r="M253" s="44"/>
      <c r="N253" s="223" t="s">
        <v>33</v>
      </c>
      <c r="O253" s="224" t="s">
        <v>49</v>
      </c>
      <c r="P253" s="225">
        <f>I253+J253</f>
        <v>0</v>
      </c>
      <c r="Q253" s="225">
        <f>ROUND(I253*H253,2)</f>
        <v>0</v>
      </c>
      <c r="R253" s="225">
        <f>ROUND(J253*H253,2)</f>
        <v>0</v>
      </c>
      <c r="S253" s="80"/>
      <c r="T253" s="226">
        <f>S253*H253</f>
        <v>0</v>
      </c>
      <c r="U253" s="226">
        <v>0.00076</v>
      </c>
      <c r="V253" s="226">
        <f>U253*H253</f>
        <v>0.00304</v>
      </c>
      <c r="W253" s="226">
        <v>0</v>
      </c>
      <c r="X253" s="227">
        <f>W253*H253</f>
        <v>0</v>
      </c>
      <c r="AR253" s="17" t="s">
        <v>305</v>
      </c>
      <c r="AT253" s="17" t="s">
        <v>206</v>
      </c>
      <c r="AU253" s="17" t="s">
        <v>90</v>
      </c>
      <c r="AY253" s="17" t="s">
        <v>204</v>
      </c>
      <c r="BE253" s="228">
        <f>IF(O253="základní",K253,0)</f>
        <v>0</v>
      </c>
      <c r="BF253" s="228">
        <f>IF(O253="snížená",K253,0)</f>
        <v>0</v>
      </c>
      <c r="BG253" s="228">
        <f>IF(O253="zákl. přenesená",K253,0)</f>
        <v>0</v>
      </c>
      <c r="BH253" s="228">
        <f>IF(O253="sníž. přenesená",K253,0)</f>
        <v>0</v>
      </c>
      <c r="BI253" s="228">
        <f>IF(O253="nulová",K253,0)</f>
        <v>0</v>
      </c>
      <c r="BJ253" s="17" t="s">
        <v>88</v>
      </c>
      <c r="BK253" s="228">
        <f>ROUND(P253*H253,2)</f>
        <v>0</v>
      </c>
      <c r="BL253" s="17" t="s">
        <v>305</v>
      </c>
      <c r="BM253" s="17" t="s">
        <v>3508</v>
      </c>
    </row>
    <row r="254" spans="2:65" s="1" customFormat="1" ht="16.5" customHeight="1">
      <c r="B254" s="39"/>
      <c r="C254" s="216" t="s">
        <v>1446</v>
      </c>
      <c r="D254" s="216" t="s">
        <v>206</v>
      </c>
      <c r="E254" s="217" t="s">
        <v>3509</v>
      </c>
      <c r="F254" s="218" t="s">
        <v>3510</v>
      </c>
      <c r="G254" s="219" t="s">
        <v>361</v>
      </c>
      <c r="H254" s="220">
        <v>2</v>
      </c>
      <c r="I254" s="221"/>
      <c r="J254" s="221"/>
      <c r="K254" s="222">
        <f>ROUND(P254*H254,2)</f>
        <v>0</v>
      </c>
      <c r="L254" s="218" t="s">
        <v>239</v>
      </c>
      <c r="M254" s="44"/>
      <c r="N254" s="223" t="s">
        <v>33</v>
      </c>
      <c r="O254" s="224" t="s">
        <v>49</v>
      </c>
      <c r="P254" s="225">
        <f>I254+J254</f>
        <v>0</v>
      </c>
      <c r="Q254" s="225">
        <f>ROUND(I254*H254,2)</f>
        <v>0</v>
      </c>
      <c r="R254" s="225">
        <f>ROUND(J254*H254,2)</f>
        <v>0</v>
      </c>
      <c r="S254" s="80"/>
      <c r="T254" s="226">
        <f>S254*H254</f>
        <v>0</v>
      </c>
      <c r="U254" s="226">
        <v>0.00119</v>
      </c>
      <c r="V254" s="226">
        <f>U254*H254</f>
        <v>0.00238</v>
      </c>
      <c r="W254" s="226">
        <v>0</v>
      </c>
      <c r="X254" s="227">
        <f>W254*H254</f>
        <v>0</v>
      </c>
      <c r="AR254" s="17" t="s">
        <v>305</v>
      </c>
      <c r="AT254" s="17" t="s">
        <v>206</v>
      </c>
      <c r="AU254" s="17" t="s">
        <v>90</v>
      </c>
      <c r="AY254" s="17" t="s">
        <v>204</v>
      </c>
      <c r="BE254" s="228">
        <f>IF(O254="základní",K254,0)</f>
        <v>0</v>
      </c>
      <c r="BF254" s="228">
        <f>IF(O254="snížená",K254,0)</f>
        <v>0</v>
      </c>
      <c r="BG254" s="228">
        <f>IF(O254="zákl. přenesená",K254,0)</f>
        <v>0</v>
      </c>
      <c r="BH254" s="228">
        <f>IF(O254="sníž. přenesená",K254,0)</f>
        <v>0</v>
      </c>
      <c r="BI254" s="228">
        <f>IF(O254="nulová",K254,0)</f>
        <v>0</v>
      </c>
      <c r="BJ254" s="17" t="s">
        <v>88</v>
      </c>
      <c r="BK254" s="228">
        <f>ROUND(P254*H254,2)</f>
        <v>0</v>
      </c>
      <c r="BL254" s="17" t="s">
        <v>305</v>
      </c>
      <c r="BM254" s="17" t="s">
        <v>3511</v>
      </c>
    </row>
    <row r="255" spans="2:65" s="1" customFormat="1" ht="16.5" customHeight="1">
      <c r="B255" s="39"/>
      <c r="C255" s="216" t="s">
        <v>1459</v>
      </c>
      <c r="D255" s="216" t="s">
        <v>206</v>
      </c>
      <c r="E255" s="217" t="s">
        <v>3512</v>
      </c>
      <c r="F255" s="218" t="s">
        <v>3513</v>
      </c>
      <c r="G255" s="219" t="s">
        <v>361</v>
      </c>
      <c r="H255" s="220">
        <v>1</v>
      </c>
      <c r="I255" s="221"/>
      <c r="J255" s="221"/>
      <c r="K255" s="222">
        <f>ROUND(P255*H255,2)</f>
        <v>0</v>
      </c>
      <c r="L255" s="218" t="s">
        <v>239</v>
      </c>
      <c r="M255" s="44"/>
      <c r="N255" s="223" t="s">
        <v>33</v>
      </c>
      <c r="O255" s="224" t="s">
        <v>49</v>
      </c>
      <c r="P255" s="225">
        <f>I255+J255</f>
        <v>0</v>
      </c>
      <c r="Q255" s="225">
        <f>ROUND(I255*H255,2)</f>
        <v>0</v>
      </c>
      <c r="R255" s="225">
        <f>ROUND(J255*H255,2)</f>
        <v>0</v>
      </c>
      <c r="S255" s="80"/>
      <c r="T255" s="226">
        <f>S255*H255</f>
        <v>0</v>
      </c>
      <c r="U255" s="226">
        <v>0.00186</v>
      </c>
      <c r="V255" s="226">
        <f>U255*H255</f>
        <v>0.00186</v>
      </c>
      <c r="W255" s="226">
        <v>0</v>
      </c>
      <c r="X255" s="227">
        <f>W255*H255</f>
        <v>0</v>
      </c>
      <c r="AR255" s="17" t="s">
        <v>305</v>
      </c>
      <c r="AT255" s="17" t="s">
        <v>206</v>
      </c>
      <c r="AU255" s="17" t="s">
        <v>90</v>
      </c>
      <c r="AY255" s="17" t="s">
        <v>204</v>
      </c>
      <c r="BE255" s="228">
        <f>IF(O255="základní",K255,0)</f>
        <v>0</v>
      </c>
      <c r="BF255" s="228">
        <f>IF(O255="snížená",K255,0)</f>
        <v>0</v>
      </c>
      <c r="BG255" s="228">
        <f>IF(O255="zákl. přenesená",K255,0)</f>
        <v>0</v>
      </c>
      <c r="BH255" s="228">
        <f>IF(O255="sníž. přenesená",K255,0)</f>
        <v>0</v>
      </c>
      <c r="BI255" s="228">
        <f>IF(O255="nulová",K255,0)</f>
        <v>0</v>
      </c>
      <c r="BJ255" s="17" t="s">
        <v>88</v>
      </c>
      <c r="BK255" s="228">
        <f>ROUND(P255*H255,2)</f>
        <v>0</v>
      </c>
      <c r="BL255" s="17" t="s">
        <v>305</v>
      </c>
      <c r="BM255" s="17" t="s">
        <v>3514</v>
      </c>
    </row>
    <row r="256" spans="2:65" s="1" customFormat="1" ht="16.5" customHeight="1">
      <c r="B256" s="39"/>
      <c r="C256" s="216" t="s">
        <v>1466</v>
      </c>
      <c r="D256" s="216" t="s">
        <v>206</v>
      </c>
      <c r="E256" s="217" t="s">
        <v>3515</v>
      </c>
      <c r="F256" s="218" t="s">
        <v>3516</v>
      </c>
      <c r="G256" s="219" t="s">
        <v>361</v>
      </c>
      <c r="H256" s="220">
        <v>1</v>
      </c>
      <c r="I256" s="221"/>
      <c r="J256" s="221"/>
      <c r="K256" s="222">
        <f>ROUND(P256*H256,2)</f>
        <v>0</v>
      </c>
      <c r="L256" s="218" t="s">
        <v>1071</v>
      </c>
      <c r="M256" s="44"/>
      <c r="N256" s="223" t="s">
        <v>33</v>
      </c>
      <c r="O256" s="224" t="s">
        <v>49</v>
      </c>
      <c r="P256" s="225">
        <f>I256+J256</f>
        <v>0</v>
      </c>
      <c r="Q256" s="225">
        <f>ROUND(I256*H256,2)</f>
        <v>0</v>
      </c>
      <c r="R256" s="225">
        <f>ROUND(J256*H256,2)</f>
        <v>0</v>
      </c>
      <c r="S256" s="80"/>
      <c r="T256" s="226">
        <f>S256*H256</f>
        <v>0</v>
      </c>
      <c r="U256" s="226">
        <v>0</v>
      </c>
      <c r="V256" s="226">
        <f>U256*H256</f>
        <v>0</v>
      </c>
      <c r="W256" s="226">
        <v>0</v>
      </c>
      <c r="X256" s="227">
        <f>W256*H256</f>
        <v>0</v>
      </c>
      <c r="AR256" s="17" t="s">
        <v>305</v>
      </c>
      <c r="AT256" s="17" t="s">
        <v>206</v>
      </c>
      <c r="AU256" s="17" t="s">
        <v>90</v>
      </c>
      <c r="AY256" s="17" t="s">
        <v>204</v>
      </c>
      <c r="BE256" s="228">
        <f>IF(O256="základní",K256,0)</f>
        <v>0</v>
      </c>
      <c r="BF256" s="228">
        <f>IF(O256="snížená",K256,0)</f>
        <v>0</v>
      </c>
      <c r="BG256" s="228">
        <f>IF(O256="zákl. přenesená",K256,0)</f>
        <v>0</v>
      </c>
      <c r="BH256" s="228">
        <f>IF(O256="sníž. přenesená",K256,0)</f>
        <v>0</v>
      </c>
      <c r="BI256" s="228">
        <f>IF(O256="nulová",K256,0)</f>
        <v>0</v>
      </c>
      <c r="BJ256" s="17" t="s">
        <v>88</v>
      </c>
      <c r="BK256" s="228">
        <f>ROUND(P256*H256,2)</f>
        <v>0</v>
      </c>
      <c r="BL256" s="17" t="s">
        <v>305</v>
      </c>
      <c r="BM256" s="17" t="s">
        <v>3517</v>
      </c>
    </row>
    <row r="257" spans="2:65" s="1" customFormat="1" ht="16.5" customHeight="1">
      <c r="B257" s="39"/>
      <c r="C257" s="216" t="s">
        <v>1478</v>
      </c>
      <c r="D257" s="216" t="s">
        <v>206</v>
      </c>
      <c r="E257" s="217" t="s">
        <v>3518</v>
      </c>
      <c r="F257" s="218" t="s">
        <v>3519</v>
      </c>
      <c r="G257" s="219" t="s">
        <v>361</v>
      </c>
      <c r="H257" s="220">
        <v>1</v>
      </c>
      <c r="I257" s="221"/>
      <c r="J257" s="221"/>
      <c r="K257" s="222">
        <f>ROUND(P257*H257,2)</f>
        <v>0</v>
      </c>
      <c r="L257" s="218" t="s">
        <v>1071</v>
      </c>
      <c r="M257" s="44"/>
      <c r="N257" s="223" t="s">
        <v>33</v>
      </c>
      <c r="O257" s="224" t="s">
        <v>49</v>
      </c>
      <c r="P257" s="225">
        <f>I257+J257</f>
        <v>0</v>
      </c>
      <c r="Q257" s="225">
        <f>ROUND(I257*H257,2)</f>
        <v>0</v>
      </c>
      <c r="R257" s="225">
        <f>ROUND(J257*H257,2)</f>
        <v>0</v>
      </c>
      <c r="S257" s="80"/>
      <c r="T257" s="226">
        <f>S257*H257</f>
        <v>0</v>
      </c>
      <c r="U257" s="226">
        <v>0</v>
      </c>
      <c r="V257" s="226">
        <f>U257*H257</f>
        <v>0</v>
      </c>
      <c r="W257" s="226">
        <v>0</v>
      </c>
      <c r="X257" s="227">
        <f>W257*H257</f>
        <v>0</v>
      </c>
      <c r="AR257" s="17" t="s">
        <v>305</v>
      </c>
      <c r="AT257" s="17" t="s">
        <v>206</v>
      </c>
      <c r="AU257" s="17" t="s">
        <v>90</v>
      </c>
      <c r="AY257" s="17" t="s">
        <v>204</v>
      </c>
      <c r="BE257" s="228">
        <f>IF(O257="základní",K257,0)</f>
        <v>0</v>
      </c>
      <c r="BF257" s="228">
        <f>IF(O257="snížená",K257,0)</f>
        <v>0</v>
      </c>
      <c r="BG257" s="228">
        <f>IF(O257="zákl. přenesená",K257,0)</f>
        <v>0</v>
      </c>
      <c r="BH257" s="228">
        <f>IF(O257="sníž. přenesená",K257,0)</f>
        <v>0</v>
      </c>
      <c r="BI257" s="228">
        <f>IF(O257="nulová",K257,0)</f>
        <v>0</v>
      </c>
      <c r="BJ257" s="17" t="s">
        <v>88</v>
      </c>
      <c r="BK257" s="228">
        <f>ROUND(P257*H257,2)</f>
        <v>0</v>
      </c>
      <c r="BL257" s="17" t="s">
        <v>305</v>
      </c>
      <c r="BM257" s="17" t="s">
        <v>3520</v>
      </c>
    </row>
    <row r="258" spans="2:65" s="1" customFormat="1" ht="16.5" customHeight="1">
      <c r="B258" s="39"/>
      <c r="C258" s="216" t="s">
        <v>1502</v>
      </c>
      <c r="D258" s="216" t="s">
        <v>206</v>
      </c>
      <c r="E258" s="217" t="s">
        <v>3521</v>
      </c>
      <c r="F258" s="218" t="s">
        <v>3522</v>
      </c>
      <c r="G258" s="219" t="s">
        <v>361</v>
      </c>
      <c r="H258" s="220">
        <v>1</v>
      </c>
      <c r="I258" s="221"/>
      <c r="J258" s="221"/>
      <c r="K258" s="222">
        <f>ROUND(P258*H258,2)</f>
        <v>0</v>
      </c>
      <c r="L258" s="218" t="s">
        <v>1071</v>
      </c>
      <c r="M258" s="44"/>
      <c r="N258" s="223" t="s">
        <v>33</v>
      </c>
      <c r="O258" s="224" t="s">
        <v>49</v>
      </c>
      <c r="P258" s="225">
        <f>I258+J258</f>
        <v>0</v>
      </c>
      <c r="Q258" s="225">
        <f>ROUND(I258*H258,2)</f>
        <v>0</v>
      </c>
      <c r="R258" s="225">
        <f>ROUND(J258*H258,2)</f>
        <v>0</v>
      </c>
      <c r="S258" s="80"/>
      <c r="T258" s="226">
        <f>S258*H258</f>
        <v>0</v>
      </c>
      <c r="U258" s="226">
        <v>0</v>
      </c>
      <c r="V258" s="226">
        <f>U258*H258</f>
        <v>0</v>
      </c>
      <c r="W258" s="226">
        <v>0</v>
      </c>
      <c r="X258" s="227">
        <f>W258*H258</f>
        <v>0</v>
      </c>
      <c r="AR258" s="17" t="s">
        <v>305</v>
      </c>
      <c r="AT258" s="17" t="s">
        <v>206</v>
      </c>
      <c r="AU258" s="17" t="s">
        <v>90</v>
      </c>
      <c r="AY258" s="17" t="s">
        <v>204</v>
      </c>
      <c r="BE258" s="228">
        <f>IF(O258="základní",K258,0)</f>
        <v>0</v>
      </c>
      <c r="BF258" s="228">
        <f>IF(O258="snížená",K258,0)</f>
        <v>0</v>
      </c>
      <c r="BG258" s="228">
        <f>IF(O258="zákl. přenesená",K258,0)</f>
        <v>0</v>
      </c>
      <c r="BH258" s="228">
        <f>IF(O258="sníž. přenesená",K258,0)</f>
        <v>0</v>
      </c>
      <c r="BI258" s="228">
        <f>IF(O258="nulová",K258,0)</f>
        <v>0</v>
      </c>
      <c r="BJ258" s="17" t="s">
        <v>88</v>
      </c>
      <c r="BK258" s="228">
        <f>ROUND(P258*H258,2)</f>
        <v>0</v>
      </c>
      <c r="BL258" s="17" t="s">
        <v>305</v>
      </c>
      <c r="BM258" s="17" t="s">
        <v>3523</v>
      </c>
    </row>
    <row r="259" spans="2:47" s="1" customFormat="1" ht="12">
      <c r="B259" s="39"/>
      <c r="C259" s="40"/>
      <c r="D259" s="231" t="s">
        <v>887</v>
      </c>
      <c r="E259" s="40"/>
      <c r="F259" s="283" t="s">
        <v>3524</v>
      </c>
      <c r="G259" s="40"/>
      <c r="H259" s="40"/>
      <c r="I259" s="132"/>
      <c r="J259" s="132"/>
      <c r="K259" s="40"/>
      <c r="L259" s="40"/>
      <c r="M259" s="44"/>
      <c r="N259" s="284"/>
      <c r="O259" s="80"/>
      <c r="P259" s="80"/>
      <c r="Q259" s="80"/>
      <c r="R259" s="80"/>
      <c r="S259" s="80"/>
      <c r="T259" s="80"/>
      <c r="U259" s="80"/>
      <c r="V259" s="80"/>
      <c r="W259" s="80"/>
      <c r="X259" s="81"/>
      <c r="AT259" s="17" t="s">
        <v>887</v>
      </c>
      <c r="AU259" s="17" t="s">
        <v>90</v>
      </c>
    </row>
    <row r="260" spans="2:65" s="1" customFormat="1" ht="16.5" customHeight="1">
      <c r="B260" s="39"/>
      <c r="C260" s="216" t="s">
        <v>1508</v>
      </c>
      <c r="D260" s="216" t="s">
        <v>206</v>
      </c>
      <c r="E260" s="217" t="s">
        <v>3525</v>
      </c>
      <c r="F260" s="218" t="s">
        <v>3526</v>
      </c>
      <c r="G260" s="219" t="s">
        <v>361</v>
      </c>
      <c r="H260" s="220">
        <v>14</v>
      </c>
      <c r="I260" s="221"/>
      <c r="J260" s="221"/>
      <c r="K260" s="222">
        <f>ROUND(P260*H260,2)</f>
        <v>0</v>
      </c>
      <c r="L260" s="218" t="s">
        <v>1071</v>
      </c>
      <c r="M260" s="44"/>
      <c r="N260" s="223" t="s">
        <v>33</v>
      </c>
      <c r="O260" s="224" t="s">
        <v>49</v>
      </c>
      <c r="P260" s="225">
        <f>I260+J260</f>
        <v>0</v>
      </c>
      <c r="Q260" s="225">
        <f>ROUND(I260*H260,2)</f>
        <v>0</v>
      </c>
      <c r="R260" s="225">
        <f>ROUND(J260*H260,2)</f>
        <v>0</v>
      </c>
      <c r="S260" s="80"/>
      <c r="T260" s="226">
        <f>S260*H260</f>
        <v>0</v>
      </c>
      <c r="U260" s="226">
        <v>0.00053</v>
      </c>
      <c r="V260" s="226">
        <f>U260*H260</f>
        <v>0.0074199999999999995</v>
      </c>
      <c r="W260" s="226">
        <v>0</v>
      </c>
      <c r="X260" s="227">
        <f>W260*H260</f>
        <v>0</v>
      </c>
      <c r="AR260" s="17" t="s">
        <v>305</v>
      </c>
      <c r="AT260" s="17" t="s">
        <v>206</v>
      </c>
      <c r="AU260" s="17" t="s">
        <v>90</v>
      </c>
      <c r="AY260" s="17" t="s">
        <v>204</v>
      </c>
      <c r="BE260" s="228">
        <f>IF(O260="základní",K260,0)</f>
        <v>0</v>
      </c>
      <c r="BF260" s="228">
        <f>IF(O260="snížená",K260,0)</f>
        <v>0</v>
      </c>
      <c r="BG260" s="228">
        <f>IF(O260="zákl. přenesená",K260,0)</f>
        <v>0</v>
      </c>
      <c r="BH260" s="228">
        <f>IF(O260="sníž. přenesená",K260,0)</f>
        <v>0</v>
      </c>
      <c r="BI260" s="228">
        <f>IF(O260="nulová",K260,0)</f>
        <v>0</v>
      </c>
      <c r="BJ260" s="17" t="s">
        <v>88</v>
      </c>
      <c r="BK260" s="228">
        <f>ROUND(P260*H260,2)</f>
        <v>0</v>
      </c>
      <c r="BL260" s="17" t="s">
        <v>305</v>
      </c>
      <c r="BM260" s="17" t="s">
        <v>3527</v>
      </c>
    </row>
    <row r="261" spans="2:65" s="1" customFormat="1" ht="16.5" customHeight="1">
      <c r="B261" s="39"/>
      <c r="C261" s="216" t="s">
        <v>1515</v>
      </c>
      <c r="D261" s="216" t="s">
        <v>206</v>
      </c>
      <c r="E261" s="217" t="s">
        <v>3528</v>
      </c>
      <c r="F261" s="218" t="s">
        <v>3529</v>
      </c>
      <c r="G261" s="219" t="s">
        <v>361</v>
      </c>
      <c r="H261" s="220">
        <v>1</v>
      </c>
      <c r="I261" s="221"/>
      <c r="J261" s="221"/>
      <c r="K261" s="222">
        <f>ROUND(P261*H261,2)</f>
        <v>0</v>
      </c>
      <c r="L261" s="218" t="s">
        <v>1071</v>
      </c>
      <c r="M261" s="44"/>
      <c r="N261" s="223" t="s">
        <v>33</v>
      </c>
      <c r="O261" s="224" t="s">
        <v>49</v>
      </c>
      <c r="P261" s="225">
        <f>I261+J261</f>
        <v>0</v>
      </c>
      <c r="Q261" s="225">
        <f>ROUND(I261*H261,2)</f>
        <v>0</v>
      </c>
      <c r="R261" s="225">
        <f>ROUND(J261*H261,2)</f>
        <v>0</v>
      </c>
      <c r="S261" s="80"/>
      <c r="T261" s="226">
        <f>S261*H261</f>
        <v>0</v>
      </c>
      <c r="U261" s="226">
        <v>0.00147</v>
      </c>
      <c r="V261" s="226">
        <f>U261*H261</f>
        <v>0.00147</v>
      </c>
      <c r="W261" s="226">
        <v>0</v>
      </c>
      <c r="X261" s="227">
        <f>W261*H261</f>
        <v>0</v>
      </c>
      <c r="AR261" s="17" t="s">
        <v>305</v>
      </c>
      <c r="AT261" s="17" t="s">
        <v>206</v>
      </c>
      <c r="AU261" s="17" t="s">
        <v>90</v>
      </c>
      <c r="AY261" s="17" t="s">
        <v>204</v>
      </c>
      <c r="BE261" s="228">
        <f>IF(O261="základní",K261,0)</f>
        <v>0</v>
      </c>
      <c r="BF261" s="228">
        <f>IF(O261="snížená",K261,0)</f>
        <v>0</v>
      </c>
      <c r="BG261" s="228">
        <f>IF(O261="zákl. přenesená",K261,0)</f>
        <v>0</v>
      </c>
      <c r="BH261" s="228">
        <f>IF(O261="sníž. přenesená",K261,0)</f>
        <v>0</v>
      </c>
      <c r="BI261" s="228">
        <f>IF(O261="nulová",K261,0)</f>
        <v>0</v>
      </c>
      <c r="BJ261" s="17" t="s">
        <v>88</v>
      </c>
      <c r="BK261" s="228">
        <f>ROUND(P261*H261,2)</f>
        <v>0</v>
      </c>
      <c r="BL261" s="17" t="s">
        <v>305</v>
      </c>
      <c r="BM261" s="17" t="s">
        <v>3530</v>
      </c>
    </row>
    <row r="262" spans="2:65" s="1" customFormat="1" ht="16.5" customHeight="1">
      <c r="B262" s="39"/>
      <c r="C262" s="216" t="s">
        <v>1526</v>
      </c>
      <c r="D262" s="216" t="s">
        <v>206</v>
      </c>
      <c r="E262" s="217" t="s">
        <v>3531</v>
      </c>
      <c r="F262" s="218" t="s">
        <v>3532</v>
      </c>
      <c r="G262" s="219" t="s">
        <v>361</v>
      </c>
      <c r="H262" s="220">
        <v>1</v>
      </c>
      <c r="I262" s="221"/>
      <c r="J262" s="221"/>
      <c r="K262" s="222">
        <f>ROUND(P262*H262,2)</f>
        <v>0</v>
      </c>
      <c r="L262" s="218" t="s">
        <v>1071</v>
      </c>
      <c r="M262" s="44"/>
      <c r="N262" s="223" t="s">
        <v>33</v>
      </c>
      <c r="O262" s="224" t="s">
        <v>49</v>
      </c>
      <c r="P262" s="225">
        <f>I262+J262</f>
        <v>0</v>
      </c>
      <c r="Q262" s="225">
        <f>ROUND(I262*H262,2)</f>
        <v>0</v>
      </c>
      <c r="R262" s="225">
        <f>ROUND(J262*H262,2)</f>
        <v>0</v>
      </c>
      <c r="S262" s="80"/>
      <c r="T262" s="226">
        <f>S262*H262</f>
        <v>0</v>
      </c>
      <c r="U262" s="226">
        <v>0.00075</v>
      </c>
      <c r="V262" s="226">
        <f>U262*H262</f>
        <v>0.00075</v>
      </c>
      <c r="W262" s="226">
        <v>0</v>
      </c>
      <c r="X262" s="227">
        <f>W262*H262</f>
        <v>0</v>
      </c>
      <c r="AR262" s="17" t="s">
        <v>305</v>
      </c>
      <c r="AT262" s="17" t="s">
        <v>206</v>
      </c>
      <c r="AU262" s="17" t="s">
        <v>90</v>
      </c>
      <c r="AY262" s="17" t="s">
        <v>204</v>
      </c>
      <c r="BE262" s="228">
        <f>IF(O262="základní",K262,0)</f>
        <v>0</v>
      </c>
      <c r="BF262" s="228">
        <f>IF(O262="snížená",K262,0)</f>
        <v>0</v>
      </c>
      <c r="BG262" s="228">
        <f>IF(O262="zákl. přenesená",K262,0)</f>
        <v>0</v>
      </c>
      <c r="BH262" s="228">
        <f>IF(O262="sníž. přenesená",K262,0)</f>
        <v>0</v>
      </c>
      <c r="BI262" s="228">
        <f>IF(O262="nulová",K262,0)</f>
        <v>0</v>
      </c>
      <c r="BJ262" s="17" t="s">
        <v>88</v>
      </c>
      <c r="BK262" s="228">
        <f>ROUND(P262*H262,2)</f>
        <v>0</v>
      </c>
      <c r="BL262" s="17" t="s">
        <v>305</v>
      </c>
      <c r="BM262" s="17" t="s">
        <v>3533</v>
      </c>
    </row>
    <row r="263" spans="2:65" s="1" customFormat="1" ht="16.5" customHeight="1">
      <c r="B263" s="39"/>
      <c r="C263" s="216" t="s">
        <v>1531</v>
      </c>
      <c r="D263" s="216" t="s">
        <v>206</v>
      </c>
      <c r="E263" s="217" t="s">
        <v>3534</v>
      </c>
      <c r="F263" s="218" t="s">
        <v>3535</v>
      </c>
      <c r="G263" s="219" t="s">
        <v>1272</v>
      </c>
      <c r="H263" s="220">
        <v>1</v>
      </c>
      <c r="I263" s="221"/>
      <c r="J263" s="221"/>
      <c r="K263" s="222">
        <f>ROUND(P263*H263,2)</f>
        <v>0</v>
      </c>
      <c r="L263" s="218" t="s">
        <v>1071</v>
      </c>
      <c r="M263" s="44"/>
      <c r="N263" s="223" t="s">
        <v>33</v>
      </c>
      <c r="O263" s="224" t="s">
        <v>49</v>
      </c>
      <c r="P263" s="225">
        <f>I263+J263</f>
        <v>0</v>
      </c>
      <c r="Q263" s="225">
        <f>ROUND(I263*H263,2)</f>
        <v>0</v>
      </c>
      <c r="R263" s="225">
        <f>ROUND(J263*H263,2)</f>
        <v>0</v>
      </c>
      <c r="S263" s="80"/>
      <c r="T263" s="226">
        <f>S263*H263</f>
        <v>0</v>
      </c>
      <c r="U263" s="226">
        <v>0</v>
      </c>
      <c r="V263" s="226">
        <f>U263*H263</f>
        <v>0</v>
      </c>
      <c r="W263" s="226">
        <v>0</v>
      </c>
      <c r="X263" s="227">
        <f>W263*H263</f>
        <v>0</v>
      </c>
      <c r="AR263" s="17" t="s">
        <v>305</v>
      </c>
      <c r="AT263" s="17" t="s">
        <v>206</v>
      </c>
      <c r="AU263" s="17" t="s">
        <v>90</v>
      </c>
      <c r="AY263" s="17" t="s">
        <v>204</v>
      </c>
      <c r="BE263" s="228">
        <f>IF(O263="základní",K263,0)</f>
        <v>0</v>
      </c>
      <c r="BF263" s="228">
        <f>IF(O263="snížená",K263,0)</f>
        <v>0</v>
      </c>
      <c r="BG263" s="228">
        <f>IF(O263="zákl. přenesená",K263,0)</f>
        <v>0</v>
      </c>
      <c r="BH263" s="228">
        <f>IF(O263="sníž. přenesená",K263,0)</f>
        <v>0</v>
      </c>
      <c r="BI263" s="228">
        <f>IF(O263="nulová",K263,0)</f>
        <v>0</v>
      </c>
      <c r="BJ263" s="17" t="s">
        <v>88</v>
      </c>
      <c r="BK263" s="228">
        <f>ROUND(P263*H263,2)</f>
        <v>0</v>
      </c>
      <c r="BL263" s="17" t="s">
        <v>305</v>
      </c>
      <c r="BM263" s="17" t="s">
        <v>3536</v>
      </c>
    </row>
    <row r="264" spans="2:65" s="1" customFormat="1" ht="16.5" customHeight="1">
      <c r="B264" s="39"/>
      <c r="C264" s="216" t="s">
        <v>1541</v>
      </c>
      <c r="D264" s="216" t="s">
        <v>206</v>
      </c>
      <c r="E264" s="217" t="s">
        <v>3537</v>
      </c>
      <c r="F264" s="218" t="s">
        <v>3538</v>
      </c>
      <c r="G264" s="219" t="s">
        <v>3124</v>
      </c>
      <c r="H264" s="291"/>
      <c r="I264" s="221"/>
      <c r="J264" s="221"/>
      <c r="K264" s="222">
        <f>ROUND(P264*H264,2)</f>
        <v>0</v>
      </c>
      <c r="L264" s="218" t="s">
        <v>239</v>
      </c>
      <c r="M264" s="44"/>
      <c r="N264" s="223" t="s">
        <v>33</v>
      </c>
      <c r="O264" s="224" t="s">
        <v>49</v>
      </c>
      <c r="P264" s="225">
        <f>I264+J264</f>
        <v>0</v>
      </c>
      <c r="Q264" s="225">
        <f>ROUND(I264*H264,2)</f>
        <v>0</v>
      </c>
      <c r="R264" s="225">
        <f>ROUND(J264*H264,2)</f>
        <v>0</v>
      </c>
      <c r="S264" s="80"/>
      <c r="T264" s="226">
        <f>S264*H264</f>
        <v>0</v>
      </c>
      <c r="U264" s="226">
        <v>0</v>
      </c>
      <c r="V264" s="226">
        <f>U264*H264</f>
        <v>0</v>
      </c>
      <c r="W264" s="226">
        <v>0</v>
      </c>
      <c r="X264" s="227">
        <f>W264*H264</f>
        <v>0</v>
      </c>
      <c r="AR264" s="17" t="s">
        <v>305</v>
      </c>
      <c r="AT264" s="17" t="s">
        <v>206</v>
      </c>
      <c r="AU264" s="17" t="s">
        <v>90</v>
      </c>
      <c r="AY264" s="17" t="s">
        <v>204</v>
      </c>
      <c r="BE264" s="228">
        <f>IF(O264="základní",K264,0)</f>
        <v>0</v>
      </c>
      <c r="BF264" s="228">
        <f>IF(O264="snížená",K264,0)</f>
        <v>0</v>
      </c>
      <c r="BG264" s="228">
        <f>IF(O264="zákl. přenesená",K264,0)</f>
        <v>0</v>
      </c>
      <c r="BH264" s="228">
        <f>IF(O264="sníž. přenesená",K264,0)</f>
        <v>0</v>
      </c>
      <c r="BI264" s="228">
        <f>IF(O264="nulová",K264,0)</f>
        <v>0</v>
      </c>
      <c r="BJ264" s="17" t="s">
        <v>88</v>
      </c>
      <c r="BK264" s="228">
        <f>ROUND(P264*H264,2)</f>
        <v>0</v>
      </c>
      <c r="BL264" s="17" t="s">
        <v>305</v>
      </c>
      <c r="BM264" s="17" t="s">
        <v>3539</v>
      </c>
    </row>
    <row r="265" spans="2:63" s="10" customFormat="1" ht="22.8" customHeight="1">
      <c r="B265" s="199"/>
      <c r="C265" s="200"/>
      <c r="D265" s="201" t="s">
        <v>79</v>
      </c>
      <c r="E265" s="214" t="s">
        <v>3540</v>
      </c>
      <c r="F265" s="214" t="s">
        <v>3541</v>
      </c>
      <c r="G265" s="200"/>
      <c r="H265" s="200"/>
      <c r="I265" s="203"/>
      <c r="J265" s="203"/>
      <c r="K265" s="215">
        <f>BK265</f>
        <v>0</v>
      </c>
      <c r="L265" s="200"/>
      <c r="M265" s="205"/>
      <c r="N265" s="206"/>
      <c r="O265" s="207"/>
      <c r="P265" s="207"/>
      <c r="Q265" s="208">
        <f>SUM(Q266:Q293)</f>
        <v>0</v>
      </c>
      <c r="R265" s="208">
        <f>SUM(R266:R293)</f>
        <v>0</v>
      </c>
      <c r="S265" s="207"/>
      <c r="T265" s="209">
        <f>SUM(T266:T293)</f>
        <v>0</v>
      </c>
      <c r="U265" s="207"/>
      <c r="V265" s="209">
        <f>SUM(V266:V293)</f>
        <v>0.62313</v>
      </c>
      <c r="W265" s="207"/>
      <c r="X265" s="210">
        <f>SUM(X266:X293)</f>
        <v>0</v>
      </c>
      <c r="AR265" s="211" t="s">
        <v>90</v>
      </c>
      <c r="AT265" s="212" t="s">
        <v>79</v>
      </c>
      <c r="AU265" s="212" t="s">
        <v>88</v>
      </c>
      <c r="AY265" s="211" t="s">
        <v>204</v>
      </c>
      <c r="BK265" s="213">
        <f>SUM(BK266:BK293)</f>
        <v>0</v>
      </c>
    </row>
    <row r="266" spans="2:65" s="1" customFormat="1" ht="16.5" customHeight="1">
      <c r="B266" s="39"/>
      <c r="C266" s="216" t="s">
        <v>1548</v>
      </c>
      <c r="D266" s="216" t="s">
        <v>206</v>
      </c>
      <c r="E266" s="217" t="s">
        <v>3542</v>
      </c>
      <c r="F266" s="218" t="s">
        <v>3543</v>
      </c>
      <c r="G266" s="219" t="s">
        <v>361</v>
      </c>
      <c r="H266" s="220">
        <v>62</v>
      </c>
      <c r="I266" s="221"/>
      <c r="J266" s="221"/>
      <c r="K266" s="222">
        <f>ROUND(P266*H266,2)</f>
        <v>0</v>
      </c>
      <c r="L266" s="218" t="s">
        <v>1071</v>
      </c>
      <c r="M266" s="44"/>
      <c r="N266" s="223" t="s">
        <v>33</v>
      </c>
      <c r="O266" s="224" t="s">
        <v>49</v>
      </c>
      <c r="P266" s="225">
        <f>I266+J266</f>
        <v>0</v>
      </c>
      <c r="Q266" s="225">
        <f>ROUND(I266*H266,2)</f>
        <v>0</v>
      </c>
      <c r="R266" s="225">
        <f>ROUND(J266*H266,2)</f>
        <v>0</v>
      </c>
      <c r="S266" s="80"/>
      <c r="T266" s="226">
        <f>S266*H266</f>
        <v>0</v>
      </c>
      <c r="U266" s="226">
        <v>6E-05</v>
      </c>
      <c r="V266" s="226">
        <f>U266*H266</f>
        <v>0.00372</v>
      </c>
      <c r="W266" s="226">
        <v>0</v>
      </c>
      <c r="X266" s="227">
        <f>W266*H266</f>
        <v>0</v>
      </c>
      <c r="AR266" s="17" t="s">
        <v>305</v>
      </c>
      <c r="AT266" s="17" t="s">
        <v>206</v>
      </c>
      <c r="AU266" s="17" t="s">
        <v>90</v>
      </c>
      <c r="AY266" s="17" t="s">
        <v>204</v>
      </c>
      <c r="BE266" s="228">
        <f>IF(O266="základní",K266,0)</f>
        <v>0</v>
      </c>
      <c r="BF266" s="228">
        <f>IF(O266="snížená",K266,0)</f>
        <v>0</v>
      </c>
      <c r="BG266" s="228">
        <f>IF(O266="zákl. přenesená",K266,0)</f>
        <v>0</v>
      </c>
      <c r="BH266" s="228">
        <f>IF(O266="sníž. přenesená",K266,0)</f>
        <v>0</v>
      </c>
      <c r="BI266" s="228">
        <f>IF(O266="nulová",K266,0)</f>
        <v>0</v>
      </c>
      <c r="BJ266" s="17" t="s">
        <v>88</v>
      </c>
      <c r="BK266" s="228">
        <f>ROUND(P266*H266,2)</f>
        <v>0</v>
      </c>
      <c r="BL266" s="17" t="s">
        <v>305</v>
      </c>
      <c r="BM266" s="17" t="s">
        <v>3544</v>
      </c>
    </row>
    <row r="267" spans="2:65" s="1" customFormat="1" ht="16.5" customHeight="1">
      <c r="B267" s="39"/>
      <c r="C267" s="216" t="s">
        <v>1554</v>
      </c>
      <c r="D267" s="216" t="s">
        <v>206</v>
      </c>
      <c r="E267" s="217" t="s">
        <v>3545</v>
      </c>
      <c r="F267" s="218" t="s">
        <v>3546</v>
      </c>
      <c r="G267" s="219" t="s">
        <v>361</v>
      </c>
      <c r="H267" s="220">
        <v>20</v>
      </c>
      <c r="I267" s="221"/>
      <c r="J267" s="221"/>
      <c r="K267" s="222">
        <f>ROUND(P267*H267,2)</f>
        <v>0</v>
      </c>
      <c r="L267" s="218" t="s">
        <v>1071</v>
      </c>
      <c r="M267" s="44"/>
      <c r="N267" s="223" t="s">
        <v>33</v>
      </c>
      <c r="O267" s="224" t="s">
        <v>49</v>
      </c>
      <c r="P267" s="225">
        <f>I267+J267</f>
        <v>0</v>
      </c>
      <c r="Q267" s="225">
        <f>ROUND(I267*H267,2)</f>
        <v>0</v>
      </c>
      <c r="R267" s="225">
        <f>ROUND(J267*H267,2)</f>
        <v>0</v>
      </c>
      <c r="S267" s="80"/>
      <c r="T267" s="226">
        <f>S267*H267</f>
        <v>0</v>
      </c>
      <c r="U267" s="226">
        <v>5E-05</v>
      </c>
      <c r="V267" s="226">
        <f>U267*H267</f>
        <v>0.001</v>
      </c>
      <c r="W267" s="226">
        <v>0</v>
      </c>
      <c r="X267" s="227">
        <f>W267*H267</f>
        <v>0</v>
      </c>
      <c r="AR267" s="17" t="s">
        <v>305</v>
      </c>
      <c r="AT267" s="17" t="s">
        <v>206</v>
      </c>
      <c r="AU267" s="17" t="s">
        <v>90</v>
      </c>
      <c r="AY267" s="17" t="s">
        <v>204</v>
      </c>
      <c r="BE267" s="228">
        <f>IF(O267="základní",K267,0)</f>
        <v>0</v>
      </c>
      <c r="BF267" s="228">
        <f>IF(O267="snížená",K267,0)</f>
        <v>0</v>
      </c>
      <c r="BG267" s="228">
        <f>IF(O267="zákl. přenesená",K267,0)</f>
        <v>0</v>
      </c>
      <c r="BH267" s="228">
        <f>IF(O267="sníž. přenesená",K267,0)</f>
        <v>0</v>
      </c>
      <c r="BI267" s="228">
        <f>IF(O267="nulová",K267,0)</f>
        <v>0</v>
      </c>
      <c r="BJ267" s="17" t="s">
        <v>88</v>
      </c>
      <c r="BK267" s="228">
        <f>ROUND(P267*H267,2)</f>
        <v>0</v>
      </c>
      <c r="BL267" s="17" t="s">
        <v>305</v>
      </c>
      <c r="BM267" s="17" t="s">
        <v>3547</v>
      </c>
    </row>
    <row r="268" spans="2:65" s="1" customFormat="1" ht="16.5" customHeight="1">
      <c r="B268" s="39"/>
      <c r="C268" s="216" t="s">
        <v>1561</v>
      </c>
      <c r="D268" s="216" t="s">
        <v>206</v>
      </c>
      <c r="E268" s="217" t="s">
        <v>3548</v>
      </c>
      <c r="F268" s="218" t="s">
        <v>3549</v>
      </c>
      <c r="G268" s="219" t="s">
        <v>209</v>
      </c>
      <c r="H268" s="220">
        <v>223.2</v>
      </c>
      <c r="I268" s="221"/>
      <c r="J268" s="221"/>
      <c r="K268" s="222">
        <f>ROUND(P268*H268,2)</f>
        <v>0</v>
      </c>
      <c r="L268" s="218" t="s">
        <v>1071</v>
      </c>
      <c r="M268" s="44"/>
      <c r="N268" s="223" t="s">
        <v>33</v>
      </c>
      <c r="O268" s="224" t="s">
        <v>49</v>
      </c>
      <c r="P268" s="225">
        <f>I268+J268</f>
        <v>0</v>
      </c>
      <c r="Q268" s="225">
        <f>ROUND(I268*H268,2)</f>
        <v>0</v>
      </c>
      <c r="R268" s="225">
        <f>ROUND(J268*H268,2)</f>
        <v>0</v>
      </c>
      <c r="S268" s="80"/>
      <c r="T268" s="226">
        <f>S268*H268</f>
        <v>0</v>
      </c>
      <c r="U268" s="226">
        <v>0</v>
      </c>
      <c r="V268" s="226">
        <f>U268*H268</f>
        <v>0</v>
      </c>
      <c r="W268" s="226">
        <v>0</v>
      </c>
      <c r="X268" s="227">
        <f>W268*H268</f>
        <v>0</v>
      </c>
      <c r="AR268" s="17" t="s">
        <v>305</v>
      </c>
      <c r="AT268" s="17" t="s">
        <v>206</v>
      </c>
      <c r="AU268" s="17" t="s">
        <v>90</v>
      </c>
      <c r="AY268" s="17" t="s">
        <v>204</v>
      </c>
      <c r="BE268" s="228">
        <f>IF(O268="základní",K268,0)</f>
        <v>0</v>
      </c>
      <c r="BF268" s="228">
        <f>IF(O268="snížená",K268,0)</f>
        <v>0</v>
      </c>
      <c r="BG268" s="228">
        <f>IF(O268="zákl. přenesená",K268,0)</f>
        <v>0</v>
      </c>
      <c r="BH268" s="228">
        <f>IF(O268="sníž. přenesená",K268,0)</f>
        <v>0</v>
      </c>
      <c r="BI268" s="228">
        <f>IF(O268="nulová",K268,0)</f>
        <v>0</v>
      </c>
      <c r="BJ268" s="17" t="s">
        <v>88</v>
      </c>
      <c r="BK268" s="228">
        <f>ROUND(P268*H268,2)</f>
        <v>0</v>
      </c>
      <c r="BL268" s="17" t="s">
        <v>305</v>
      </c>
      <c r="BM268" s="17" t="s">
        <v>3550</v>
      </c>
    </row>
    <row r="269" spans="2:47" s="1" customFormat="1" ht="12">
      <c r="B269" s="39"/>
      <c r="C269" s="40"/>
      <c r="D269" s="231" t="s">
        <v>887</v>
      </c>
      <c r="E269" s="40"/>
      <c r="F269" s="283" t="s">
        <v>3551</v>
      </c>
      <c r="G269" s="40"/>
      <c r="H269" s="40"/>
      <c r="I269" s="132"/>
      <c r="J269" s="132"/>
      <c r="K269" s="40"/>
      <c r="L269" s="40"/>
      <c r="M269" s="44"/>
      <c r="N269" s="284"/>
      <c r="O269" s="80"/>
      <c r="P269" s="80"/>
      <c r="Q269" s="80"/>
      <c r="R269" s="80"/>
      <c r="S269" s="80"/>
      <c r="T269" s="80"/>
      <c r="U269" s="80"/>
      <c r="V269" s="80"/>
      <c r="W269" s="80"/>
      <c r="X269" s="81"/>
      <c r="AT269" s="17" t="s">
        <v>887</v>
      </c>
      <c r="AU269" s="17" t="s">
        <v>90</v>
      </c>
    </row>
    <row r="270" spans="2:65" s="1" customFormat="1" ht="16.5" customHeight="1">
      <c r="B270" s="39"/>
      <c r="C270" s="216" t="s">
        <v>1566</v>
      </c>
      <c r="D270" s="216" t="s">
        <v>206</v>
      </c>
      <c r="E270" s="217" t="s">
        <v>3552</v>
      </c>
      <c r="F270" s="218" t="s">
        <v>3553</v>
      </c>
      <c r="G270" s="219" t="s">
        <v>209</v>
      </c>
      <c r="H270" s="220">
        <v>261</v>
      </c>
      <c r="I270" s="221"/>
      <c r="J270" s="221"/>
      <c r="K270" s="222">
        <f>ROUND(P270*H270,2)</f>
        <v>0</v>
      </c>
      <c r="L270" s="218" t="s">
        <v>1071</v>
      </c>
      <c r="M270" s="44"/>
      <c r="N270" s="223" t="s">
        <v>33</v>
      </c>
      <c r="O270" s="224" t="s">
        <v>49</v>
      </c>
      <c r="P270" s="225">
        <f>I270+J270</f>
        <v>0</v>
      </c>
      <c r="Q270" s="225">
        <f>ROUND(I270*H270,2)</f>
        <v>0</v>
      </c>
      <c r="R270" s="225">
        <f>ROUND(J270*H270,2)</f>
        <v>0</v>
      </c>
      <c r="S270" s="80"/>
      <c r="T270" s="226">
        <f>S270*H270</f>
        <v>0</v>
      </c>
      <c r="U270" s="226">
        <v>0</v>
      </c>
      <c r="V270" s="226">
        <f>U270*H270</f>
        <v>0</v>
      </c>
      <c r="W270" s="226">
        <v>0</v>
      </c>
      <c r="X270" s="227">
        <f>W270*H270</f>
        <v>0</v>
      </c>
      <c r="AR270" s="17" t="s">
        <v>305</v>
      </c>
      <c r="AT270" s="17" t="s">
        <v>206</v>
      </c>
      <c r="AU270" s="17" t="s">
        <v>90</v>
      </c>
      <c r="AY270" s="17" t="s">
        <v>204</v>
      </c>
      <c r="BE270" s="228">
        <f>IF(O270="základní",K270,0)</f>
        <v>0</v>
      </c>
      <c r="BF270" s="228">
        <f>IF(O270="snížená",K270,0)</f>
        <v>0</v>
      </c>
      <c r="BG270" s="228">
        <f>IF(O270="zákl. přenesená",K270,0)</f>
        <v>0</v>
      </c>
      <c r="BH270" s="228">
        <f>IF(O270="sníž. přenesená",K270,0)</f>
        <v>0</v>
      </c>
      <c r="BI270" s="228">
        <f>IF(O270="nulová",K270,0)</f>
        <v>0</v>
      </c>
      <c r="BJ270" s="17" t="s">
        <v>88</v>
      </c>
      <c r="BK270" s="228">
        <f>ROUND(P270*H270,2)</f>
        <v>0</v>
      </c>
      <c r="BL270" s="17" t="s">
        <v>305</v>
      </c>
      <c r="BM270" s="17" t="s">
        <v>3554</v>
      </c>
    </row>
    <row r="271" spans="2:65" s="1" customFormat="1" ht="16.5" customHeight="1">
      <c r="B271" s="39"/>
      <c r="C271" s="216" t="s">
        <v>1573</v>
      </c>
      <c r="D271" s="216" t="s">
        <v>206</v>
      </c>
      <c r="E271" s="217" t="s">
        <v>3555</v>
      </c>
      <c r="F271" s="218" t="s">
        <v>3556</v>
      </c>
      <c r="G271" s="219" t="s">
        <v>209</v>
      </c>
      <c r="H271" s="220">
        <v>261</v>
      </c>
      <c r="I271" s="221"/>
      <c r="J271" s="221"/>
      <c r="K271" s="222">
        <f>ROUND(P271*H271,2)</f>
        <v>0</v>
      </c>
      <c r="L271" s="218" t="s">
        <v>1071</v>
      </c>
      <c r="M271" s="44"/>
      <c r="N271" s="223" t="s">
        <v>33</v>
      </c>
      <c r="O271" s="224" t="s">
        <v>49</v>
      </c>
      <c r="P271" s="225">
        <f>I271+J271</f>
        <v>0</v>
      </c>
      <c r="Q271" s="225">
        <f>ROUND(I271*H271,2)</f>
        <v>0</v>
      </c>
      <c r="R271" s="225">
        <f>ROUND(J271*H271,2)</f>
        <v>0</v>
      </c>
      <c r="S271" s="80"/>
      <c r="T271" s="226">
        <f>S271*H271</f>
        <v>0</v>
      </c>
      <c r="U271" s="226">
        <v>0</v>
      </c>
      <c r="V271" s="226">
        <f>U271*H271</f>
        <v>0</v>
      </c>
      <c r="W271" s="226">
        <v>0</v>
      </c>
      <c r="X271" s="227">
        <f>W271*H271</f>
        <v>0</v>
      </c>
      <c r="AR271" s="17" t="s">
        <v>305</v>
      </c>
      <c r="AT271" s="17" t="s">
        <v>206</v>
      </c>
      <c r="AU271" s="17" t="s">
        <v>90</v>
      </c>
      <c r="AY271" s="17" t="s">
        <v>204</v>
      </c>
      <c r="BE271" s="228">
        <f>IF(O271="základní",K271,0)</f>
        <v>0</v>
      </c>
      <c r="BF271" s="228">
        <f>IF(O271="snížená",K271,0)</f>
        <v>0</v>
      </c>
      <c r="BG271" s="228">
        <f>IF(O271="zákl. přenesená",K271,0)</f>
        <v>0</v>
      </c>
      <c r="BH271" s="228">
        <f>IF(O271="sníž. přenesená",K271,0)</f>
        <v>0</v>
      </c>
      <c r="BI271" s="228">
        <f>IF(O271="nulová",K271,0)</f>
        <v>0</v>
      </c>
      <c r="BJ271" s="17" t="s">
        <v>88</v>
      </c>
      <c r="BK271" s="228">
        <f>ROUND(P271*H271,2)</f>
        <v>0</v>
      </c>
      <c r="BL271" s="17" t="s">
        <v>305</v>
      </c>
      <c r="BM271" s="17" t="s">
        <v>3557</v>
      </c>
    </row>
    <row r="272" spans="2:65" s="1" customFormat="1" ht="16.5" customHeight="1">
      <c r="B272" s="39"/>
      <c r="C272" s="216" t="s">
        <v>1578</v>
      </c>
      <c r="D272" s="216" t="s">
        <v>206</v>
      </c>
      <c r="E272" s="217" t="s">
        <v>3558</v>
      </c>
      <c r="F272" s="218" t="s">
        <v>3559</v>
      </c>
      <c r="G272" s="219" t="s">
        <v>361</v>
      </c>
      <c r="H272" s="220">
        <v>93</v>
      </c>
      <c r="I272" s="221"/>
      <c r="J272" s="221"/>
      <c r="K272" s="222">
        <f>ROUND(P272*H272,2)</f>
        <v>0</v>
      </c>
      <c r="L272" s="218" t="s">
        <v>1071</v>
      </c>
      <c r="M272" s="44"/>
      <c r="N272" s="223" t="s">
        <v>33</v>
      </c>
      <c r="O272" s="224" t="s">
        <v>49</v>
      </c>
      <c r="P272" s="225">
        <f>I272+J272</f>
        <v>0</v>
      </c>
      <c r="Q272" s="225">
        <f>ROUND(I272*H272,2)</f>
        <v>0</v>
      </c>
      <c r="R272" s="225">
        <f>ROUND(J272*H272,2)</f>
        <v>0</v>
      </c>
      <c r="S272" s="80"/>
      <c r="T272" s="226">
        <f>S272*H272</f>
        <v>0</v>
      </c>
      <c r="U272" s="226">
        <v>0</v>
      </c>
      <c r="V272" s="226">
        <f>U272*H272</f>
        <v>0</v>
      </c>
      <c r="W272" s="226">
        <v>0</v>
      </c>
      <c r="X272" s="227">
        <f>W272*H272</f>
        <v>0</v>
      </c>
      <c r="AR272" s="17" t="s">
        <v>305</v>
      </c>
      <c r="AT272" s="17" t="s">
        <v>206</v>
      </c>
      <c r="AU272" s="17" t="s">
        <v>90</v>
      </c>
      <c r="AY272" s="17" t="s">
        <v>204</v>
      </c>
      <c r="BE272" s="228">
        <f>IF(O272="základní",K272,0)</f>
        <v>0</v>
      </c>
      <c r="BF272" s="228">
        <f>IF(O272="snížená",K272,0)</f>
        <v>0</v>
      </c>
      <c r="BG272" s="228">
        <f>IF(O272="zákl. přenesená",K272,0)</f>
        <v>0</v>
      </c>
      <c r="BH272" s="228">
        <f>IF(O272="sníž. přenesená",K272,0)</f>
        <v>0</v>
      </c>
      <c r="BI272" s="228">
        <f>IF(O272="nulová",K272,0)</f>
        <v>0</v>
      </c>
      <c r="BJ272" s="17" t="s">
        <v>88</v>
      </c>
      <c r="BK272" s="228">
        <f>ROUND(P272*H272,2)</f>
        <v>0</v>
      </c>
      <c r="BL272" s="17" t="s">
        <v>305</v>
      </c>
      <c r="BM272" s="17" t="s">
        <v>3560</v>
      </c>
    </row>
    <row r="273" spans="2:65" s="1" customFormat="1" ht="16.5" customHeight="1">
      <c r="B273" s="39"/>
      <c r="C273" s="216" t="s">
        <v>1584</v>
      </c>
      <c r="D273" s="216" t="s">
        <v>206</v>
      </c>
      <c r="E273" s="217" t="s">
        <v>3561</v>
      </c>
      <c r="F273" s="218" t="s">
        <v>3562</v>
      </c>
      <c r="G273" s="219" t="s">
        <v>209</v>
      </c>
      <c r="H273" s="220">
        <v>261</v>
      </c>
      <c r="I273" s="221"/>
      <c r="J273" s="221"/>
      <c r="K273" s="222">
        <f>ROUND(P273*H273,2)</f>
        <v>0</v>
      </c>
      <c r="L273" s="218" t="s">
        <v>1071</v>
      </c>
      <c r="M273" s="44"/>
      <c r="N273" s="223" t="s">
        <v>33</v>
      </c>
      <c r="O273" s="224" t="s">
        <v>49</v>
      </c>
      <c r="P273" s="225">
        <f>I273+J273</f>
        <v>0</v>
      </c>
      <c r="Q273" s="225">
        <f>ROUND(I273*H273,2)</f>
        <v>0</v>
      </c>
      <c r="R273" s="225">
        <f>ROUND(J273*H273,2)</f>
        <v>0</v>
      </c>
      <c r="S273" s="80"/>
      <c r="T273" s="226">
        <f>S273*H273</f>
        <v>0</v>
      </c>
      <c r="U273" s="226">
        <v>0.00139</v>
      </c>
      <c r="V273" s="226">
        <f>U273*H273</f>
        <v>0.36279</v>
      </c>
      <c r="W273" s="226">
        <v>0</v>
      </c>
      <c r="X273" s="227">
        <f>W273*H273</f>
        <v>0</v>
      </c>
      <c r="AR273" s="17" t="s">
        <v>305</v>
      </c>
      <c r="AT273" s="17" t="s">
        <v>206</v>
      </c>
      <c r="AU273" s="17" t="s">
        <v>90</v>
      </c>
      <c r="AY273" s="17" t="s">
        <v>204</v>
      </c>
      <c r="BE273" s="228">
        <f>IF(O273="základní",K273,0)</f>
        <v>0</v>
      </c>
      <c r="BF273" s="228">
        <f>IF(O273="snížená",K273,0)</f>
        <v>0</v>
      </c>
      <c r="BG273" s="228">
        <f>IF(O273="zákl. přenesená",K273,0)</f>
        <v>0</v>
      </c>
      <c r="BH273" s="228">
        <f>IF(O273="sníž. přenesená",K273,0)</f>
        <v>0</v>
      </c>
      <c r="BI273" s="228">
        <f>IF(O273="nulová",K273,0)</f>
        <v>0</v>
      </c>
      <c r="BJ273" s="17" t="s">
        <v>88</v>
      </c>
      <c r="BK273" s="228">
        <f>ROUND(P273*H273,2)</f>
        <v>0</v>
      </c>
      <c r="BL273" s="17" t="s">
        <v>305</v>
      </c>
      <c r="BM273" s="17" t="s">
        <v>3563</v>
      </c>
    </row>
    <row r="274" spans="2:65" s="1" customFormat="1" ht="16.5" customHeight="1">
      <c r="B274" s="39"/>
      <c r="C274" s="216" t="s">
        <v>1592</v>
      </c>
      <c r="D274" s="216" t="s">
        <v>206</v>
      </c>
      <c r="E274" s="217" t="s">
        <v>3564</v>
      </c>
      <c r="F274" s="218" t="s">
        <v>3565</v>
      </c>
      <c r="G274" s="219" t="s">
        <v>3566</v>
      </c>
      <c r="H274" s="220">
        <v>234</v>
      </c>
      <c r="I274" s="221"/>
      <c r="J274" s="221"/>
      <c r="K274" s="222">
        <f>ROUND(P274*H274,2)</f>
        <v>0</v>
      </c>
      <c r="L274" s="218" t="s">
        <v>1071</v>
      </c>
      <c r="M274" s="44"/>
      <c r="N274" s="223" t="s">
        <v>33</v>
      </c>
      <c r="O274" s="224" t="s">
        <v>49</v>
      </c>
      <c r="P274" s="225">
        <f>I274+J274</f>
        <v>0</v>
      </c>
      <c r="Q274" s="225">
        <f>ROUND(I274*H274,2)</f>
        <v>0</v>
      </c>
      <c r="R274" s="225">
        <f>ROUND(J274*H274,2)</f>
        <v>0</v>
      </c>
      <c r="S274" s="80"/>
      <c r="T274" s="226">
        <f>S274*H274</f>
        <v>0</v>
      </c>
      <c r="U274" s="226">
        <v>0</v>
      </c>
      <c r="V274" s="226">
        <f>U274*H274</f>
        <v>0</v>
      </c>
      <c r="W274" s="226">
        <v>0</v>
      </c>
      <c r="X274" s="227">
        <f>W274*H274</f>
        <v>0</v>
      </c>
      <c r="AR274" s="17" t="s">
        <v>305</v>
      </c>
      <c r="AT274" s="17" t="s">
        <v>206</v>
      </c>
      <c r="AU274" s="17" t="s">
        <v>90</v>
      </c>
      <c r="AY274" s="17" t="s">
        <v>204</v>
      </c>
      <c r="BE274" s="228">
        <f>IF(O274="základní",K274,0)</f>
        <v>0</v>
      </c>
      <c r="BF274" s="228">
        <f>IF(O274="snížená",K274,0)</f>
        <v>0</v>
      </c>
      <c r="BG274" s="228">
        <f>IF(O274="zákl. přenesená",K274,0)</f>
        <v>0</v>
      </c>
      <c r="BH274" s="228">
        <f>IF(O274="sníž. přenesená",K274,0)</f>
        <v>0</v>
      </c>
      <c r="BI274" s="228">
        <f>IF(O274="nulová",K274,0)</f>
        <v>0</v>
      </c>
      <c r="BJ274" s="17" t="s">
        <v>88</v>
      </c>
      <c r="BK274" s="228">
        <f>ROUND(P274*H274,2)</f>
        <v>0</v>
      </c>
      <c r="BL274" s="17" t="s">
        <v>305</v>
      </c>
      <c r="BM274" s="17" t="s">
        <v>3567</v>
      </c>
    </row>
    <row r="275" spans="2:47" s="1" customFormat="1" ht="12">
      <c r="B275" s="39"/>
      <c r="C275" s="40"/>
      <c r="D275" s="231" t="s">
        <v>887</v>
      </c>
      <c r="E275" s="40"/>
      <c r="F275" s="283" t="s">
        <v>3568</v>
      </c>
      <c r="G275" s="40"/>
      <c r="H275" s="40"/>
      <c r="I275" s="132"/>
      <c r="J275" s="132"/>
      <c r="K275" s="40"/>
      <c r="L275" s="40"/>
      <c r="M275" s="44"/>
      <c r="N275" s="284"/>
      <c r="O275" s="80"/>
      <c r="P275" s="80"/>
      <c r="Q275" s="80"/>
      <c r="R275" s="80"/>
      <c r="S275" s="80"/>
      <c r="T275" s="80"/>
      <c r="U275" s="80"/>
      <c r="V275" s="80"/>
      <c r="W275" s="80"/>
      <c r="X275" s="81"/>
      <c r="AT275" s="17" t="s">
        <v>887</v>
      </c>
      <c r="AU275" s="17" t="s">
        <v>90</v>
      </c>
    </row>
    <row r="276" spans="2:65" s="1" customFormat="1" ht="16.5" customHeight="1">
      <c r="B276" s="39"/>
      <c r="C276" s="216" t="s">
        <v>1598</v>
      </c>
      <c r="D276" s="216" t="s">
        <v>206</v>
      </c>
      <c r="E276" s="217" t="s">
        <v>3569</v>
      </c>
      <c r="F276" s="218" t="s">
        <v>3570</v>
      </c>
      <c r="G276" s="219" t="s">
        <v>3566</v>
      </c>
      <c r="H276" s="220">
        <v>60</v>
      </c>
      <c r="I276" s="221"/>
      <c r="J276" s="221"/>
      <c r="K276" s="222">
        <f>ROUND(P276*H276,2)</f>
        <v>0</v>
      </c>
      <c r="L276" s="218" t="s">
        <v>1071</v>
      </c>
      <c r="M276" s="44"/>
      <c r="N276" s="223" t="s">
        <v>33</v>
      </c>
      <c r="O276" s="224" t="s">
        <v>49</v>
      </c>
      <c r="P276" s="225">
        <f>I276+J276</f>
        <v>0</v>
      </c>
      <c r="Q276" s="225">
        <f>ROUND(I276*H276,2)</f>
        <v>0</v>
      </c>
      <c r="R276" s="225">
        <f>ROUND(J276*H276,2)</f>
        <v>0</v>
      </c>
      <c r="S276" s="80"/>
      <c r="T276" s="226">
        <f>S276*H276</f>
        <v>0</v>
      </c>
      <c r="U276" s="226">
        <v>0</v>
      </c>
      <c r="V276" s="226">
        <f>U276*H276</f>
        <v>0</v>
      </c>
      <c r="W276" s="226">
        <v>0</v>
      </c>
      <c r="X276" s="227">
        <f>W276*H276</f>
        <v>0</v>
      </c>
      <c r="AR276" s="17" t="s">
        <v>305</v>
      </c>
      <c r="AT276" s="17" t="s">
        <v>206</v>
      </c>
      <c r="AU276" s="17" t="s">
        <v>90</v>
      </c>
      <c r="AY276" s="17" t="s">
        <v>204</v>
      </c>
      <c r="BE276" s="228">
        <f>IF(O276="základní",K276,0)</f>
        <v>0</v>
      </c>
      <c r="BF276" s="228">
        <f>IF(O276="snížená",K276,0)</f>
        <v>0</v>
      </c>
      <c r="BG276" s="228">
        <f>IF(O276="zákl. přenesená",K276,0)</f>
        <v>0</v>
      </c>
      <c r="BH276" s="228">
        <f>IF(O276="sníž. přenesená",K276,0)</f>
        <v>0</v>
      </c>
      <c r="BI276" s="228">
        <f>IF(O276="nulová",K276,0)</f>
        <v>0</v>
      </c>
      <c r="BJ276" s="17" t="s">
        <v>88</v>
      </c>
      <c r="BK276" s="228">
        <f>ROUND(P276*H276,2)</f>
        <v>0</v>
      </c>
      <c r="BL276" s="17" t="s">
        <v>305</v>
      </c>
      <c r="BM276" s="17" t="s">
        <v>3571</v>
      </c>
    </row>
    <row r="277" spans="2:65" s="1" customFormat="1" ht="16.5" customHeight="1">
      <c r="B277" s="39"/>
      <c r="C277" s="216" t="s">
        <v>1602</v>
      </c>
      <c r="D277" s="216" t="s">
        <v>206</v>
      </c>
      <c r="E277" s="217" t="s">
        <v>3572</v>
      </c>
      <c r="F277" s="218" t="s">
        <v>3573</v>
      </c>
      <c r="G277" s="219" t="s">
        <v>3566</v>
      </c>
      <c r="H277" s="220">
        <v>15</v>
      </c>
      <c r="I277" s="221"/>
      <c r="J277" s="221"/>
      <c r="K277" s="222">
        <f>ROUND(P277*H277,2)</f>
        <v>0</v>
      </c>
      <c r="L277" s="218" t="s">
        <v>1071</v>
      </c>
      <c r="M277" s="44"/>
      <c r="N277" s="223" t="s">
        <v>33</v>
      </c>
      <c r="O277" s="224" t="s">
        <v>49</v>
      </c>
      <c r="P277" s="225">
        <f>I277+J277</f>
        <v>0</v>
      </c>
      <c r="Q277" s="225">
        <f>ROUND(I277*H277,2)</f>
        <v>0</v>
      </c>
      <c r="R277" s="225">
        <f>ROUND(J277*H277,2)</f>
        <v>0</v>
      </c>
      <c r="S277" s="80"/>
      <c r="T277" s="226">
        <f>S277*H277</f>
        <v>0</v>
      </c>
      <c r="U277" s="226">
        <v>0</v>
      </c>
      <c r="V277" s="226">
        <f>U277*H277</f>
        <v>0</v>
      </c>
      <c r="W277" s="226">
        <v>0</v>
      </c>
      <c r="X277" s="227">
        <f>W277*H277</f>
        <v>0</v>
      </c>
      <c r="AR277" s="17" t="s">
        <v>305</v>
      </c>
      <c r="AT277" s="17" t="s">
        <v>206</v>
      </c>
      <c r="AU277" s="17" t="s">
        <v>90</v>
      </c>
      <c r="AY277" s="17" t="s">
        <v>204</v>
      </c>
      <c r="BE277" s="228">
        <f>IF(O277="základní",K277,0)</f>
        <v>0</v>
      </c>
      <c r="BF277" s="228">
        <f>IF(O277="snížená",K277,0)</f>
        <v>0</v>
      </c>
      <c r="BG277" s="228">
        <f>IF(O277="zákl. přenesená",K277,0)</f>
        <v>0</v>
      </c>
      <c r="BH277" s="228">
        <f>IF(O277="sníž. přenesená",K277,0)</f>
        <v>0</v>
      </c>
      <c r="BI277" s="228">
        <f>IF(O277="nulová",K277,0)</f>
        <v>0</v>
      </c>
      <c r="BJ277" s="17" t="s">
        <v>88</v>
      </c>
      <c r="BK277" s="228">
        <f>ROUND(P277*H277,2)</f>
        <v>0</v>
      </c>
      <c r="BL277" s="17" t="s">
        <v>305</v>
      </c>
      <c r="BM277" s="17" t="s">
        <v>3574</v>
      </c>
    </row>
    <row r="278" spans="2:65" s="1" customFormat="1" ht="16.5" customHeight="1">
      <c r="B278" s="39"/>
      <c r="C278" s="216" t="s">
        <v>1607</v>
      </c>
      <c r="D278" s="216" t="s">
        <v>206</v>
      </c>
      <c r="E278" s="217" t="s">
        <v>3575</v>
      </c>
      <c r="F278" s="218" t="s">
        <v>3576</v>
      </c>
      <c r="G278" s="219" t="s">
        <v>3566</v>
      </c>
      <c r="H278" s="220">
        <v>28</v>
      </c>
      <c r="I278" s="221"/>
      <c r="J278" s="221"/>
      <c r="K278" s="222">
        <f>ROUND(P278*H278,2)</f>
        <v>0</v>
      </c>
      <c r="L278" s="218" t="s">
        <v>1071</v>
      </c>
      <c r="M278" s="44"/>
      <c r="N278" s="223" t="s">
        <v>33</v>
      </c>
      <c r="O278" s="224" t="s">
        <v>49</v>
      </c>
      <c r="P278" s="225">
        <f>I278+J278</f>
        <v>0</v>
      </c>
      <c r="Q278" s="225">
        <f>ROUND(I278*H278,2)</f>
        <v>0</v>
      </c>
      <c r="R278" s="225">
        <f>ROUND(J278*H278,2)</f>
        <v>0</v>
      </c>
      <c r="S278" s="80"/>
      <c r="T278" s="226">
        <f>S278*H278</f>
        <v>0</v>
      </c>
      <c r="U278" s="226">
        <v>0</v>
      </c>
      <c r="V278" s="226">
        <f>U278*H278</f>
        <v>0</v>
      </c>
      <c r="W278" s="226">
        <v>0</v>
      </c>
      <c r="X278" s="227">
        <f>W278*H278</f>
        <v>0</v>
      </c>
      <c r="AR278" s="17" t="s">
        <v>305</v>
      </c>
      <c r="AT278" s="17" t="s">
        <v>206</v>
      </c>
      <c r="AU278" s="17" t="s">
        <v>90</v>
      </c>
      <c r="AY278" s="17" t="s">
        <v>204</v>
      </c>
      <c r="BE278" s="228">
        <f>IF(O278="základní",K278,0)</f>
        <v>0</v>
      </c>
      <c r="BF278" s="228">
        <f>IF(O278="snížená",K278,0)</f>
        <v>0</v>
      </c>
      <c r="BG278" s="228">
        <f>IF(O278="zákl. přenesená",K278,0)</f>
        <v>0</v>
      </c>
      <c r="BH278" s="228">
        <f>IF(O278="sníž. přenesená",K278,0)</f>
        <v>0</v>
      </c>
      <c r="BI278" s="228">
        <f>IF(O278="nulová",K278,0)</f>
        <v>0</v>
      </c>
      <c r="BJ278" s="17" t="s">
        <v>88</v>
      </c>
      <c r="BK278" s="228">
        <f>ROUND(P278*H278,2)</f>
        <v>0</v>
      </c>
      <c r="BL278" s="17" t="s">
        <v>305</v>
      </c>
      <c r="BM278" s="17" t="s">
        <v>3577</v>
      </c>
    </row>
    <row r="279" spans="2:65" s="1" customFormat="1" ht="16.5" customHeight="1">
      <c r="B279" s="39"/>
      <c r="C279" s="216" t="s">
        <v>1613</v>
      </c>
      <c r="D279" s="216" t="s">
        <v>206</v>
      </c>
      <c r="E279" s="217" t="s">
        <v>3578</v>
      </c>
      <c r="F279" s="218" t="s">
        <v>3579</v>
      </c>
      <c r="G279" s="219" t="s">
        <v>3566</v>
      </c>
      <c r="H279" s="220">
        <v>41</v>
      </c>
      <c r="I279" s="221"/>
      <c r="J279" s="221"/>
      <c r="K279" s="222">
        <f>ROUND(P279*H279,2)</f>
        <v>0</v>
      </c>
      <c r="L279" s="218" t="s">
        <v>1071</v>
      </c>
      <c r="M279" s="44"/>
      <c r="N279" s="223" t="s">
        <v>33</v>
      </c>
      <c r="O279" s="224" t="s">
        <v>49</v>
      </c>
      <c r="P279" s="225">
        <f>I279+J279</f>
        <v>0</v>
      </c>
      <c r="Q279" s="225">
        <f>ROUND(I279*H279,2)</f>
        <v>0</v>
      </c>
      <c r="R279" s="225">
        <f>ROUND(J279*H279,2)</f>
        <v>0</v>
      </c>
      <c r="S279" s="80"/>
      <c r="T279" s="226">
        <f>S279*H279</f>
        <v>0</v>
      </c>
      <c r="U279" s="226">
        <v>0</v>
      </c>
      <c r="V279" s="226">
        <f>U279*H279</f>
        <v>0</v>
      </c>
      <c r="W279" s="226">
        <v>0</v>
      </c>
      <c r="X279" s="227">
        <f>W279*H279</f>
        <v>0</v>
      </c>
      <c r="AR279" s="17" t="s">
        <v>305</v>
      </c>
      <c r="AT279" s="17" t="s">
        <v>206</v>
      </c>
      <c r="AU279" s="17" t="s">
        <v>90</v>
      </c>
      <c r="AY279" s="17" t="s">
        <v>204</v>
      </c>
      <c r="BE279" s="228">
        <f>IF(O279="základní",K279,0)</f>
        <v>0</v>
      </c>
      <c r="BF279" s="228">
        <f>IF(O279="snížená",K279,0)</f>
        <v>0</v>
      </c>
      <c r="BG279" s="228">
        <f>IF(O279="zákl. přenesená",K279,0)</f>
        <v>0</v>
      </c>
      <c r="BH279" s="228">
        <f>IF(O279="sníž. přenesená",K279,0)</f>
        <v>0</v>
      </c>
      <c r="BI279" s="228">
        <f>IF(O279="nulová",K279,0)</f>
        <v>0</v>
      </c>
      <c r="BJ279" s="17" t="s">
        <v>88</v>
      </c>
      <c r="BK279" s="228">
        <f>ROUND(P279*H279,2)</f>
        <v>0</v>
      </c>
      <c r="BL279" s="17" t="s">
        <v>305</v>
      </c>
      <c r="BM279" s="17" t="s">
        <v>3580</v>
      </c>
    </row>
    <row r="280" spans="2:65" s="1" customFormat="1" ht="16.5" customHeight="1">
      <c r="B280" s="39"/>
      <c r="C280" s="216" t="s">
        <v>1618</v>
      </c>
      <c r="D280" s="216" t="s">
        <v>206</v>
      </c>
      <c r="E280" s="217" t="s">
        <v>3581</v>
      </c>
      <c r="F280" s="218" t="s">
        <v>3582</v>
      </c>
      <c r="G280" s="219" t="s">
        <v>314</v>
      </c>
      <c r="H280" s="220">
        <v>372</v>
      </c>
      <c r="I280" s="221"/>
      <c r="J280" s="221"/>
      <c r="K280" s="222">
        <f>ROUND(P280*H280,2)</f>
        <v>0</v>
      </c>
      <c r="L280" s="218" t="s">
        <v>1071</v>
      </c>
      <c r="M280" s="44"/>
      <c r="N280" s="223" t="s">
        <v>33</v>
      </c>
      <c r="O280" s="224" t="s">
        <v>49</v>
      </c>
      <c r="P280" s="225">
        <f>I280+J280</f>
        <v>0</v>
      </c>
      <c r="Q280" s="225">
        <f>ROUND(I280*H280,2)</f>
        <v>0</v>
      </c>
      <c r="R280" s="225">
        <f>ROUND(J280*H280,2)</f>
        <v>0</v>
      </c>
      <c r="S280" s="80"/>
      <c r="T280" s="226">
        <f>S280*H280</f>
        <v>0</v>
      </c>
      <c r="U280" s="226">
        <v>0</v>
      </c>
      <c r="V280" s="226">
        <f>U280*H280</f>
        <v>0</v>
      </c>
      <c r="W280" s="226">
        <v>0</v>
      </c>
      <c r="X280" s="227">
        <f>W280*H280</f>
        <v>0</v>
      </c>
      <c r="AR280" s="17" t="s">
        <v>305</v>
      </c>
      <c r="AT280" s="17" t="s">
        <v>206</v>
      </c>
      <c r="AU280" s="17" t="s">
        <v>90</v>
      </c>
      <c r="AY280" s="17" t="s">
        <v>204</v>
      </c>
      <c r="BE280" s="228">
        <f>IF(O280="základní",K280,0)</f>
        <v>0</v>
      </c>
      <c r="BF280" s="228">
        <f>IF(O280="snížená",K280,0)</f>
        <v>0</v>
      </c>
      <c r="BG280" s="228">
        <f>IF(O280="zákl. přenesená",K280,0)</f>
        <v>0</v>
      </c>
      <c r="BH280" s="228">
        <f>IF(O280="sníž. přenesená",K280,0)</f>
        <v>0</v>
      </c>
      <c r="BI280" s="228">
        <f>IF(O280="nulová",K280,0)</f>
        <v>0</v>
      </c>
      <c r="BJ280" s="17" t="s">
        <v>88</v>
      </c>
      <c r="BK280" s="228">
        <f>ROUND(P280*H280,2)</f>
        <v>0</v>
      </c>
      <c r="BL280" s="17" t="s">
        <v>305</v>
      </c>
      <c r="BM280" s="17" t="s">
        <v>3583</v>
      </c>
    </row>
    <row r="281" spans="2:65" s="1" customFormat="1" ht="16.5" customHeight="1">
      <c r="B281" s="39"/>
      <c r="C281" s="216" t="s">
        <v>1622</v>
      </c>
      <c r="D281" s="216" t="s">
        <v>206</v>
      </c>
      <c r="E281" s="217" t="s">
        <v>3584</v>
      </c>
      <c r="F281" s="218" t="s">
        <v>3585</v>
      </c>
      <c r="G281" s="219" t="s">
        <v>314</v>
      </c>
      <c r="H281" s="220">
        <v>202</v>
      </c>
      <c r="I281" s="221"/>
      <c r="J281" s="221"/>
      <c r="K281" s="222">
        <f>ROUND(P281*H281,2)</f>
        <v>0</v>
      </c>
      <c r="L281" s="218" t="s">
        <v>1071</v>
      </c>
      <c r="M281" s="44"/>
      <c r="N281" s="223" t="s">
        <v>33</v>
      </c>
      <c r="O281" s="224" t="s">
        <v>49</v>
      </c>
      <c r="P281" s="225">
        <f>I281+J281</f>
        <v>0</v>
      </c>
      <c r="Q281" s="225">
        <f>ROUND(I281*H281,2)</f>
        <v>0</v>
      </c>
      <c r="R281" s="225">
        <f>ROUND(J281*H281,2)</f>
        <v>0</v>
      </c>
      <c r="S281" s="80"/>
      <c r="T281" s="226">
        <f>S281*H281</f>
        <v>0</v>
      </c>
      <c r="U281" s="226">
        <v>0</v>
      </c>
      <c r="V281" s="226">
        <f>U281*H281</f>
        <v>0</v>
      </c>
      <c r="W281" s="226">
        <v>0</v>
      </c>
      <c r="X281" s="227">
        <f>W281*H281</f>
        <v>0</v>
      </c>
      <c r="AR281" s="17" t="s">
        <v>305</v>
      </c>
      <c r="AT281" s="17" t="s">
        <v>206</v>
      </c>
      <c r="AU281" s="17" t="s">
        <v>90</v>
      </c>
      <c r="AY281" s="17" t="s">
        <v>204</v>
      </c>
      <c r="BE281" s="228">
        <f>IF(O281="základní",K281,0)</f>
        <v>0</v>
      </c>
      <c r="BF281" s="228">
        <f>IF(O281="snížená",K281,0)</f>
        <v>0</v>
      </c>
      <c r="BG281" s="228">
        <f>IF(O281="zákl. přenesená",K281,0)</f>
        <v>0</v>
      </c>
      <c r="BH281" s="228">
        <f>IF(O281="sníž. přenesená",K281,0)</f>
        <v>0</v>
      </c>
      <c r="BI281" s="228">
        <f>IF(O281="nulová",K281,0)</f>
        <v>0</v>
      </c>
      <c r="BJ281" s="17" t="s">
        <v>88</v>
      </c>
      <c r="BK281" s="228">
        <f>ROUND(P281*H281,2)</f>
        <v>0</v>
      </c>
      <c r="BL281" s="17" t="s">
        <v>305</v>
      </c>
      <c r="BM281" s="17" t="s">
        <v>3586</v>
      </c>
    </row>
    <row r="282" spans="2:65" s="1" customFormat="1" ht="16.5" customHeight="1">
      <c r="B282" s="39"/>
      <c r="C282" s="216" t="s">
        <v>1627</v>
      </c>
      <c r="D282" s="216" t="s">
        <v>206</v>
      </c>
      <c r="E282" s="217" t="s">
        <v>3587</v>
      </c>
      <c r="F282" s="218" t="s">
        <v>3588</v>
      </c>
      <c r="G282" s="219" t="s">
        <v>314</v>
      </c>
      <c r="H282" s="220">
        <v>172</v>
      </c>
      <c r="I282" s="221"/>
      <c r="J282" s="221"/>
      <c r="K282" s="222">
        <f>ROUND(P282*H282,2)</f>
        <v>0</v>
      </c>
      <c r="L282" s="218" t="s">
        <v>1071</v>
      </c>
      <c r="M282" s="44"/>
      <c r="N282" s="223" t="s">
        <v>33</v>
      </c>
      <c r="O282" s="224" t="s">
        <v>49</v>
      </c>
      <c r="P282" s="225">
        <f>I282+J282</f>
        <v>0</v>
      </c>
      <c r="Q282" s="225">
        <f>ROUND(I282*H282,2)</f>
        <v>0</v>
      </c>
      <c r="R282" s="225">
        <f>ROUND(J282*H282,2)</f>
        <v>0</v>
      </c>
      <c r="S282" s="80"/>
      <c r="T282" s="226">
        <f>S282*H282</f>
        <v>0</v>
      </c>
      <c r="U282" s="226">
        <v>0</v>
      </c>
      <c r="V282" s="226">
        <f>U282*H282</f>
        <v>0</v>
      </c>
      <c r="W282" s="226">
        <v>0</v>
      </c>
      <c r="X282" s="227">
        <f>W282*H282</f>
        <v>0</v>
      </c>
      <c r="AR282" s="17" t="s">
        <v>305</v>
      </c>
      <c r="AT282" s="17" t="s">
        <v>206</v>
      </c>
      <c r="AU282" s="17" t="s">
        <v>90</v>
      </c>
      <c r="AY282" s="17" t="s">
        <v>204</v>
      </c>
      <c r="BE282" s="228">
        <f>IF(O282="základní",K282,0)</f>
        <v>0</v>
      </c>
      <c r="BF282" s="228">
        <f>IF(O282="snížená",K282,0)</f>
        <v>0</v>
      </c>
      <c r="BG282" s="228">
        <f>IF(O282="zákl. přenesená",K282,0)</f>
        <v>0</v>
      </c>
      <c r="BH282" s="228">
        <f>IF(O282="sníž. přenesená",K282,0)</f>
        <v>0</v>
      </c>
      <c r="BI282" s="228">
        <f>IF(O282="nulová",K282,0)</f>
        <v>0</v>
      </c>
      <c r="BJ282" s="17" t="s">
        <v>88</v>
      </c>
      <c r="BK282" s="228">
        <f>ROUND(P282*H282,2)</f>
        <v>0</v>
      </c>
      <c r="BL282" s="17" t="s">
        <v>305</v>
      </c>
      <c r="BM282" s="17" t="s">
        <v>3589</v>
      </c>
    </row>
    <row r="283" spans="2:65" s="1" customFormat="1" ht="16.5" customHeight="1">
      <c r="B283" s="39"/>
      <c r="C283" s="216" t="s">
        <v>1634</v>
      </c>
      <c r="D283" s="216" t="s">
        <v>206</v>
      </c>
      <c r="E283" s="217" t="s">
        <v>3590</v>
      </c>
      <c r="F283" s="218" t="s">
        <v>3591</v>
      </c>
      <c r="G283" s="219" t="s">
        <v>361</v>
      </c>
      <c r="H283" s="220">
        <v>1</v>
      </c>
      <c r="I283" s="221"/>
      <c r="J283" s="221"/>
      <c r="K283" s="222">
        <f>ROUND(P283*H283,2)</f>
        <v>0</v>
      </c>
      <c r="L283" s="218" t="s">
        <v>1071</v>
      </c>
      <c r="M283" s="44"/>
      <c r="N283" s="223" t="s">
        <v>33</v>
      </c>
      <c r="O283" s="224" t="s">
        <v>49</v>
      </c>
      <c r="P283" s="225">
        <f>I283+J283</f>
        <v>0</v>
      </c>
      <c r="Q283" s="225">
        <f>ROUND(I283*H283,2)</f>
        <v>0</v>
      </c>
      <c r="R283" s="225">
        <f>ROUND(J283*H283,2)</f>
        <v>0</v>
      </c>
      <c r="S283" s="80"/>
      <c r="T283" s="226">
        <f>S283*H283</f>
        <v>0</v>
      </c>
      <c r="U283" s="226">
        <v>0.0065</v>
      </c>
      <c r="V283" s="226">
        <f>U283*H283</f>
        <v>0.0065</v>
      </c>
      <c r="W283" s="226">
        <v>0</v>
      </c>
      <c r="X283" s="227">
        <f>W283*H283</f>
        <v>0</v>
      </c>
      <c r="AR283" s="17" t="s">
        <v>305</v>
      </c>
      <c r="AT283" s="17" t="s">
        <v>206</v>
      </c>
      <c r="AU283" s="17" t="s">
        <v>90</v>
      </c>
      <c r="AY283" s="17" t="s">
        <v>204</v>
      </c>
      <c r="BE283" s="228">
        <f>IF(O283="základní",K283,0)</f>
        <v>0</v>
      </c>
      <c r="BF283" s="228">
        <f>IF(O283="snížená",K283,0)</f>
        <v>0</v>
      </c>
      <c r="BG283" s="228">
        <f>IF(O283="zákl. přenesená",K283,0)</f>
        <v>0</v>
      </c>
      <c r="BH283" s="228">
        <f>IF(O283="sníž. přenesená",K283,0)</f>
        <v>0</v>
      </c>
      <c r="BI283" s="228">
        <f>IF(O283="nulová",K283,0)</f>
        <v>0</v>
      </c>
      <c r="BJ283" s="17" t="s">
        <v>88</v>
      </c>
      <c r="BK283" s="228">
        <f>ROUND(P283*H283,2)</f>
        <v>0</v>
      </c>
      <c r="BL283" s="17" t="s">
        <v>305</v>
      </c>
      <c r="BM283" s="17" t="s">
        <v>3592</v>
      </c>
    </row>
    <row r="284" spans="2:65" s="1" customFormat="1" ht="16.5" customHeight="1">
      <c r="B284" s="39"/>
      <c r="C284" s="216" t="s">
        <v>1641</v>
      </c>
      <c r="D284" s="216" t="s">
        <v>206</v>
      </c>
      <c r="E284" s="217" t="s">
        <v>3593</v>
      </c>
      <c r="F284" s="218" t="s">
        <v>3594</v>
      </c>
      <c r="G284" s="219" t="s">
        <v>361</v>
      </c>
      <c r="H284" s="220">
        <v>8</v>
      </c>
      <c r="I284" s="221"/>
      <c r="J284" s="221"/>
      <c r="K284" s="222">
        <f>ROUND(P284*H284,2)</f>
        <v>0</v>
      </c>
      <c r="L284" s="218" t="s">
        <v>1071</v>
      </c>
      <c r="M284" s="44"/>
      <c r="N284" s="223" t="s">
        <v>33</v>
      </c>
      <c r="O284" s="224" t="s">
        <v>49</v>
      </c>
      <c r="P284" s="225">
        <f>I284+J284</f>
        <v>0</v>
      </c>
      <c r="Q284" s="225">
        <f>ROUND(I284*H284,2)</f>
        <v>0</v>
      </c>
      <c r="R284" s="225">
        <f>ROUND(J284*H284,2)</f>
        <v>0</v>
      </c>
      <c r="S284" s="80"/>
      <c r="T284" s="226">
        <f>S284*H284</f>
        <v>0</v>
      </c>
      <c r="U284" s="226">
        <v>0.0072</v>
      </c>
      <c r="V284" s="226">
        <f>U284*H284</f>
        <v>0.0576</v>
      </c>
      <c r="W284" s="226">
        <v>0</v>
      </c>
      <c r="X284" s="227">
        <f>W284*H284</f>
        <v>0</v>
      </c>
      <c r="AR284" s="17" t="s">
        <v>305</v>
      </c>
      <c r="AT284" s="17" t="s">
        <v>206</v>
      </c>
      <c r="AU284" s="17" t="s">
        <v>90</v>
      </c>
      <c r="AY284" s="17" t="s">
        <v>204</v>
      </c>
      <c r="BE284" s="228">
        <f>IF(O284="základní",K284,0)</f>
        <v>0</v>
      </c>
      <c r="BF284" s="228">
        <f>IF(O284="snížená",K284,0)</f>
        <v>0</v>
      </c>
      <c r="BG284" s="228">
        <f>IF(O284="zákl. přenesená",K284,0)</f>
        <v>0</v>
      </c>
      <c r="BH284" s="228">
        <f>IF(O284="sníž. přenesená",K284,0)</f>
        <v>0</v>
      </c>
      <c r="BI284" s="228">
        <f>IF(O284="nulová",K284,0)</f>
        <v>0</v>
      </c>
      <c r="BJ284" s="17" t="s">
        <v>88</v>
      </c>
      <c r="BK284" s="228">
        <f>ROUND(P284*H284,2)</f>
        <v>0</v>
      </c>
      <c r="BL284" s="17" t="s">
        <v>305</v>
      </c>
      <c r="BM284" s="17" t="s">
        <v>3595</v>
      </c>
    </row>
    <row r="285" spans="2:65" s="1" customFormat="1" ht="16.5" customHeight="1">
      <c r="B285" s="39"/>
      <c r="C285" s="216" t="s">
        <v>1646</v>
      </c>
      <c r="D285" s="216" t="s">
        <v>206</v>
      </c>
      <c r="E285" s="217" t="s">
        <v>3596</v>
      </c>
      <c r="F285" s="218" t="s">
        <v>3597</v>
      </c>
      <c r="G285" s="219" t="s">
        <v>361</v>
      </c>
      <c r="H285" s="220">
        <v>2</v>
      </c>
      <c r="I285" s="221"/>
      <c r="J285" s="221"/>
      <c r="K285" s="222">
        <f>ROUND(P285*H285,2)</f>
        <v>0</v>
      </c>
      <c r="L285" s="218" t="s">
        <v>1071</v>
      </c>
      <c r="M285" s="44"/>
      <c r="N285" s="223" t="s">
        <v>33</v>
      </c>
      <c r="O285" s="224" t="s">
        <v>49</v>
      </c>
      <c r="P285" s="225">
        <f>I285+J285</f>
        <v>0</v>
      </c>
      <c r="Q285" s="225">
        <f>ROUND(I285*H285,2)</f>
        <v>0</v>
      </c>
      <c r="R285" s="225">
        <f>ROUND(J285*H285,2)</f>
        <v>0</v>
      </c>
      <c r="S285" s="80"/>
      <c r="T285" s="226">
        <f>S285*H285</f>
        <v>0</v>
      </c>
      <c r="U285" s="226">
        <v>0.0084</v>
      </c>
      <c r="V285" s="226">
        <f>U285*H285</f>
        <v>0.0168</v>
      </c>
      <c r="W285" s="226">
        <v>0</v>
      </c>
      <c r="X285" s="227">
        <f>W285*H285</f>
        <v>0</v>
      </c>
      <c r="AR285" s="17" t="s">
        <v>305</v>
      </c>
      <c r="AT285" s="17" t="s">
        <v>206</v>
      </c>
      <c r="AU285" s="17" t="s">
        <v>90</v>
      </c>
      <c r="AY285" s="17" t="s">
        <v>204</v>
      </c>
      <c r="BE285" s="228">
        <f>IF(O285="základní",K285,0)</f>
        <v>0</v>
      </c>
      <c r="BF285" s="228">
        <f>IF(O285="snížená",K285,0)</f>
        <v>0</v>
      </c>
      <c r="BG285" s="228">
        <f>IF(O285="zákl. přenesená",K285,0)</f>
        <v>0</v>
      </c>
      <c r="BH285" s="228">
        <f>IF(O285="sníž. přenesená",K285,0)</f>
        <v>0</v>
      </c>
      <c r="BI285" s="228">
        <f>IF(O285="nulová",K285,0)</f>
        <v>0</v>
      </c>
      <c r="BJ285" s="17" t="s">
        <v>88</v>
      </c>
      <c r="BK285" s="228">
        <f>ROUND(P285*H285,2)</f>
        <v>0</v>
      </c>
      <c r="BL285" s="17" t="s">
        <v>305</v>
      </c>
      <c r="BM285" s="17" t="s">
        <v>3598</v>
      </c>
    </row>
    <row r="286" spans="2:65" s="1" customFormat="1" ht="16.5" customHeight="1">
      <c r="B286" s="39"/>
      <c r="C286" s="216" t="s">
        <v>1651</v>
      </c>
      <c r="D286" s="216" t="s">
        <v>206</v>
      </c>
      <c r="E286" s="217" t="s">
        <v>3599</v>
      </c>
      <c r="F286" s="218" t="s">
        <v>3600</v>
      </c>
      <c r="G286" s="219" t="s">
        <v>361</v>
      </c>
      <c r="H286" s="220">
        <v>1</v>
      </c>
      <c r="I286" s="221"/>
      <c r="J286" s="221"/>
      <c r="K286" s="222">
        <f>ROUND(P286*H286,2)</f>
        <v>0</v>
      </c>
      <c r="L286" s="218" t="s">
        <v>1071</v>
      </c>
      <c r="M286" s="44"/>
      <c r="N286" s="223" t="s">
        <v>33</v>
      </c>
      <c r="O286" s="224" t="s">
        <v>49</v>
      </c>
      <c r="P286" s="225">
        <f>I286+J286</f>
        <v>0</v>
      </c>
      <c r="Q286" s="225">
        <f>ROUND(I286*H286,2)</f>
        <v>0</v>
      </c>
      <c r="R286" s="225">
        <f>ROUND(J286*H286,2)</f>
        <v>0</v>
      </c>
      <c r="S286" s="80"/>
      <c r="T286" s="226">
        <f>S286*H286</f>
        <v>0</v>
      </c>
      <c r="U286" s="226">
        <v>0.01654</v>
      </c>
      <c r="V286" s="226">
        <f>U286*H286</f>
        <v>0.01654</v>
      </c>
      <c r="W286" s="226">
        <v>0</v>
      </c>
      <c r="X286" s="227">
        <f>W286*H286</f>
        <v>0</v>
      </c>
      <c r="AR286" s="17" t="s">
        <v>305</v>
      </c>
      <c r="AT286" s="17" t="s">
        <v>206</v>
      </c>
      <c r="AU286" s="17" t="s">
        <v>90</v>
      </c>
      <c r="AY286" s="17" t="s">
        <v>204</v>
      </c>
      <c r="BE286" s="228">
        <f>IF(O286="základní",K286,0)</f>
        <v>0</v>
      </c>
      <c r="BF286" s="228">
        <f>IF(O286="snížená",K286,0)</f>
        <v>0</v>
      </c>
      <c r="BG286" s="228">
        <f>IF(O286="zákl. přenesená",K286,0)</f>
        <v>0</v>
      </c>
      <c r="BH286" s="228">
        <f>IF(O286="sníž. přenesená",K286,0)</f>
        <v>0</v>
      </c>
      <c r="BI286" s="228">
        <f>IF(O286="nulová",K286,0)</f>
        <v>0</v>
      </c>
      <c r="BJ286" s="17" t="s">
        <v>88</v>
      </c>
      <c r="BK286" s="228">
        <f>ROUND(P286*H286,2)</f>
        <v>0</v>
      </c>
      <c r="BL286" s="17" t="s">
        <v>305</v>
      </c>
      <c r="BM286" s="17" t="s">
        <v>3601</v>
      </c>
    </row>
    <row r="287" spans="2:65" s="1" customFormat="1" ht="16.5" customHeight="1">
      <c r="B287" s="39"/>
      <c r="C287" s="216" t="s">
        <v>1656</v>
      </c>
      <c r="D287" s="216" t="s">
        <v>206</v>
      </c>
      <c r="E287" s="217" t="s">
        <v>3602</v>
      </c>
      <c r="F287" s="218" t="s">
        <v>3603</v>
      </c>
      <c r="G287" s="219" t="s">
        <v>361</v>
      </c>
      <c r="H287" s="220">
        <v>4</v>
      </c>
      <c r="I287" s="221"/>
      <c r="J287" s="221"/>
      <c r="K287" s="222">
        <f>ROUND(P287*H287,2)</f>
        <v>0</v>
      </c>
      <c r="L287" s="218" t="s">
        <v>1071</v>
      </c>
      <c r="M287" s="44"/>
      <c r="N287" s="223" t="s">
        <v>33</v>
      </c>
      <c r="O287" s="224" t="s">
        <v>49</v>
      </c>
      <c r="P287" s="225">
        <f>I287+J287</f>
        <v>0</v>
      </c>
      <c r="Q287" s="225">
        <f>ROUND(I287*H287,2)</f>
        <v>0</v>
      </c>
      <c r="R287" s="225">
        <f>ROUND(J287*H287,2)</f>
        <v>0</v>
      </c>
      <c r="S287" s="80"/>
      <c r="T287" s="226">
        <f>S287*H287</f>
        <v>0</v>
      </c>
      <c r="U287" s="226">
        <v>0.02132</v>
      </c>
      <c r="V287" s="226">
        <f>U287*H287</f>
        <v>0.08528</v>
      </c>
      <c r="W287" s="226">
        <v>0</v>
      </c>
      <c r="X287" s="227">
        <f>W287*H287</f>
        <v>0</v>
      </c>
      <c r="AR287" s="17" t="s">
        <v>305</v>
      </c>
      <c r="AT287" s="17" t="s">
        <v>206</v>
      </c>
      <c r="AU287" s="17" t="s">
        <v>90</v>
      </c>
      <c r="AY287" s="17" t="s">
        <v>204</v>
      </c>
      <c r="BE287" s="228">
        <f>IF(O287="základní",K287,0)</f>
        <v>0</v>
      </c>
      <c r="BF287" s="228">
        <f>IF(O287="snížená",K287,0)</f>
        <v>0</v>
      </c>
      <c r="BG287" s="228">
        <f>IF(O287="zákl. přenesená",K287,0)</f>
        <v>0</v>
      </c>
      <c r="BH287" s="228">
        <f>IF(O287="sníž. přenesená",K287,0)</f>
        <v>0</v>
      </c>
      <c r="BI287" s="228">
        <f>IF(O287="nulová",K287,0)</f>
        <v>0</v>
      </c>
      <c r="BJ287" s="17" t="s">
        <v>88</v>
      </c>
      <c r="BK287" s="228">
        <f>ROUND(P287*H287,2)</f>
        <v>0</v>
      </c>
      <c r="BL287" s="17" t="s">
        <v>305</v>
      </c>
      <c r="BM287" s="17" t="s">
        <v>3604</v>
      </c>
    </row>
    <row r="288" spans="2:65" s="1" customFormat="1" ht="16.5" customHeight="1">
      <c r="B288" s="39"/>
      <c r="C288" s="216" t="s">
        <v>1666</v>
      </c>
      <c r="D288" s="216" t="s">
        <v>206</v>
      </c>
      <c r="E288" s="217" t="s">
        <v>3605</v>
      </c>
      <c r="F288" s="218" t="s">
        <v>3606</v>
      </c>
      <c r="G288" s="219" t="s">
        <v>361</v>
      </c>
      <c r="H288" s="220">
        <v>1</v>
      </c>
      <c r="I288" s="221"/>
      <c r="J288" s="221"/>
      <c r="K288" s="222">
        <f>ROUND(P288*H288,2)</f>
        <v>0</v>
      </c>
      <c r="L288" s="218" t="s">
        <v>1071</v>
      </c>
      <c r="M288" s="44"/>
      <c r="N288" s="223" t="s">
        <v>33</v>
      </c>
      <c r="O288" s="224" t="s">
        <v>49</v>
      </c>
      <c r="P288" s="225">
        <f>I288+J288</f>
        <v>0</v>
      </c>
      <c r="Q288" s="225">
        <f>ROUND(I288*H288,2)</f>
        <v>0</v>
      </c>
      <c r="R288" s="225">
        <f>ROUND(J288*H288,2)</f>
        <v>0</v>
      </c>
      <c r="S288" s="80"/>
      <c r="T288" s="226">
        <f>S288*H288</f>
        <v>0</v>
      </c>
      <c r="U288" s="226">
        <v>0.0261</v>
      </c>
      <c r="V288" s="226">
        <f>U288*H288</f>
        <v>0.0261</v>
      </c>
      <c r="W288" s="226">
        <v>0</v>
      </c>
      <c r="X288" s="227">
        <f>W288*H288</f>
        <v>0</v>
      </c>
      <c r="AR288" s="17" t="s">
        <v>305</v>
      </c>
      <c r="AT288" s="17" t="s">
        <v>206</v>
      </c>
      <c r="AU288" s="17" t="s">
        <v>90</v>
      </c>
      <c r="AY288" s="17" t="s">
        <v>204</v>
      </c>
      <c r="BE288" s="228">
        <f>IF(O288="základní",K288,0)</f>
        <v>0</v>
      </c>
      <c r="BF288" s="228">
        <f>IF(O288="snížená",K288,0)</f>
        <v>0</v>
      </c>
      <c r="BG288" s="228">
        <f>IF(O288="zákl. přenesená",K288,0)</f>
        <v>0</v>
      </c>
      <c r="BH288" s="228">
        <f>IF(O288="sníž. přenesená",K288,0)</f>
        <v>0</v>
      </c>
      <c r="BI288" s="228">
        <f>IF(O288="nulová",K288,0)</f>
        <v>0</v>
      </c>
      <c r="BJ288" s="17" t="s">
        <v>88</v>
      </c>
      <c r="BK288" s="228">
        <f>ROUND(P288*H288,2)</f>
        <v>0</v>
      </c>
      <c r="BL288" s="17" t="s">
        <v>305</v>
      </c>
      <c r="BM288" s="17" t="s">
        <v>3607</v>
      </c>
    </row>
    <row r="289" spans="2:65" s="1" customFormat="1" ht="16.5" customHeight="1">
      <c r="B289" s="39"/>
      <c r="C289" s="216" t="s">
        <v>1672</v>
      </c>
      <c r="D289" s="216" t="s">
        <v>206</v>
      </c>
      <c r="E289" s="217" t="s">
        <v>3608</v>
      </c>
      <c r="F289" s="218" t="s">
        <v>3609</v>
      </c>
      <c r="G289" s="219" t="s">
        <v>361</v>
      </c>
      <c r="H289" s="220">
        <v>2</v>
      </c>
      <c r="I289" s="221"/>
      <c r="J289" s="221"/>
      <c r="K289" s="222">
        <f>ROUND(P289*H289,2)</f>
        <v>0</v>
      </c>
      <c r="L289" s="218" t="s">
        <v>1071</v>
      </c>
      <c r="M289" s="44"/>
      <c r="N289" s="223" t="s">
        <v>33</v>
      </c>
      <c r="O289" s="224" t="s">
        <v>49</v>
      </c>
      <c r="P289" s="225">
        <f>I289+J289</f>
        <v>0</v>
      </c>
      <c r="Q289" s="225">
        <f>ROUND(I289*H289,2)</f>
        <v>0</v>
      </c>
      <c r="R289" s="225">
        <f>ROUND(J289*H289,2)</f>
        <v>0</v>
      </c>
      <c r="S289" s="80"/>
      <c r="T289" s="226">
        <f>S289*H289</f>
        <v>0</v>
      </c>
      <c r="U289" s="226">
        <v>0.0234</v>
      </c>
      <c r="V289" s="226">
        <f>U289*H289</f>
        <v>0.0468</v>
      </c>
      <c r="W289" s="226">
        <v>0</v>
      </c>
      <c r="X289" s="227">
        <f>W289*H289</f>
        <v>0</v>
      </c>
      <c r="AR289" s="17" t="s">
        <v>305</v>
      </c>
      <c r="AT289" s="17" t="s">
        <v>206</v>
      </c>
      <c r="AU289" s="17" t="s">
        <v>90</v>
      </c>
      <c r="AY289" s="17" t="s">
        <v>204</v>
      </c>
      <c r="BE289" s="228">
        <f>IF(O289="základní",K289,0)</f>
        <v>0</v>
      </c>
      <c r="BF289" s="228">
        <f>IF(O289="snížená",K289,0)</f>
        <v>0</v>
      </c>
      <c r="BG289" s="228">
        <f>IF(O289="zákl. přenesená",K289,0)</f>
        <v>0</v>
      </c>
      <c r="BH289" s="228">
        <f>IF(O289="sníž. přenesená",K289,0)</f>
        <v>0</v>
      </c>
      <c r="BI289" s="228">
        <f>IF(O289="nulová",K289,0)</f>
        <v>0</v>
      </c>
      <c r="BJ289" s="17" t="s">
        <v>88</v>
      </c>
      <c r="BK289" s="228">
        <f>ROUND(P289*H289,2)</f>
        <v>0</v>
      </c>
      <c r="BL289" s="17" t="s">
        <v>305</v>
      </c>
      <c r="BM289" s="17" t="s">
        <v>3610</v>
      </c>
    </row>
    <row r="290" spans="2:65" s="1" customFormat="1" ht="16.5" customHeight="1">
      <c r="B290" s="39"/>
      <c r="C290" s="216" t="s">
        <v>1679</v>
      </c>
      <c r="D290" s="216" t="s">
        <v>206</v>
      </c>
      <c r="E290" s="217" t="s">
        <v>3611</v>
      </c>
      <c r="F290" s="218" t="s">
        <v>3612</v>
      </c>
      <c r="G290" s="219" t="s">
        <v>361</v>
      </c>
      <c r="H290" s="220">
        <v>9</v>
      </c>
      <c r="I290" s="221"/>
      <c r="J290" s="221"/>
      <c r="K290" s="222">
        <f>ROUND(P290*H290,2)</f>
        <v>0</v>
      </c>
      <c r="L290" s="218" t="s">
        <v>1071</v>
      </c>
      <c r="M290" s="44"/>
      <c r="N290" s="223" t="s">
        <v>33</v>
      </c>
      <c r="O290" s="224" t="s">
        <v>49</v>
      </c>
      <c r="P290" s="225">
        <f>I290+J290</f>
        <v>0</v>
      </c>
      <c r="Q290" s="225">
        <f>ROUND(I290*H290,2)</f>
        <v>0</v>
      </c>
      <c r="R290" s="225">
        <f>ROUND(J290*H290,2)</f>
        <v>0</v>
      </c>
      <c r="S290" s="80"/>
      <c r="T290" s="226">
        <f>S290*H290</f>
        <v>0</v>
      </c>
      <c r="U290" s="226">
        <v>0</v>
      </c>
      <c r="V290" s="226">
        <f>U290*H290</f>
        <v>0</v>
      </c>
      <c r="W290" s="226">
        <v>0</v>
      </c>
      <c r="X290" s="227">
        <f>W290*H290</f>
        <v>0</v>
      </c>
      <c r="AR290" s="17" t="s">
        <v>305</v>
      </c>
      <c r="AT290" s="17" t="s">
        <v>206</v>
      </c>
      <c r="AU290" s="17" t="s">
        <v>90</v>
      </c>
      <c r="AY290" s="17" t="s">
        <v>204</v>
      </c>
      <c r="BE290" s="228">
        <f>IF(O290="základní",K290,0)</f>
        <v>0</v>
      </c>
      <c r="BF290" s="228">
        <f>IF(O290="snížená",K290,0)</f>
        <v>0</v>
      </c>
      <c r="BG290" s="228">
        <f>IF(O290="zákl. přenesená",K290,0)</f>
        <v>0</v>
      </c>
      <c r="BH290" s="228">
        <f>IF(O290="sníž. přenesená",K290,0)</f>
        <v>0</v>
      </c>
      <c r="BI290" s="228">
        <f>IF(O290="nulová",K290,0)</f>
        <v>0</v>
      </c>
      <c r="BJ290" s="17" t="s">
        <v>88</v>
      </c>
      <c r="BK290" s="228">
        <f>ROUND(P290*H290,2)</f>
        <v>0</v>
      </c>
      <c r="BL290" s="17" t="s">
        <v>305</v>
      </c>
      <c r="BM290" s="17" t="s">
        <v>3613</v>
      </c>
    </row>
    <row r="291" spans="2:65" s="1" customFormat="1" ht="16.5" customHeight="1">
      <c r="B291" s="39"/>
      <c r="C291" s="216" t="s">
        <v>1684</v>
      </c>
      <c r="D291" s="216" t="s">
        <v>206</v>
      </c>
      <c r="E291" s="217" t="s">
        <v>3614</v>
      </c>
      <c r="F291" s="218" t="s">
        <v>3615</v>
      </c>
      <c r="G291" s="219" t="s">
        <v>361</v>
      </c>
      <c r="H291" s="220">
        <v>1</v>
      </c>
      <c r="I291" s="221"/>
      <c r="J291" s="221"/>
      <c r="K291" s="222">
        <f>ROUND(P291*H291,2)</f>
        <v>0</v>
      </c>
      <c r="L291" s="218" t="s">
        <v>1071</v>
      </c>
      <c r="M291" s="44"/>
      <c r="N291" s="223" t="s">
        <v>33</v>
      </c>
      <c r="O291" s="224" t="s">
        <v>49</v>
      </c>
      <c r="P291" s="225">
        <f>I291+J291</f>
        <v>0</v>
      </c>
      <c r="Q291" s="225">
        <f>ROUND(I291*H291,2)</f>
        <v>0</v>
      </c>
      <c r="R291" s="225">
        <f>ROUND(J291*H291,2)</f>
        <v>0</v>
      </c>
      <c r="S291" s="80"/>
      <c r="T291" s="226">
        <f>S291*H291</f>
        <v>0</v>
      </c>
      <c r="U291" s="226">
        <v>0</v>
      </c>
      <c r="V291" s="226">
        <f>U291*H291</f>
        <v>0</v>
      </c>
      <c r="W291" s="226">
        <v>0</v>
      </c>
      <c r="X291" s="227">
        <f>W291*H291</f>
        <v>0</v>
      </c>
      <c r="AR291" s="17" t="s">
        <v>305</v>
      </c>
      <c r="AT291" s="17" t="s">
        <v>206</v>
      </c>
      <c r="AU291" s="17" t="s">
        <v>90</v>
      </c>
      <c r="AY291" s="17" t="s">
        <v>204</v>
      </c>
      <c r="BE291" s="228">
        <f>IF(O291="základní",K291,0)</f>
        <v>0</v>
      </c>
      <c r="BF291" s="228">
        <f>IF(O291="snížená",K291,0)</f>
        <v>0</v>
      </c>
      <c r="BG291" s="228">
        <f>IF(O291="zákl. přenesená",K291,0)</f>
        <v>0</v>
      </c>
      <c r="BH291" s="228">
        <f>IF(O291="sníž. přenesená",K291,0)</f>
        <v>0</v>
      </c>
      <c r="BI291" s="228">
        <f>IF(O291="nulová",K291,0)</f>
        <v>0</v>
      </c>
      <c r="BJ291" s="17" t="s">
        <v>88</v>
      </c>
      <c r="BK291" s="228">
        <f>ROUND(P291*H291,2)</f>
        <v>0</v>
      </c>
      <c r="BL291" s="17" t="s">
        <v>305</v>
      </c>
      <c r="BM291" s="17" t="s">
        <v>3616</v>
      </c>
    </row>
    <row r="292" spans="2:65" s="1" customFormat="1" ht="16.5" customHeight="1">
      <c r="B292" s="39"/>
      <c r="C292" s="216" t="s">
        <v>1689</v>
      </c>
      <c r="D292" s="216" t="s">
        <v>206</v>
      </c>
      <c r="E292" s="217" t="s">
        <v>3617</v>
      </c>
      <c r="F292" s="218" t="s">
        <v>3618</v>
      </c>
      <c r="G292" s="219" t="s">
        <v>361</v>
      </c>
      <c r="H292" s="220">
        <v>10</v>
      </c>
      <c r="I292" s="221"/>
      <c r="J292" s="221"/>
      <c r="K292" s="222">
        <f>ROUND(P292*H292,2)</f>
        <v>0</v>
      </c>
      <c r="L292" s="218" t="s">
        <v>1071</v>
      </c>
      <c r="M292" s="44"/>
      <c r="N292" s="223" t="s">
        <v>33</v>
      </c>
      <c r="O292" s="224" t="s">
        <v>49</v>
      </c>
      <c r="P292" s="225">
        <f>I292+J292</f>
        <v>0</v>
      </c>
      <c r="Q292" s="225">
        <f>ROUND(I292*H292,2)</f>
        <v>0</v>
      </c>
      <c r="R292" s="225">
        <f>ROUND(J292*H292,2)</f>
        <v>0</v>
      </c>
      <c r="S292" s="80"/>
      <c r="T292" s="226">
        <f>S292*H292</f>
        <v>0</v>
      </c>
      <c r="U292" s="226">
        <v>0</v>
      </c>
      <c r="V292" s="226">
        <f>U292*H292</f>
        <v>0</v>
      </c>
      <c r="W292" s="226">
        <v>0</v>
      </c>
      <c r="X292" s="227">
        <f>W292*H292</f>
        <v>0</v>
      </c>
      <c r="AR292" s="17" t="s">
        <v>305</v>
      </c>
      <c r="AT292" s="17" t="s">
        <v>206</v>
      </c>
      <c r="AU292" s="17" t="s">
        <v>90</v>
      </c>
      <c r="AY292" s="17" t="s">
        <v>204</v>
      </c>
      <c r="BE292" s="228">
        <f>IF(O292="základní",K292,0)</f>
        <v>0</v>
      </c>
      <c r="BF292" s="228">
        <f>IF(O292="snížená",K292,0)</f>
        <v>0</v>
      </c>
      <c r="BG292" s="228">
        <f>IF(O292="zákl. přenesená",K292,0)</f>
        <v>0</v>
      </c>
      <c r="BH292" s="228">
        <f>IF(O292="sníž. přenesená",K292,0)</f>
        <v>0</v>
      </c>
      <c r="BI292" s="228">
        <f>IF(O292="nulová",K292,0)</f>
        <v>0</v>
      </c>
      <c r="BJ292" s="17" t="s">
        <v>88</v>
      </c>
      <c r="BK292" s="228">
        <f>ROUND(P292*H292,2)</f>
        <v>0</v>
      </c>
      <c r="BL292" s="17" t="s">
        <v>305</v>
      </c>
      <c r="BM292" s="17" t="s">
        <v>3619</v>
      </c>
    </row>
    <row r="293" spans="2:65" s="1" customFormat="1" ht="16.5" customHeight="1">
      <c r="B293" s="39"/>
      <c r="C293" s="216" t="s">
        <v>1695</v>
      </c>
      <c r="D293" s="216" t="s">
        <v>206</v>
      </c>
      <c r="E293" s="217" t="s">
        <v>3620</v>
      </c>
      <c r="F293" s="218" t="s">
        <v>3621</v>
      </c>
      <c r="G293" s="219" t="s">
        <v>3124</v>
      </c>
      <c r="H293" s="291"/>
      <c r="I293" s="221"/>
      <c r="J293" s="221"/>
      <c r="K293" s="222">
        <f>ROUND(P293*H293,2)</f>
        <v>0</v>
      </c>
      <c r="L293" s="218" t="s">
        <v>239</v>
      </c>
      <c r="M293" s="44"/>
      <c r="N293" s="223" t="s">
        <v>33</v>
      </c>
      <c r="O293" s="224" t="s">
        <v>49</v>
      </c>
      <c r="P293" s="225">
        <f>I293+J293</f>
        <v>0</v>
      </c>
      <c r="Q293" s="225">
        <f>ROUND(I293*H293,2)</f>
        <v>0</v>
      </c>
      <c r="R293" s="225">
        <f>ROUND(J293*H293,2)</f>
        <v>0</v>
      </c>
      <c r="S293" s="80"/>
      <c r="T293" s="226">
        <f>S293*H293</f>
        <v>0</v>
      </c>
      <c r="U293" s="226">
        <v>0</v>
      </c>
      <c r="V293" s="226">
        <f>U293*H293</f>
        <v>0</v>
      </c>
      <c r="W293" s="226">
        <v>0</v>
      </c>
      <c r="X293" s="227">
        <f>W293*H293</f>
        <v>0</v>
      </c>
      <c r="AR293" s="17" t="s">
        <v>305</v>
      </c>
      <c r="AT293" s="17" t="s">
        <v>206</v>
      </c>
      <c r="AU293" s="17" t="s">
        <v>90</v>
      </c>
      <c r="AY293" s="17" t="s">
        <v>204</v>
      </c>
      <c r="BE293" s="228">
        <f>IF(O293="základní",K293,0)</f>
        <v>0</v>
      </c>
      <c r="BF293" s="228">
        <f>IF(O293="snížená",K293,0)</f>
        <v>0</v>
      </c>
      <c r="BG293" s="228">
        <f>IF(O293="zákl. přenesená",K293,0)</f>
        <v>0</v>
      </c>
      <c r="BH293" s="228">
        <f>IF(O293="sníž. přenesená",K293,0)</f>
        <v>0</v>
      </c>
      <c r="BI293" s="228">
        <f>IF(O293="nulová",K293,0)</f>
        <v>0</v>
      </c>
      <c r="BJ293" s="17" t="s">
        <v>88</v>
      </c>
      <c r="BK293" s="228">
        <f>ROUND(P293*H293,2)</f>
        <v>0</v>
      </c>
      <c r="BL293" s="17" t="s">
        <v>305</v>
      </c>
      <c r="BM293" s="17" t="s">
        <v>3622</v>
      </c>
    </row>
    <row r="294" spans="2:63" s="10" customFormat="1" ht="22.8" customHeight="1">
      <c r="B294" s="199"/>
      <c r="C294" s="200"/>
      <c r="D294" s="201" t="s">
        <v>79</v>
      </c>
      <c r="E294" s="214" t="s">
        <v>2373</v>
      </c>
      <c r="F294" s="214" t="s">
        <v>3623</v>
      </c>
      <c r="G294" s="200"/>
      <c r="H294" s="200"/>
      <c r="I294" s="203"/>
      <c r="J294" s="203"/>
      <c r="K294" s="215">
        <f>BK294</f>
        <v>0</v>
      </c>
      <c r="L294" s="200"/>
      <c r="M294" s="205"/>
      <c r="N294" s="206"/>
      <c r="O294" s="207"/>
      <c r="P294" s="207"/>
      <c r="Q294" s="208">
        <f>SUM(Q295:Q307)</f>
        <v>0</v>
      </c>
      <c r="R294" s="208">
        <f>SUM(R295:R307)</f>
        <v>0</v>
      </c>
      <c r="S294" s="207"/>
      <c r="T294" s="209">
        <f>SUM(T295:T307)</f>
        <v>0</v>
      </c>
      <c r="U294" s="207"/>
      <c r="V294" s="209">
        <f>SUM(V295:V307)</f>
        <v>0</v>
      </c>
      <c r="W294" s="207"/>
      <c r="X294" s="210">
        <f>SUM(X295:X307)</f>
        <v>0</v>
      </c>
      <c r="AR294" s="211" t="s">
        <v>90</v>
      </c>
      <c r="AT294" s="212" t="s">
        <v>79</v>
      </c>
      <c r="AU294" s="212" t="s">
        <v>88</v>
      </c>
      <c r="AY294" s="211" t="s">
        <v>204</v>
      </c>
      <c r="BK294" s="213">
        <f>SUM(BK295:BK307)</f>
        <v>0</v>
      </c>
    </row>
    <row r="295" spans="2:65" s="1" customFormat="1" ht="16.5" customHeight="1">
      <c r="B295" s="39"/>
      <c r="C295" s="216" t="s">
        <v>1700</v>
      </c>
      <c r="D295" s="216" t="s">
        <v>206</v>
      </c>
      <c r="E295" s="217" t="s">
        <v>3624</v>
      </c>
      <c r="F295" s="218" t="s">
        <v>3625</v>
      </c>
      <c r="G295" s="219" t="s">
        <v>1272</v>
      </c>
      <c r="H295" s="220">
        <v>1</v>
      </c>
      <c r="I295" s="221"/>
      <c r="J295" s="221"/>
      <c r="K295" s="222">
        <f>ROUND(P295*H295,2)</f>
        <v>0</v>
      </c>
      <c r="L295" s="218" t="s">
        <v>1071</v>
      </c>
      <c r="M295" s="44"/>
      <c r="N295" s="223" t="s">
        <v>33</v>
      </c>
      <c r="O295" s="224" t="s">
        <v>49</v>
      </c>
      <c r="P295" s="225">
        <f>I295+J295</f>
        <v>0</v>
      </c>
      <c r="Q295" s="225">
        <f>ROUND(I295*H295,2)</f>
        <v>0</v>
      </c>
      <c r="R295" s="225">
        <f>ROUND(J295*H295,2)</f>
        <v>0</v>
      </c>
      <c r="S295" s="80"/>
      <c r="T295" s="226">
        <f>S295*H295</f>
        <v>0</v>
      </c>
      <c r="U295" s="226">
        <v>0</v>
      </c>
      <c r="V295" s="226">
        <f>U295*H295</f>
        <v>0</v>
      </c>
      <c r="W295" s="226">
        <v>0</v>
      </c>
      <c r="X295" s="227">
        <f>W295*H295</f>
        <v>0</v>
      </c>
      <c r="AR295" s="17" t="s">
        <v>305</v>
      </c>
      <c r="AT295" s="17" t="s">
        <v>206</v>
      </c>
      <c r="AU295" s="17" t="s">
        <v>90</v>
      </c>
      <c r="AY295" s="17" t="s">
        <v>204</v>
      </c>
      <c r="BE295" s="228">
        <f>IF(O295="základní",K295,0)</f>
        <v>0</v>
      </c>
      <c r="BF295" s="228">
        <f>IF(O295="snížená",K295,0)</f>
        <v>0</v>
      </c>
      <c r="BG295" s="228">
        <f>IF(O295="zákl. přenesená",K295,0)</f>
        <v>0</v>
      </c>
      <c r="BH295" s="228">
        <f>IF(O295="sníž. přenesená",K295,0)</f>
        <v>0</v>
      </c>
      <c r="BI295" s="228">
        <f>IF(O295="nulová",K295,0)</f>
        <v>0</v>
      </c>
      <c r="BJ295" s="17" t="s">
        <v>88</v>
      </c>
      <c r="BK295" s="228">
        <f>ROUND(P295*H295,2)</f>
        <v>0</v>
      </c>
      <c r="BL295" s="17" t="s">
        <v>305</v>
      </c>
      <c r="BM295" s="17" t="s">
        <v>3626</v>
      </c>
    </row>
    <row r="296" spans="2:65" s="1" customFormat="1" ht="16.5" customHeight="1">
      <c r="B296" s="39"/>
      <c r="C296" s="216" t="s">
        <v>1705</v>
      </c>
      <c r="D296" s="216" t="s">
        <v>206</v>
      </c>
      <c r="E296" s="217" t="s">
        <v>3627</v>
      </c>
      <c r="F296" s="218" t="s">
        <v>3628</v>
      </c>
      <c r="G296" s="219" t="s">
        <v>1272</v>
      </c>
      <c r="H296" s="220">
        <v>1</v>
      </c>
      <c r="I296" s="221"/>
      <c r="J296" s="221"/>
      <c r="K296" s="222">
        <f>ROUND(P296*H296,2)</f>
        <v>0</v>
      </c>
      <c r="L296" s="218" t="s">
        <v>1071</v>
      </c>
      <c r="M296" s="44"/>
      <c r="N296" s="223" t="s">
        <v>33</v>
      </c>
      <c r="O296" s="224" t="s">
        <v>49</v>
      </c>
      <c r="P296" s="225">
        <f>I296+J296</f>
        <v>0</v>
      </c>
      <c r="Q296" s="225">
        <f>ROUND(I296*H296,2)</f>
        <v>0</v>
      </c>
      <c r="R296" s="225">
        <f>ROUND(J296*H296,2)</f>
        <v>0</v>
      </c>
      <c r="S296" s="80"/>
      <c r="T296" s="226">
        <f>S296*H296</f>
        <v>0</v>
      </c>
      <c r="U296" s="226">
        <v>0</v>
      </c>
      <c r="V296" s="226">
        <f>U296*H296</f>
        <v>0</v>
      </c>
      <c r="W296" s="226">
        <v>0</v>
      </c>
      <c r="X296" s="227">
        <f>W296*H296</f>
        <v>0</v>
      </c>
      <c r="AR296" s="17" t="s">
        <v>305</v>
      </c>
      <c r="AT296" s="17" t="s">
        <v>206</v>
      </c>
      <c r="AU296" s="17" t="s">
        <v>90</v>
      </c>
      <c r="AY296" s="17" t="s">
        <v>204</v>
      </c>
      <c r="BE296" s="228">
        <f>IF(O296="základní",K296,0)</f>
        <v>0</v>
      </c>
      <c r="BF296" s="228">
        <f>IF(O296="snížená",K296,0)</f>
        <v>0</v>
      </c>
      <c r="BG296" s="228">
        <f>IF(O296="zákl. přenesená",K296,0)</f>
        <v>0</v>
      </c>
      <c r="BH296" s="228">
        <f>IF(O296="sníž. přenesená",K296,0)</f>
        <v>0</v>
      </c>
      <c r="BI296" s="228">
        <f>IF(O296="nulová",K296,0)</f>
        <v>0</v>
      </c>
      <c r="BJ296" s="17" t="s">
        <v>88</v>
      </c>
      <c r="BK296" s="228">
        <f>ROUND(P296*H296,2)</f>
        <v>0</v>
      </c>
      <c r="BL296" s="17" t="s">
        <v>305</v>
      </c>
      <c r="BM296" s="17" t="s">
        <v>3629</v>
      </c>
    </row>
    <row r="297" spans="2:65" s="1" customFormat="1" ht="16.5" customHeight="1">
      <c r="B297" s="39"/>
      <c r="C297" s="216" t="s">
        <v>1711</v>
      </c>
      <c r="D297" s="216" t="s">
        <v>206</v>
      </c>
      <c r="E297" s="217" t="s">
        <v>3630</v>
      </c>
      <c r="F297" s="218" t="s">
        <v>3631</v>
      </c>
      <c r="G297" s="219" t="s">
        <v>1272</v>
      </c>
      <c r="H297" s="220">
        <v>2</v>
      </c>
      <c r="I297" s="221"/>
      <c r="J297" s="221"/>
      <c r="K297" s="222">
        <f>ROUND(P297*H297,2)</f>
        <v>0</v>
      </c>
      <c r="L297" s="218" t="s">
        <v>1071</v>
      </c>
      <c r="M297" s="44"/>
      <c r="N297" s="223" t="s">
        <v>33</v>
      </c>
      <c r="O297" s="224" t="s">
        <v>49</v>
      </c>
      <c r="P297" s="225">
        <f>I297+J297</f>
        <v>0</v>
      </c>
      <c r="Q297" s="225">
        <f>ROUND(I297*H297,2)</f>
        <v>0</v>
      </c>
      <c r="R297" s="225">
        <f>ROUND(J297*H297,2)</f>
        <v>0</v>
      </c>
      <c r="S297" s="80"/>
      <c r="T297" s="226">
        <f>S297*H297</f>
        <v>0</v>
      </c>
      <c r="U297" s="226">
        <v>0</v>
      </c>
      <c r="V297" s="226">
        <f>U297*H297</f>
        <v>0</v>
      </c>
      <c r="W297" s="226">
        <v>0</v>
      </c>
      <c r="X297" s="227">
        <f>W297*H297</f>
        <v>0</v>
      </c>
      <c r="AR297" s="17" t="s">
        <v>305</v>
      </c>
      <c r="AT297" s="17" t="s">
        <v>206</v>
      </c>
      <c r="AU297" s="17" t="s">
        <v>90</v>
      </c>
      <c r="AY297" s="17" t="s">
        <v>204</v>
      </c>
      <c r="BE297" s="228">
        <f>IF(O297="základní",K297,0)</f>
        <v>0</v>
      </c>
      <c r="BF297" s="228">
        <f>IF(O297="snížená",K297,0)</f>
        <v>0</v>
      </c>
      <c r="BG297" s="228">
        <f>IF(O297="zákl. přenesená",K297,0)</f>
        <v>0</v>
      </c>
      <c r="BH297" s="228">
        <f>IF(O297="sníž. přenesená",K297,0)</f>
        <v>0</v>
      </c>
      <c r="BI297" s="228">
        <f>IF(O297="nulová",K297,0)</f>
        <v>0</v>
      </c>
      <c r="BJ297" s="17" t="s">
        <v>88</v>
      </c>
      <c r="BK297" s="228">
        <f>ROUND(P297*H297,2)</f>
        <v>0</v>
      </c>
      <c r="BL297" s="17" t="s">
        <v>305</v>
      </c>
      <c r="BM297" s="17" t="s">
        <v>3632</v>
      </c>
    </row>
    <row r="298" spans="2:65" s="1" customFormat="1" ht="16.5" customHeight="1">
      <c r="B298" s="39"/>
      <c r="C298" s="216" t="s">
        <v>1717</v>
      </c>
      <c r="D298" s="216" t="s">
        <v>206</v>
      </c>
      <c r="E298" s="217" t="s">
        <v>3633</v>
      </c>
      <c r="F298" s="218" t="s">
        <v>3634</v>
      </c>
      <c r="G298" s="219" t="s">
        <v>1272</v>
      </c>
      <c r="H298" s="220">
        <v>2</v>
      </c>
      <c r="I298" s="221"/>
      <c r="J298" s="221"/>
      <c r="K298" s="222">
        <f>ROUND(P298*H298,2)</f>
        <v>0</v>
      </c>
      <c r="L298" s="218" t="s">
        <v>1071</v>
      </c>
      <c r="M298" s="44"/>
      <c r="N298" s="223" t="s">
        <v>33</v>
      </c>
      <c r="O298" s="224" t="s">
        <v>49</v>
      </c>
      <c r="P298" s="225">
        <f>I298+J298</f>
        <v>0</v>
      </c>
      <c r="Q298" s="225">
        <f>ROUND(I298*H298,2)</f>
        <v>0</v>
      </c>
      <c r="R298" s="225">
        <f>ROUND(J298*H298,2)</f>
        <v>0</v>
      </c>
      <c r="S298" s="80"/>
      <c r="T298" s="226">
        <f>S298*H298</f>
        <v>0</v>
      </c>
      <c r="U298" s="226">
        <v>0</v>
      </c>
      <c r="V298" s="226">
        <f>U298*H298</f>
        <v>0</v>
      </c>
      <c r="W298" s="226">
        <v>0</v>
      </c>
      <c r="X298" s="227">
        <f>W298*H298</f>
        <v>0</v>
      </c>
      <c r="AR298" s="17" t="s">
        <v>305</v>
      </c>
      <c r="AT298" s="17" t="s">
        <v>206</v>
      </c>
      <c r="AU298" s="17" t="s">
        <v>90</v>
      </c>
      <c r="AY298" s="17" t="s">
        <v>204</v>
      </c>
      <c r="BE298" s="228">
        <f>IF(O298="základní",K298,0)</f>
        <v>0</v>
      </c>
      <c r="BF298" s="228">
        <f>IF(O298="snížená",K298,0)</f>
        <v>0</v>
      </c>
      <c r="BG298" s="228">
        <f>IF(O298="zákl. přenesená",K298,0)</f>
        <v>0</v>
      </c>
      <c r="BH298" s="228">
        <f>IF(O298="sníž. přenesená",K298,0)</f>
        <v>0</v>
      </c>
      <c r="BI298" s="228">
        <f>IF(O298="nulová",K298,0)</f>
        <v>0</v>
      </c>
      <c r="BJ298" s="17" t="s">
        <v>88</v>
      </c>
      <c r="BK298" s="228">
        <f>ROUND(P298*H298,2)</f>
        <v>0</v>
      </c>
      <c r="BL298" s="17" t="s">
        <v>305</v>
      </c>
      <c r="BM298" s="17" t="s">
        <v>3635</v>
      </c>
    </row>
    <row r="299" spans="2:65" s="1" customFormat="1" ht="16.5" customHeight="1">
      <c r="B299" s="39"/>
      <c r="C299" s="216" t="s">
        <v>1723</v>
      </c>
      <c r="D299" s="216" t="s">
        <v>206</v>
      </c>
      <c r="E299" s="217" t="s">
        <v>3636</v>
      </c>
      <c r="F299" s="218" t="s">
        <v>3637</v>
      </c>
      <c r="G299" s="219" t="s">
        <v>361</v>
      </c>
      <c r="H299" s="220">
        <v>2</v>
      </c>
      <c r="I299" s="221"/>
      <c r="J299" s="221"/>
      <c r="K299" s="222">
        <f>ROUND(P299*H299,2)</f>
        <v>0</v>
      </c>
      <c r="L299" s="218" t="s">
        <v>1071</v>
      </c>
      <c r="M299" s="44"/>
      <c r="N299" s="223" t="s">
        <v>33</v>
      </c>
      <c r="O299" s="224" t="s">
        <v>49</v>
      </c>
      <c r="P299" s="225">
        <f>I299+J299</f>
        <v>0</v>
      </c>
      <c r="Q299" s="225">
        <f>ROUND(I299*H299,2)</f>
        <v>0</v>
      </c>
      <c r="R299" s="225">
        <f>ROUND(J299*H299,2)</f>
        <v>0</v>
      </c>
      <c r="S299" s="80"/>
      <c r="T299" s="226">
        <f>S299*H299</f>
        <v>0</v>
      </c>
      <c r="U299" s="226">
        <v>0</v>
      </c>
      <c r="V299" s="226">
        <f>U299*H299</f>
        <v>0</v>
      </c>
      <c r="W299" s="226">
        <v>0</v>
      </c>
      <c r="X299" s="227">
        <f>W299*H299</f>
        <v>0</v>
      </c>
      <c r="AR299" s="17" t="s">
        <v>305</v>
      </c>
      <c r="AT299" s="17" t="s">
        <v>206</v>
      </c>
      <c r="AU299" s="17" t="s">
        <v>90</v>
      </c>
      <c r="AY299" s="17" t="s">
        <v>204</v>
      </c>
      <c r="BE299" s="228">
        <f>IF(O299="základní",K299,0)</f>
        <v>0</v>
      </c>
      <c r="BF299" s="228">
        <f>IF(O299="snížená",K299,0)</f>
        <v>0</v>
      </c>
      <c r="BG299" s="228">
        <f>IF(O299="zákl. přenesená",K299,0)</f>
        <v>0</v>
      </c>
      <c r="BH299" s="228">
        <f>IF(O299="sníž. přenesená",K299,0)</f>
        <v>0</v>
      </c>
      <c r="BI299" s="228">
        <f>IF(O299="nulová",K299,0)</f>
        <v>0</v>
      </c>
      <c r="BJ299" s="17" t="s">
        <v>88</v>
      </c>
      <c r="BK299" s="228">
        <f>ROUND(P299*H299,2)</f>
        <v>0</v>
      </c>
      <c r="BL299" s="17" t="s">
        <v>305</v>
      </c>
      <c r="BM299" s="17" t="s">
        <v>3638</v>
      </c>
    </row>
    <row r="300" spans="2:65" s="1" customFormat="1" ht="16.5" customHeight="1">
      <c r="B300" s="39"/>
      <c r="C300" s="216" t="s">
        <v>1729</v>
      </c>
      <c r="D300" s="216" t="s">
        <v>206</v>
      </c>
      <c r="E300" s="217" t="s">
        <v>3639</v>
      </c>
      <c r="F300" s="218" t="s">
        <v>3640</v>
      </c>
      <c r="G300" s="219" t="s">
        <v>361</v>
      </c>
      <c r="H300" s="220">
        <v>4</v>
      </c>
      <c r="I300" s="221"/>
      <c r="J300" s="221"/>
      <c r="K300" s="222">
        <f>ROUND(P300*H300,2)</f>
        <v>0</v>
      </c>
      <c r="L300" s="218" t="s">
        <v>1071</v>
      </c>
      <c r="M300" s="44"/>
      <c r="N300" s="223" t="s">
        <v>33</v>
      </c>
      <c r="O300" s="224" t="s">
        <v>49</v>
      </c>
      <c r="P300" s="225">
        <f>I300+J300</f>
        <v>0</v>
      </c>
      <c r="Q300" s="225">
        <f>ROUND(I300*H300,2)</f>
        <v>0</v>
      </c>
      <c r="R300" s="225">
        <f>ROUND(J300*H300,2)</f>
        <v>0</v>
      </c>
      <c r="S300" s="80"/>
      <c r="T300" s="226">
        <f>S300*H300</f>
        <v>0</v>
      </c>
      <c r="U300" s="226">
        <v>0</v>
      </c>
      <c r="V300" s="226">
        <f>U300*H300</f>
        <v>0</v>
      </c>
      <c r="W300" s="226">
        <v>0</v>
      </c>
      <c r="X300" s="227">
        <f>W300*H300</f>
        <v>0</v>
      </c>
      <c r="AR300" s="17" t="s">
        <v>305</v>
      </c>
      <c r="AT300" s="17" t="s">
        <v>206</v>
      </c>
      <c r="AU300" s="17" t="s">
        <v>90</v>
      </c>
      <c r="AY300" s="17" t="s">
        <v>204</v>
      </c>
      <c r="BE300" s="228">
        <f>IF(O300="základní",K300,0)</f>
        <v>0</v>
      </c>
      <c r="BF300" s="228">
        <f>IF(O300="snížená",K300,0)</f>
        <v>0</v>
      </c>
      <c r="BG300" s="228">
        <f>IF(O300="zákl. přenesená",K300,0)</f>
        <v>0</v>
      </c>
      <c r="BH300" s="228">
        <f>IF(O300="sníž. přenesená",K300,0)</f>
        <v>0</v>
      </c>
      <c r="BI300" s="228">
        <f>IF(O300="nulová",K300,0)</f>
        <v>0</v>
      </c>
      <c r="BJ300" s="17" t="s">
        <v>88</v>
      </c>
      <c r="BK300" s="228">
        <f>ROUND(P300*H300,2)</f>
        <v>0</v>
      </c>
      <c r="BL300" s="17" t="s">
        <v>305</v>
      </c>
      <c r="BM300" s="17" t="s">
        <v>3641</v>
      </c>
    </row>
    <row r="301" spans="2:65" s="1" customFormat="1" ht="16.5" customHeight="1">
      <c r="B301" s="39"/>
      <c r="C301" s="216" t="s">
        <v>1735</v>
      </c>
      <c r="D301" s="216" t="s">
        <v>206</v>
      </c>
      <c r="E301" s="217" t="s">
        <v>3642</v>
      </c>
      <c r="F301" s="218" t="s">
        <v>3643</v>
      </c>
      <c r="G301" s="219" t="s">
        <v>361</v>
      </c>
      <c r="H301" s="220">
        <v>4</v>
      </c>
      <c r="I301" s="221"/>
      <c r="J301" s="221"/>
      <c r="K301" s="222">
        <f>ROUND(P301*H301,2)</f>
        <v>0</v>
      </c>
      <c r="L301" s="218" t="s">
        <v>1071</v>
      </c>
      <c r="M301" s="44"/>
      <c r="N301" s="223" t="s">
        <v>33</v>
      </c>
      <c r="O301" s="224" t="s">
        <v>49</v>
      </c>
      <c r="P301" s="225">
        <f>I301+J301</f>
        <v>0</v>
      </c>
      <c r="Q301" s="225">
        <f>ROUND(I301*H301,2)</f>
        <v>0</v>
      </c>
      <c r="R301" s="225">
        <f>ROUND(J301*H301,2)</f>
        <v>0</v>
      </c>
      <c r="S301" s="80"/>
      <c r="T301" s="226">
        <f>S301*H301</f>
        <v>0</v>
      </c>
      <c r="U301" s="226">
        <v>0</v>
      </c>
      <c r="V301" s="226">
        <f>U301*H301</f>
        <v>0</v>
      </c>
      <c r="W301" s="226">
        <v>0</v>
      </c>
      <c r="X301" s="227">
        <f>W301*H301</f>
        <v>0</v>
      </c>
      <c r="AR301" s="17" t="s">
        <v>305</v>
      </c>
      <c r="AT301" s="17" t="s">
        <v>206</v>
      </c>
      <c r="AU301" s="17" t="s">
        <v>90</v>
      </c>
      <c r="AY301" s="17" t="s">
        <v>204</v>
      </c>
      <c r="BE301" s="228">
        <f>IF(O301="základní",K301,0)</f>
        <v>0</v>
      </c>
      <c r="BF301" s="228">
        <f>IF(O301="snížená",K301,0)</f>
        <v>0</v>
      </c>
      <c r="BG301" s="228">
        <f>IF(O301="zákl. přenesená",K301,0)</f>
        <v>0</v>
      </c>
      <c r="BH301" s="228">
        <f>IF(O301="sníž. přenesená",K301,0)</f>
        <v>0</v>
      </c>
      <c r="BI301" s="228">
        <f>IF(O301="nulová",K301,0)</f>
        <v>0</v>
      </c>
      <c r="BJ301" s="17" t="s">
        <v>88</v>
      </c>
      <c r="BK301" s="228">
        <f>ROUND(P301*H301,2)</f>
        <v>0</v>
      </c>
      <c r="BL301" s="17" t="s">
        <v>305</v>
      </c>
      <c r="BM301" s="17" t="s">
        <v>3644</v>
      </c>
    </row>
    <row r="302" spans="2:65" s="1" customFormat="1" ht="16.5" customHeight="1">
      <c r="B302" s="39"/>
      <c r="C302" s="216" t="s">
        <v>1742</v>
      </c>
      <c r="D302" s="216" t="s">
        <v>206</v>
      </c>
      <c r="E302" s="217" t="s">
        <v>3645</v>
      </c>
      <c r="F302" s="218" t="s">
        <v>3646</v>
      </c>
      <c r="G302" s="219" t="s">
        <v>361</v>
      </c>
      <c r="H302" s="220">
        <v>24</v>
      </c>
      <c r="I302" s="221"/>
      <c r="J302" s="221"/>
      <c r="K302" s="222">
        <f>ROUND(P302*H302,2)</f>
        <v>0</v>
      </c>
      <c r="L302" s="218" t="s">
        <v>1071</v>
      </c>
      <c r="M302" s="44"/>
      <c r="N302" s="223" t="s">
        <v>33</v>
      </c>
      <c r="O302" s="224" t="s">
        <v>49</v>
      </c>
      <c r="P302" s="225">
        <f>I302+J302</f>
        <v>0</v>
      </c>
      <c r="Q302" s="225">
        <f>ROUND(I302*H302,2)</f>
        <v>0</v>
      </c>
      <c r="R302" s="225">
        <f>ROUND(J302*H302,2)</f>
        <v>0</v>
      </c>
      <c r="S302" s="80"/>
      <c r="T302" s="226">
        <f>S302*H302</f>
        <v>0</v>
      </c>
      <c r="U302" s="226">
        <v>0</v>
      </c>
      <c r="V302" s="226">
        <f>U302*H302</f>
        <v>0</v>
      </c>
      <c r="W302" s="226">
        <v>0</v>
      </c>
      <c r="X302" s="227">
        <f>W302*H302</f>
        <v>0</v>
      </c>
      <c r="AR302" s="17" t="s">
        <v>305</v>
      </c>
      <c r="AT302" s="17" t="s">
        <v>206</v>
      </c>
      <c r="AU302" s="17" t="s">
        <v>90</v>
      </c>
      <c r="AY302" s="17" t="s">
        <v>204</v>
      </c>
      <c r="BE302" s="228">
        <f>IF(O302="základní",K302,0)</f>
        <v>0</v>
      </c>
      <c r="BF302" s="228">
        <f>IF(O302="snížená",K302,0)</f>
        <v>0</v>
      </c>
      <c r="BG302" s="228">
        <f>IF(O302="zákl. přenesená",K302,0)</f>
        <v>0</v>
      </c>
      <c r="BH302" s="228">
        <f>IF(O302="sníž. přenesená",K302,0)</f>
        <v>0</v>
      </c>
      <c r="BI302" s="228">
        <f>IF(O302="nulová",K302,0)</f>
        <v>0</v>
      </c>
      <c r="BJ302" s="17" t="s">
        <v>88</v>
      </c>
      <c r="BK302" s="228">
        <f>ROUND(P302*H302,2)</f>
        <v>0</v>
      </c>
      <c r="BL302" s="17" t="s">
        <v>305</v>
      </c>
      <c r="BM302" s="17" t="s">
        <v>3647</v>
      </c>
    </row>
    <row r="303" spans="2:47" s="1" customFormat="1" ht="12">
      <c r="B303" s="39"/>
      <c r="C303" s="40"/>
      <c r="D303" s="231" t="s">
        <v>887</v>
      </c>
      <c r="E303" s="40"/>
      <c r="F303" s="283" t="s">
        <v>3648</v>
      </c>
      <c r="G303" s="40"/>
      <c r="H303" s="40"/>
      <c r="I303" s="132"/>
      <c r="J303" s="132"/>
      <c r="K303" s="40"/>
      <c r="L303" s="40"/>
      <c r="M303" s="44"/>
      <c r="N303" s="284"/>
      <c r="O303" s="80"/>
      <c r="P303" s="80"/>
      <c r="Q303" s="80"/>
      <c r="R303" s="80"/>
      <c r="S303" s="80"/>
      <c r="T303" s="80"/>
      <c r="U303" s="80"/>
      <c r="V303" s="80"/>
      <c r="W303" s="80"/>
      <c r="X303" s="81"/>
      <c r="AT303" s="17" t="s">
        <v>887</v>
      </c>
      <c r="AU303" s="17" t="s">
        <v>90</v>
      </c>
    </row>
    <row r="304" spans="2:65" s="1" customFormat="1" ht="16.5" customHeight="1">
      <c r="B304" s="39"/>
      <c r="C304" s="216" t="s">
        <v>1747</v>
      </c>
      <c r="D304" s="216" t="s">
        <v>206</v>
      </c>
      <c r="E304" s="217" t="s">
        <v>3649</v>
      </c>
      <c r="F304" s="218" t="s">
        <v>3650</v>
      </c>
      <c r="G304" s="219" t="s">
        <v>1272</v>
      </c>
      <c r="H304" s="220">
        <v>1</v>
      </c>
      <c r="I304" s="221"/>
      <c r="J304" s="221"/>
      <c r="K304" s="222">
        <f>ROUND(P304*H304,2)</f>
        <v>0</v>
      </c>
      <c r="L304" s="218" t="s">
        <v>1071</v>
      </c>
      <c r="M304" s="44"/>
      <c r="N304" s="223" t="s">
        <v>33</v>
      </c>
      <c r="O304" s="224" t="s">
        <v>49</v>
      </c>
      <c r="P304" s="225">
        <f>I304+J304</f>
        <v>0</v>
      </c>
      <c r="Q304" s="225">
        <f>ROUND(I304*H304,2)</f>
        <v>0</v>
      </c>
      <c r="R304" s="225">
        <f>ROUND(J304*H304,2)</f>
        <v>0</v>
      </c>
      <c r="S304" s="80"/>
      <c r="T304" s="226">
        <f>S304*H304</f>
        <v>0</v>
      </c>
      <c r="U304" s="226">
        <v>0</v>
      </c>
      <c r="V304" s="226">
        <f>U304*H304</f>
        <v>0</v>
      </c>
      <c r="W304" s="226">
        <v>0</v>
      </c>
      <c r="X304" s="227">
        <f>W304*H304</f>
        <v>0</v>
      </c>
      <c r="AR304" s="17" t="s">
        <v>305</v>
      </c>
      <c r="AT304" s="17" t="s">
        <v>206</v>
      </c>
      <c r="AU304" s="17" t="s">
        <v>90</v>
      </c>
      <c r="AY304" s="17" t="s">
        <v>204</v>
      </c>
      <c r="BE304" s="228">
        <f>IF(O304="základní",K304,0)</f>
        <v>0</v>
      </c>
      <c r="BF304" s="228">
        <f>IF(O304="snížená",K304,0)</f>
        <v>0</v>
      </c>
      <c r="BG304" s="228">
        <f>IF(O304="zákl. přenesená",K304,0)</f>
        <v>0</v>
      </c>
      <c r="BH304" s="228">
        <f>IF(O304="sníž. přenesená",K304,0)</f>
        <v>0</v>
      </c>
      <c r="BI304" s="228">
        <f>IF(O304="nulová",K304,0)</f>
        <v>0</v>
      </c>
      <c r="BJ304" s="17" t="s">
        <v>88</v>
      </c>
      <c r="BK304" s="228">
        <f>ROUND(P304*H304,2)</f>
        <v>0</v>
      </c>
      <c r="BL304" s="17" t="s">
        <v>305</v>
      </c>
      <c r="BM304" s="17" t="s">
        <v>3651</v>
      </c>
    </row>
    <row r="305" spans="2:47" s="1" customFormat="1" ht="12">
      <c r="B305" s="39"/>
      <c r="C305" s="40"/>
      <c r="D305" s="231" t="s">
        <v>887</v>
      </c>
      <c r="E305" s="40"/>
      <c r="F305" s="283" t="s">
        <v>3652</v>
      </c>
      <c r="G305" s="40"/>
      <c r="H305" s="40"/>
      <c r="I305" s="132"/>
      <c r="J305" s="132"/>
      <c r="K305" s="40"/>
      <c r="L305" s="40"/>
      <c r="M305" s="44"/>
      <c r="N305" s="284"/>
      <c r="O305" s="80"/>
      <c r="P305" s="80"/>
      <c r="Q305" s="80"/>
      <c r="R305" s="80"/>
      <c r="S305" s="80"/>
      <c r="T305" s="80"/>
      <c r="U305" s="80"/>
      <c r="V305" s="80"/>
      <c r="W305" s="80"/>
      <c r="X305" s="81"/>
      <c r="AT305" s="17" t="s">
        <v>887</v>
      </c>
      <c r="AU305" s="17" t="s">
        <v>90</v>
      </c>
    </row>
    <row r="306" spans="2:65" s="1" customFormat="1" ht="16.5" customHeight="1">
      <c r="B306" s="39"/>
      <c r="C306" s="216" t="s">
        <v>1752</v>
      </c>
      <c r="D306" s="216" t="s">
        <v>206</v>
      </c>
      <c r="E306" s="217" t="s">
        <v>3653</v>
      </c>
      <c r="F306" s="218" t="s">
        <v>3654</v>
      </c>
      <c r="G306" s="219" t="s">
        <v>1289</v>
      </c>
      <c r="H306" s="220">
        <v>12</v>
      </c>
      <c r="I306" s="221"/>
      <c r="J306" s="221"/>
      <c r="K306" s="222">
        <f>ROUND(P306*H306,2)</f>
        <v>0</v>
      </c>
      <c r="L306" s="218" t="s">
        <v>1071</v>
      </c>
      <c r="M306" s="44"/>
      <c r="N306" s="223" t="s">
        <v>33</v>
      </c>
      <c r="O306" s="224" t="s">
        <v>49</v>
      </c>
      <c r="P306" s="225">
        <f>I306+J306</f>
        <v>0</v>
      </c>
      <c r="Q306" s="225">
        <f>ROUND(I306*H306,2)</f>
        <v>0</v>
      </c>
      <c r="R306" s="225">
        <f>ROUND(J306*H306,2)</f>
        <v>0</v>
      </c>
      <c r="S306" s="80"/>
      <c r="T306" s="226">
        <f>S306*H306</f>
        <v>0</v>
      </c>
      <c r="U306" s="226">
        <v>0</v>
      </c>
      <c r="V306" s="226">
        <f>U306*H306</f>
        <v>0</v>
      </c>
      <c r="W306" s="226">
        <v>0</v>
      </c>
      <c r="X306" s="227">
        <f>W306*H306</f>
        <v>0</v>
      </c>
      <c r="AR306" s="17" t="s">
        <v>305</v>
      </c>
      <c r="AT306" s="17" t="s">
        <v>206</v>
      </c>
      <c r="AU306" s="17" t="s">
        <v>90</v>
      </c>
      <c r="AY306" s="17" t="s">
        <v>204</v>
      </c>
      <c r="BE306" s="228">
        <f>IF(O306="základní",K306,0)</f>
        <v>0</v>
      </c>
      <c r="BF306" s="228">
        <f>IF(O306="snížená",K306,0)</f>
        <v>0</v>
      </c>
      <c r="BG306" s="228">
        <f>IF(O306="zákl. přenesená",K306,0)</f>
        <v>0</v>
      </c>
      <c r="BH306" s="228">
        <f>IF(O306="sníž. přenesená",K306,0)</f>
        <v>0</v>
      </c>
      <c r="BI306" s="228">
        <f>IF(O306="nulová",K306,0)</f>
        <v>0</v>
      </c>
      <c r="BJ306" s="17" t="s">
        <v>88</v>
      </c>
      <c r="BK306" s="228">
        <f>ROUND(P306*H306,2)</f>
        <v>0</v>
      </c>
      <c r="BL306" s="17" t="s">
        <v>305</v>
      </c>
      <c r="BM306" s="17" t="s">
        <v>3655</v>
      </c>
    </row>
    <row r="307" spans="2:47" s="1" customFormat="1" ht="12">
      <c r="B307" s="39"/>
      <c r="C307" s="40"/>
      <c r="D307" s="231" t="s">
        <v>887</v>
      </c>
      <c r="E307" s="40"/>
      <c r="F307" s="283" t="s">
        <v>3648</v>
      </c>
      <c r="G307" s="40"/>
      <c r="H307" s="40"/>
      <c r="I307" s="132"/>
      <c r="J307" s="132"/>
      <c r="K307" s="40"/>
      <c r="L307" s="40"/>
      <c r="M307" s="44"/>
      <c r="N307" s="284"/>
      <c r="O307" s="80"/>
      <c r="P307" s="80"/>
      <c r="Q307" s="80"/>
      <c r="R307" s="80"/>
      <c r="S307" s="80"/>
      <c r="T307" s="80"/>
      <c r="U307" s="80"/>
      <c r="V307" s="80"/>
      <c r="W307" s="80"/>
      <c r="X307" s="81"/>
      <c r="AT307" s="17" t="s">
        <v>887</v>
      </c>
      <c r="AU307" s="17" t="s">
        <v>90</v>
      </c>
    </row>
    <row r="308" spans="2:63" s="10" customFormat="1" ht="22.8" customHeight="1">
      <c r="B308" s="199"/>
      <c r="C308" s="200"/>
      <c r="D308" s="201" t="s">
        <v>79</v>
      </c>
      <c r="E308" s="214" t="s">
        <v>2863</v>
      </c>
      <c r="F308" s="214" t="s">
        <v>2864</v>
      </c>
      <c r="G308" s="200"/>
      <c r="H308" s="200"/>
      <c r="I308" s="203"/>
      <c r="J308" s="203"/>
      <c r="K308" s="215">
        <f>BK308</f>
        <v>0</v>
      </c>
      <c r="L308" s="200"/>
      <c r="M308" s="205"/>
      <c r="N308" s="206"/>
      <c r="O308" s="207"/>
      <c r="P308" s="207"/>
      <c r="Q308" s="208">
        <f>SUM(Q309:Q313)</f>
        <v>0</v>
      </c>
      <c r="R308" s="208">
        <f>SUM(R309:R313)</f>
        <v>0</v>
      </c>
      <c r="S308" s="207"/>
      <c r="T308" s="209">
        <f>SUM(T309:T313)</f>
        <v>0</v>
      </c>
      <c r="U308" s="207"/>
      <c r="V308" s="209">
        <f>SUM(V309:V313)</f>
        <v>0.11445999999999999</v>
      </c>
      <c r="W308" s="207"/>
      <c r="X308" s="210">
        <f>SUM(X309:X313)</f>
        <v>0</v>
      </c>
      <c r="AR308" s="211" t="s">
        <v>90</v>
      </c>
      <c r="AT308" s="212" t="s">
        <v>79</v>
      </c>
      <c r="AU308" s="212" t="s">
        <v>88</v>
      </c>
      <c r="AY308" s="211" t="s">
        <v>204</v>
      </c>
      <c r="BK308" s="213">
        <f>SUM(BK309:BK313)</f>
        <v>0</v>
      </c>
    </row>
    <row r="309" spans="2:65" s="1" customFormat="1" ht="16.5" customHeight="1">
      <c r="B309" s="39"/>
      <c r="C309" s="216" t="s">
        <v>1758</v>
      </c>
      <c r="D309" s="216" t="s">
        <v>206</v>
      </c>
      <c r="E309" s="217" t="s">
        <v>3656</v>
      </c>
      <c r="F309" s="218" t="s">
        <v>3657</v>
      </c>
      <c r="G309" s="219" t="s">
        <v>296</v>
      </c>
      <c r="H309" s="220">
        <v>22</v>
      </c>
      <c r="I309" s="221"/>
      <c r="J309" s="221"/>
      <c r="K309" s="222">
        <f>ROUND(P309*H309,2)</f>
        <v>0</v>
      </c>
      <c r="L309" s="218" t="s">
        <v>239</v>
      </c>
      <c r="M309" s="44"/>
      <c r="N309" s="223" t="s">
        <v>33</v>
      </c>
      <c r="O309" s="224" t="s">
        <v>49</v>
      </c>
      <c r="P309" s="225">
        <f>I309+J309</f>
        <v>0</v>
      </c>
      <c r="Q309" s="225">
        <f>ROUND(I309*H309,2)</f>
        <v>0</v>
      </c>
      <c r="R309" s="225">
        <f>ROUND(J309*H309,2)</f>
        <v>0</v>
      </c>
      <c r="S309" s="80"/>
      <c r="T309" s="226">
        <f>S309*H309</f>
        <v>0</v>
      </c>
      <c r="U309" s="226">
        <v>2E-05</v>
      </c>
      <c r="V309" s="226">
        <f>U309*H309</f>
        <v>0.00044</v>
      </c>
      <c r="W309" s="226">
        <v>0</v>
      </c>
      <c r="X309" s="227">
        <f>W309*H309</f>
        <v>0</v>
      </c>
      <c r="AR309" s="17" t="s">
        <v>305</v>
      </c>
      <c r="AT309" s="17" t="s">
        <v>206</v>
      </c>
      <c r="AU309" s="17" t="s">
        <v>90</v>
      </c>
      <c r="AY309" s="17" t="s">
        <v>204</v>
      </c>
      <c r="BE309" s="228">
        <f>IF(O309="základní",K309,0)</f>
        <v>0</v>
      </c>
      <c r="BF309" s="228">
        <f>IF(O309="snížená",K309,0)</f>
        <v>0</v>
      </c>
      <c r="BG309" s="228">
        <f>IF(O309="zákl. přenesená",K309,0)</f>
        <v>0</v>
      </c>
      <c r="BH309" s="228">
        <f>IF(O309="sníž. přenesená",K309,0)</f>
        <v>0</v>
      </c>
      <c r="BI309" s="228">
        <f>IF(O309="nulová",K309,0)</f>
        <v>0</v>
      </c>
      <c r="BJ309" s="17" t="s">
        <v>88</v>
      </c>
      <c r="BK309" s="228">
        <f>ROUND(P309*H309,2)</f>
        <v>0</v>
      </c>
      <c r="BL309" s="17" t="s">
        <v>305</v>
      </c>
      <c r="BM309" s="17" t="s">
        <v>3658</v>
      </c>
    </row>
    <row r="310" spans="2:65" s="1" customFormat="1" ht="16.5" customHeight="1">
      <c r="B310" s="39"/>
      <c r="C310" s="216" t="s">
        <v>1765</v>
      </c>
      <c r="D310" s="216" t="s">
        <v>206</v>
      </c>
      <c r="E310" s="217" t="s">
        <v>3659</v>
      </c>
      <c r="F310" s="218" t="s">
        <v>3660</v>
      </c>
      <c r="G310" s="219" t="s">
        <v>296</v>
      </c>
      <c r="H310" s="220">
        <v>5</v>
      </c>
      <c r="I310" s="221"/>
      <c r="J310" s="221"/>
      <c r="K310" s="222">
        <f>ROUND(P310*H310,2)</f>
        <v>0</v>
      </c>
      <c r="L310" s="218" t="s">
        <v>239</v>
      </c>
      <c r="M310" s="44"/>
      <c r="N310" s="223" t="s">
        <v>33</v>
      </c>
      <c r="O310" s="224" t="s">
        <v>49</v>
      </c>
      <c r="P310" s="225">
        <f>I310+J310</f>
        <v>0</v>
      </c>
      <c r="Q310" s="225">
        <f>ROUND(I310*H310,2)</f>
        <v>0</v>
      </c>
      <c r="R310" s="225">
        <f>ROUND(J310*H310,2)</f>
        <v>0</v>
      </c>
      <c r="S310" s="80"/>
      <c r="T310" s="226">
        <f>S310*H310</f>
        <v>0</v>
      </c>
      <c r="U310" s="226">
        <v>5E-05</v>
      </c>
      <c r="V310" s="226">
        <f>U310*H310</f>
        <v>0.00025</v>
      </c>
      <c r="W310" s="226">
        <v>0</v>
      </c>
      <c r="X310" s="227">
        <f>W310*H310</f>
        <v>0</v>
      </c>
      <c r="AR310" s="17" t="s">
        <v>305</v>
      </c>
      <c r="AT310" s="17" t="s">
        <v>206</v>
      </c>
      <c r="AU310" s="17" t="s">
        <v>90</v>
      </c>
      <c r="AY310" s="17" t="s">
        <v>204</v>
      </c>
      <c r="BE310" s="228">
        <f>IF(O310="základní",K310,0)</f>
        <v>0</v>
      </c>
      <c r="BF310" s="228">
        <f>IF(O310="snížená",K310,0)</f>
        <v>0</v>
      </c>
      <c r="BG310" s="228">
        <f>IF(O310="zákl. přenesená",K310,0)</f>
        <v>0</v>
      </c>
      <c r="BH310" s="228">
        <f>IF(O310="sníž. přenesená",K310,0)</f>
        <v>0</v>
      </c>
      <c r="BI310" s="228">
        <f>IF(O310="nulová",K310,0)</f>
        <v>0</v>
      </c>
      <c r="BJ310" s="17" t="s">
        <v>88</v>
      </c>
      <c r="BK310" s="228">
        <f>ROUND(P310*H310,2)</f>
        <v>0</v>
      </c>
      <c r="BL310" s="17" t="s">
        <v>305</v>
      </c>
      <c r="BM310" s="17" t="s">
        <v>3661</v>
      </c>
    </row>
    <row r="311" spans="2:65" s="1" customFormat="1" ht="16.5" customHeight="1">
      <c r="B311" s="39"/>
      <c r="C311" s="216" t="s">
        <v>1772</v>
      </c>
      <c r="D311" s="216" t="s">
        <v>206</v>
      </c>
      <c r="E311" s="217" t="s">
        <v>3662</v>
      </c>
      <c r="F311" s="218" t="s">
        <v>3663</v>
      </c>
      <c r="G311" s="219" t="s">
        <v>209</v>
      </c>
      <c r="H311" s="220">
        <v>261</v>
      </c>
      <c r="I311" s="221"/>
      <c r="J311" s="221"/>
      <c r="K311" s="222">
        <f>ROUND(P311*H311,2)</f>
        <v>0</v>
      </c>
      <c r="L311" s="218" t="s">
        <v>239</v>
      </c>
      <c r="M311" s="44"/>
      <c r="N311" s="223" t="s">
        <v>33</v>
      </c>
      <c r="O311" s="224" t="s">
        <v>49</v>
      </c>
      <c r="P311" s="225">
        <f>I311+J311</f>
        <v>0</v>
      </c>
      <c r="Q311" s="225">
        <f>ROUND(I311*H311,2)</f>
        <v>0</v>
      </c>
      <c r="R311" s="225">
        <f>ROUND(J311*H311,2)</f>
        <v>0</v>
      </c>
      <c r="S311" s="80"/>
      <c r="T311" s="226">
        <f>S311*H311</f>
        <v>0</v>
      </c>
      <c r="U311" s="226">
        <v>0.00043</v>
      </c>
      <c r="V311" s="226">
        <f>U311*H311</f>
        <v>0.11223</v>
      </c>
      <c r="W311" s="226">
        <v>0</v>
      </c>
      <c r="X311" s="227">
        <f>W311*H311</f>
        <v>0</v>
      </c>
      <c r="AR311" s="17" t="s">
        <v>305</v>
      </c>
      <c r="AT311" s="17" t="s">
        <v>206</v>
      </c>
      <c r="AU311" s="17" t="s">
        <v>90</v>
      </c>
      <c r="AY311" s="17" t="s">
        <v>204</v>
      </c>
      <c r="BE311" s="228">
        <f>IF(O311="základní",K311,0)</f>
        <v>0</v>
      </c>
      <c r="BF311" s="228">
        <f>IF(O311="snížená",K311,0)</f>
        <v>0</v>
      </c>
      <c r="BG311" s="228">
        <f>IF(O311="zákl. přenesená",K311,0)</f>
        <v>0</v>
      </c>
      <c r="BH311" s="228">
        <f>IF(O311="sníž. přenesená",K311,0)</f>
        <v>0</v>
      </c>
      <c r="BI311" s="228">
        <f>IF(O311="nulová",K311,0)</f>
        <v>0</v>
      </c>
      <c r="BJ311" s="17" t="s">
        <v>88</v>
      </c>
      <c r="BK311" s="228">
        <f>ROUND(P311*H311,2)</f>
        <v>0</v>
      </c>
      <c r="BL311" s="17" t="s">
        <v>305</v>
      </c>
      <c r="BM311" s="17" t="s">
        <v>3664</v>
      </c>
    </row>
    <row r="312" spans="2:65" s="1" customFormat="1" ht="16.5" customHeight="1">
      <c r="B312" s="39"/>
      <c r="C312" s="216" t="s">
        <v>1776</v>
      </c>
      <c r="D312" s="216" t="s">
        <v>206</v>
      </c>
      <c r="E312" s="217" t="s">
        <v>3665</v>
      </c>
      <c r="F312" s="218" t="s">
        <v>3666</v>
      </c>
      <c r="G312" s="219" t="s">
        <v>296</v>
      </c>
      <c r="H312" s="220">
        <v>22</v>
      </c>
      <c r="I312" s="221"/>
      <c r="J312" s="221"/>
      <c r="K312" s="222">
        <f>ROUND(P312*H312,2)</f>
        <v>0</v>
      </c>
      <c r="L312" s="218" t="s">
        <v>239</v>
      </c>
      <c r="M312" s="44"/>
      <c r="N312" s="223" t="s">
        <v>33</v>
      </c>
      <c r="O312" s="224" t="s">
        <v>49</v>
      </c>
      <c r="P312" s="225">
        <f>I312+J312</f>
        <v>0</v>
      </c>
      <c r="Q312" s="225">
        <f>ROUND(I312*H312,2)</f>
        <v>0</v>
      </c>
      <c r="R312" s="225">
        <f>ROUND(J312*H312,2)</f>
        <v>0</v>
      </c>
      <c r="S312" s="80"/>
      <c r="T312" s="226">
        <f>S312*H312</f>
        <v>0</v>
      </c>
      <c r="U312" s="226">
        <v>3E-05</v>
      </c>
      <c r="V312" s="226">
        <f>U312*H312</f>
        <v>0.00066</v>
      </c>
      <c r="W312" s="226">
        <v>0</v>
      </c>
      <c r="X312" s="227">
        <f>W312*H312</f>
        <v>0</v>
      </c>
      <c r="AR312" s="17" t="s">
        <v>305</v>
      </c>
      <c r="AT312" s="17" t="s">
        <v>206</v>
      </c>
      <c r="AU312" s="17" t="s">
        <v>90</v>
      </c>
      <c r="AY312" s="17" t="s">
        <v>204</v>
      </c>
      <c r="BE312" s="228">
        <f>IF(O312="základní",K312,0)</f>
        <v>0</v>
      </c>
      <c r="BF312" s="228">
        <f>IF(O312="snížená",K312,0)</f>
        <v>0</v>
      </c>
      <c r="BG312" s="228">
        <f>IF(O312="zákl. přenesená",K312,0)</f>
        <v>0</v>
      </c>
      <c r="BH312" s="228">
        <f>IF(O312="sníž. přenesená",K312,0)</f>
        <v>0</v>
      </c>
      <c r="BI312" s="228">
        <f>IF(O312="nulová",K312,0)</f>
        <v>0</v>
      </c>
      <c r="BJ312" s="17" t="s">
        <v>88</v>
      </c>
      <c r="BK312" s="228">
        <f>ROUND(P312*H312,2)</f>
        <v>0</v>
      </c>
      <c r="BL312" s="17" t="s">
        <v>305</v>
      </c>
      <c r="BM312" s="17" t="s">
        <v>3667</v>
      </c>
    </row>
    <row r="313" spans="2:65" s="1" customFormat="1" ht="16.5" customHeight="1">
      <c r="B313" s="39"/>
      <c r="C313" s="216" t="s">
        <v>1781</v>
      </c>
      <c r="D313" s="216" t="s">
        <v>206</v>
      </c>
      <c r="E313" s="217" t="s">
        <v>3668</v>
      </c>
      <c r="F313" s="218" t="s">
        <v>3669</v>
      </c>
      <c r="G313" s="219" t="s">
        <v>296</v>
      </c>
      <c r="H313" s="220">
        <v>22</v>
      </c>
      <c r="I313" s="221"/>
      <c r="J313" s="221"/>
      <c r="K313" s="222">
        <f>ROUND(P313*H313,2)</f>
        <v>0</v>
      </c>
      <c r="L313" s="218" t="s">
        <v>239</v>
      </c>
      <c r="M313" s="44"/>
      <c r="N313" s="223" t="s">
        <v>33</v>
      </c>
      <c r="O313" s="224" t="s">
        <v>49</v>
      </c>
      <c r="P313" s="225">
        <f>I313+J313</f>
        <v>0</v>
      </c>
      <c r="Q313" s="225">
        <f>ROUND(I313*H313,2)</f>
        <v>0</v>
      </c>
      <c r="R313" s="225">
        <f>ROUND(J313*H313,2)</f>
        <v>0</v>
      </c>
      <c r="S313" s="80"/>
      <c r="T313" s="226">
        <f>S313*H313</f>
        <v>0</v>
      </c>
      <c r="U313" s="226">
        <v>4E-05</v>
      </c>
      <c r="V313" s="226">
        <f>U313*H313</f>
        <v>0.00088</v>
      </c>
      <c r="W313" s="226">
        <v>0</v>
      </c>
      <c r="X313" s="227">
        <f>W313*H313</f>
        <v>0</v>
      </c>
      <c r="AR313" s="17" t="s">
        <v>305</v>
      </c>
      <c r="AT313" s="17" t="s">
        <v>206</v>
      </c>
      <c r="AU313" s="17" t="s">
        <v>90</v>
      </c>
      <c r="AY313" s="17" t="s">
        <v>204</v>
      </c>
      <c r="BE313" s="228">
        <f>IF(O313="základní",K313,0)</f>
        <v>0</v>
      </c>
      <c r="BF313" s="228">
        <f>IF(O313="snížená",K313,0)</f>
        <v>0</v>
      </c>
      <c r="BG313" s="228">
        <f>IF(O313="zákl. přenesená",K313,0)</f>
        <v>0</v>
      </c>
      <c r="BH313" s="228">
        <f>IF(O313="sníž. přenesená",K313,0)</f>
        <v>0</v>
      </c>
      <c r="BI313" s="228">
        <f>IF(O313="nulová",K313,0)</f>
        <v>0</v>
      </c>
      <c r="BJ313" s="17" t="s">
        <v>88</v>
      </c>
      <c r="BK313" s="228">
        <f>ROUND(P313*H313,2)</f>
        <v>0</v>
      </c>
      <c r="BL313" s="17" t="s">
        <v>305</v>
      </c>
      <c r="BM313" s="17" t="s">
        <v>3670</v>
      </c>
    </row>
    <row r="314" spans="2:63" s="10" customFormat="1" ht="25.9" customHeight="1">
      <c r="B314" s="199"/>
      <c r="C314" s="200"/>
      <c r="D314" s="201" t="s">
        <v>79</v>
      </c>
      <c r="E314" s="202" t="s">
        <v>3671</v>
      </c>
      <c r="F314" s="202" t="s">
        <v>3672</v>
      </c>
      <c r="G314" s="200"/>
      <c r="H314" s="200"/>
      <c r="I314" s="203"/>
      <c r="J314" s="203"/>
      <c r="K314" s="204">
        <f>BK314</f>
        <v>0</v>
      </c>
      <c r="L314" s="200"/>
      <c r="M314" s="205"/>
      <c r="N314" s="206"/>
      <c r="O314" s="207"/>
      <c r="P314" s="207"/>
      <c r="Q314" s="208">
        <f>SUM(Q315:Q324)</f>
        <v>0</v>
      </c>
      <c r="R314" s="208">
        <f>SUM(R315:R324)</f>
        <v>0</v>
      </c>
      <c r="S314" s="207"/>
      <c r="T314" s="209">
        <f>SUM(T315:T324)</f>
        <v>0</v>
      </c>
      <c r="U314" s="207"/>
      <c r="V314" s="209">
        <f>SUM(V315:V324)</f>
        <v>0</v>
      </c>
      <c r="W314" s="207"/>
      <c r="X314" s="210">
        <f>SUM(X315:X324)</f>
        <v>0</v>
      </c>
      <c r="AR314" s="211" t="s">
        <v>211</v>
      </c>
      <c r="AT314" s="212" t="s">
        <v>79</v>
      </c>
      <c r="AU314" s="212" t="s">
        <v>80</v>
      </c>
      <c r="AY314" s="211" t="s">
        <v>204</v>
      </c>
      <c r="BK314" s="213">
        <f>SUM(BK315:BK324)</f>
        <v>0</v>
      </c>
    </row>
    <row r="315" spans="2:65" s="1" customFormat="1" ht="16.5" customHeight="1">
      <c r="B315" s="39"/>
      <c r="C315" s="216" t="s">
        <v>1790</v>
      </c>
      <c r="D315" s="216" t="s">
        <v>206</v>
      </c>
      <c r="E315" s="217" t="s">
        <v>3673</v>
      </c>
      <c r="F315" s="218" t="s">
        <v>3674</v>
      </c>
      <c r="G315" s="219" t="s">
        <v>1289</v>
      </c>
      <c r="H315" s="220">
        <v>72</v>
      </c>
      <c r="I315" s="221"/>
      <c r="J315" s="221"/>
      <c r="K315" s="222">
        <f>ROUND(P315*H315,2)</f>
        <v>0</v>
      </c>
      <c r="L315" s="218" t="s">
        <v>1071</v>
      </c>
      <c r="M315" s="44"/>
      <c r="N315" s="223" t="s">
        <v>33</v>
      </c>
      <c r="O315" s="224" t="s">
        <v>49</v>
      </c>
      <c r="P315" s="225">
        <f>I315+J315</f>
        <v>0</v>
      </c>
      <c r="Q315" s="225">
        <f>ROUND(I315*H315,2)</f>
        <v>0</v>
      </c>
      <c r="R315" s="225">
        <f>ROUND(J315*H315,2)</f>
        <v>0</v>
      </c>
      <c r="S315" s="80"/>
      <c r="T315" s="226">
        <f>S315*H315</f>
        <v>0</v>
      </c>
      <c r="U315" s="226">
        <v>0</v>
      </c>
      <c r="V315" s="226">
        <f>U315*H315</f>
        <v>0</v>
      </c>
      <c r="W315" s="226">
        <v>0</v>
      </c>
      <c r="X315" s="227">
        <f>W315*H315</f>
        <v>0</v>
      </c>
      <c r="AR315" s="17" t="s">
        <v>3675</v>
      </c>
      <c r="AT315" s="17" t="s">
        <v>206</v>
      </c>
      <c r="AU315" s="17" t="s">
        <v>88</v>
      </c>
      <c r="AY315" s="17" t="s">
        <v>204</v>
      </c>
      <c r="BE315" s="228">
        <f>IF(O315="základní",K315,0)</f>
        <v>0</v>
      </c>
      <c r="BF315" s="228">
        <f>IF(O315="snížená",K315,0)</f>
        <v>0</v>
      </c>
      <c r="BG315" s="228">
        <f>IF(O315="zákl. přenesená",K315,0)</f>
        <v>0</v>
      </c>
      <c r="BH315" s="228">
        <f>IF(O315="sníž. přenesená",K315,0)</f>
        <v>0</v>
      </c>
      <c r="BI315" s="228">
        <f>IF(O315="nulová",K315,0)</f>
        <v>0</v>
      </c>
      <c r="BJ315" s="17" t="s">
        <v>88</v>
      </c>
      <c r="BK315" s="228">
        <f>ROUND(P315*H315,2)</f>
        <v>0</v>
      </c>
      <c r="BL315" s="17" t="s">
        <v>3675</v>
      </c>
      <c r="BM315" s="17" t="s">
        <v>3676</v>
      </c>
    </row>
    <row r="316" spans="2:65" s="1" customFormat="1" ht="16.5" customHeight="1">
      <c r="B316" s="39"/>
      <c r="C316" s="216" t="s">
        <v>1797</v>
      </c>
      <c r="D316" s="216" t="s">
        <v>206</v>
      </c>
      <c r="E316" s="217" t="s">
        <v>3677</v>
      </c>
      <c r="F316" s="218" t="s">
        <v>3678</v>
      </c>
      <c r="G316" s="219" t="s">
        <v>1289</v>
      </c>
      <c r="H316" s="220">
        <v>16</v>
      </c>
      <c r="I316" s="221"/>
      <c r="J316" s="221"/>
      <c r="K316" s="222">
        <f>ROUND(P316*H316,2)</f>
        <v>0</v>
      </c>
      <c r="L316" s="218" t="s">
        <v>1071</v>
      </c>
      <c r="M316" s="44"/>
      <c r="N316" s="223" t="s">
        <v>33</v>
      </c>
      <c r="O316" s="224" t="s">
        <v>49</v>
      </c>
      <c r="P316" s="225">
        <f>I316+J316</f>
        <v>0</v>
      </c>
      <c r="Q316" s="225">
        <f>ROUND(I316*H316,2)</f>
        <v>0</v>
      </c>
      <c r="R316" s="225">
        <f>ROUND(J316*H316,2)</f>
        <v>0</v>
      </c>
      <c r="S316" s="80"/>
      <c r="T316" s="226">
        <f>S316*H316</f>
        <v>0</v>
      </c>
      <c r="U316" s="226">
        <v>0</v>
      </c>
      <c r="V316" s="226">
        <f>U316*H316</f>
        <v>0</v>
      </c>
      <c r="W316" s="226">
        <v>0</v>
      </c>
      <c r="X316" s="227">
        <f>W316*H316</f>
        <v>0</v>
      </c>
      <c r="AR316" s="17" t="s">
        <v>3675</v>
      </c>
      <c r="AT316" s="17" t="s">
        <v>206</v>
      </c>
      <c r="AU316" s="17" t="s">
        <v>88</v>
      </c>
      <c r="AY316" s="17" t="s">
        <v>204</v>
      </c>
      <c r="BE316" s="228">
        <f>IF(O316="základní",K316,0)</f>
        <v>0</v>
      </c>
      <c r="BF316" s="228">
        <f>IF(O316="snížená",K316,0)</f>
        <v>0</v>
      </c>
      <c r="BG316" s="228">
        <f>IF(O316="zákl. přenesená",K316,0)</f>
        <v>0</v>
      </c>
      <c r="BH316" s="228">
        <f>IF(O316="sníž. přenesená",K316,0)</f>
        <v>0</v>
      </c>
      <c r="BI316" s="228">
        <f>IF(O316="nulová",K316,0)</f>
        <v>0</v>
      </c>
      <c r="BJ316" s="17" t="s">
        <v>88</v>
      </c>
      <c r="BK316" s="228">
        <f>ROUND(P316*H316,2)</f>
        <v>0</v>
      </c>
      <c r="BL316" s="17" t="s">
        <v>3675</v>
      </c>
      <c r="BM316" s="17" t="s">
        <v>3679</v>
      </c>
    </row>
    <row r="317" spans="2:65" s="1" customFormat="1" ht="16.5" customHeight="1">
      <c r="B317" s="39"/>
      <c r="C317" s="216" t="s">
        <v>1804</v>
      </c>
      <c r="D317" s="216" t="s">
        <v>206</v>
      </c>
      <c r="E317" s="217" t="s">
        <v>3680</v>
      </c>
      <c r="F317" s="218" t="s">
        <v>3681</v>
      </c>
      <c r="G317" s="219" t="s">
        <v>1272</v>
      </c>
      <c r="H317" s="220">
        <v>2</v>
      </c>
      <c r="I317" s="221"/>
      <c r="J317" s="221"/>
      <c r="K317" s="222">
        <f>ROUND(P317*H317,2)</f>
        <v>0</v>
      </c>
      <c r="L317" s="218" t="s">
        <v>1071</v>
      </c>
      <c r="M317" s="44"/>
      <c r="N317" s="223" t="s">
        <v>33</v>
      </c>
      <c r="O317" s="224" t="s">
        <v>49</v>
      </c>
      <c r="P317" s="225">
        <f>I317+J317</f>
        <v>0</v>
      </c>
      <c r="Q317" s="225">
        <f>ROUND(I317*H317,2)</f>
        <v>0</v>
      </c>
      <c r="R317" s="225">
        <f>ROUND(J317*H317,2)</f>
        <v>0</v>
      </c>
      <c r="S317" s="80"/>
      <c r="T317" s="226">
        <f>S317*H317</f>
        <v>0</v>
      </c>
      <c r="U317" s="226">
        <v>0</v>
      </c>
      <c r="V317" s="226">
        <f>U317*H317</f>
        <v>0</v>
      </c>
      <c r="W317" s="226">
        <v>0</v>
      </c>
      <c r="X317" s="227">
        <f>W317*H317</f>
        <v>0</v>
      </c>
      <c r="AR317" s="17" t="s">
        <v>3675</v>
      </c>
      <c r="AT317" s="17" t="s">
        <v>206</v>
      </c>
      <c r="AU317" s="17" t="s">
        <v>88</v>
      </c>
      <c r="AY317" s="17" t="s">
        <v>204</v>
      </c>
      <c r="BE317" s="228">
        <f>IF(O317="základní",K317,0)</f>
        <v>0</v>
      </c>
      <c r="BF317" s="228">
        <f>IF(O317="snížená",K317,0)</f>
        <v>0</v>
      </c>
      <c r="BG317" s="228">
        <f>IF(O317="zákl. přenesená",K317,0)</f>
        <v>0</v>
      </c>
      <c r="BH317" s="228">
        <f>IF(O317="sníž. přenesená",K317,0)</f>
        <v>0</v>
      </c>
      <c r="BI317" s="228">
        <f>IF(O317="nulová",K317,0)</f>
        <v>0</v>
      </c>
      <c r="BJ317" s="17" t="s">
        <v>88</v>
      </c>
      <c r="BK317" s="228">
        <f>ROUND(P317*H317,2)</f>
        <v>0</v>
      </c>
      <c r="BL317" s="17" t="s">
        <v>3675</v>
      </c>
      <c r="BM317" s="17" t="s">
        <v>3682</v>
      </c>
    </row>
    <row r="318" spans="2:65" s="1" customFormat="1" ht="16.5" customHeight="1">
      <c r="B318" s="39"/>
      <c r="C318" s="216" t="s">
        <v>1810</v>
      </c>
      <c r="D318" s="216" t="s">
        <v>206</v>
      </c>
      <c r="E318" s="217" t="s">
        <v>3683</v>
      </c>
      <c r="F318" s="218" t="s">
        <v>3684</v>
      </c>
      <c r="G318" s="219" t="s">
        <v>1289</v>
      </c>
      <c r="H318" s="220">
        <v>8</v>
      </c>
      <c r="I318" s="221"/>
      <c r="J318" s="221"/>
      <c r="K318" s="222">
        <f>ROUND(P318*H318,2)</f>
        <v>0</v>
      </c>
      <c r="L318" s="218" t="s">
        <v>1071</v>
      </c>
      <c r="M318" s="44"/>
      <c r="N318" s="223" t="s">
        <v>33</v>
      </c>
      <c r="O318" s="224" t="s">
        <v>49</v>
      </c>
      <c r="P318" s="225">
        <f>I318+J318</f>
        <v>0</v>
      </c>
      <c r="Q318" s="225">
        <f>ROUND(I318*H318,2)</f>
        <v>0</v>
      </c>
      <c r="R318" s="225">
        <f>ROUND(J318*H318,2)</f>
        <v>0</v>
      </c>
      <c r="S318" s="80"/>
      <c r="T318" s="226">
        <f>S318*H318</f>
        <v>0</v>
      </c>
      <c r="U318" s="226">
        <v>0</v>
      </c>
      <c r="V318" s="226">
        <f>U318*H318</f>
        <v>0</v>
      </c>
      <c r="W318" s="226">
        <v>0</v>
      </c>
      <c r="X318" s="227">
        <f>W318*H318</f>
        <v>0</v>
      </c>
      <c r="AR318" s="17" t="s">
        <v>3675</v>
      </c>
      <c r="AT318" s="17" t="s">
        <v>206</v>
      </c>
      <c r="AU318" s="17" t="s">
        <v>88</v>
      </c>
      <c r="AY318" s="17" t="s">
        <v>204</v>
      </c>
      <c r="BE318" s="228">
        <f>IF(O318="základní",K318,0)</f>
        <v>0</v>
      </c>
      <c r="BF318" s="228">
        <f>IF(O318="snížená",K318,0)</f>
        <v>0</v>
      </c>
      <c r="BG318" s="228">
        <f>IF(O318="zákl. přenesená",K318,0)</f>
        <v>0</v>
      </c>
      <c r="BH318" s="228">
        <f>IF(O318="sníž. přenesená",K318,0)</f>
        <v>0</v>
      </c>
      <c r="BI318" s="228">
        <f>IF(O318="nulová",K318,0)</f>
        <v>0</v>
      </c>
      <c r="BJ318" s="17" t="s">
        <v>88</v>
      </c>
      <c r="BK318" s="228">
        <f>ROUND(P318*H318,2)</f>
        <v>0</v>
      </c>
      <c r="BL318" s="17" t="s">
        <v>3675</v>
      </c>
      <c r="BM318" s="17" t="s">
        <v>3685</v>
      </c>
    </row>
    <row r="319" spans="2:65" s="1" customFormat="1" ht="22.5" customHeight="1">
      <c r="B319" s="39"/>
      <c r="C319" s="216" t="s">
        <v>1816</v>
      </c>
      <c r="D319" s="216" t="s">
        <v>206</v>
      </c>
      <c r="E319" s="217" t="s">
        <v>3686</v>
      </c>
      <c r="F319" s="218" t="s">
        <v>3687</v>
      </c>
      <c r="G319" s="219" t="s">
        <v>1272</v>
      </c>
      <c r="H319" s="220">
        <v>1</v>
      </c>
      <c r="I319" s="221"/>
      <c r="J319" s="221"/>
      <c r="K319" s="222">
        <f>ROUND(P319*H319,2)</f>
        <v>0</v>
      </c>
      <c r="L319" s="218" t="s">
        <v>1071</v>
      </c>
      <c r="M319" s="44"/>
      <c r="N319" s="223" t="s">
        <v>33</v>
      </c>
      <c r="O319" s="224" t="s">
        <v>49</v>
      </c>
      <c r="P319" s="225">
        <f>I319+J319</f>
        <v>0</v>
      </c>
      <c r="Q319" s="225">
        <f>ROUND(I319*H319,2)</f>
        <v>0</v>
      </c>
      <c r="R319" s="225">
        <f>ROUND(J319*H319,2)</f>
        <v>0</v>
      </c>
      <c r="S319" s="80"/>
      <c r="T319" s="226">
        <f>S319*H319</f>
        <v>0</v>
      </c>
      <c r="U319" s="226">
        <v>0</v>
      </c>
      <c r="V319" s="226">
        <f>U319*H319</f>
        <v>0</v>
      </c>
      <c r="W319" s="226">
        <v>0</v>
      </c>
      <c r="X319" s="227">
        <f>W319*H319</f>
        <v>0</v>
      </c>
      <c r="AR319" s="17" t="s">
        <v>3675</v>
      </c>
      <c r="AT319" s="17" t="s">
        <v>206</v>
      </c>
      <c r="AU319" s="17" t="s">
        <v>88</v>
      </c>
      <c r="AY319" s="17" t="s">
        <v>204</v>
      </c>
      <c r="BE319" s="228">
        <f>IF(O319="základní",K319,0)</f>
        <v>0</v>
      </c>
      <c r="BF319" s="228">
        <f>IF(O319="snížená",K319,0)</f>
        <v>0</v>
      </c>
      <c r="BG319" s="228">
        <f>IF(O319="zákl. přenesená",K319,0)</f>
        <v>0</v>
      </c>
      <c r="BH319" s="228">
        <f>IF(O319="sníž. přenesená",K319,0)</f>
        <v>0</v>
      </c>
      <c r="BI319" s="228">
        <f>IF(O319="nulová",K319,0)</f>
        <v>0</v>
      </c>
      <c r="BJ319" s="17" t="s">
        <v>88</v>
      </c>
      <c r="BK319" s="228">
        <f>ROUND(P319*H319,2)</f>
        <v>0</v>
      </c>
      <c r="BL319" s="17" t="s">
        <v>3675</v>
      </c>
      <c r="BM319" s="17" t="s">
        <v>3688</v>
      </c>
    </row>
    <row r="320" spans="2:65" s="1" customFormat="1" ht="16.5" customHeight="1">
      <c r="B320" s="39"/>
      <c r="C320" s="216" t="s">
        <v>1822</v>
      </c>
      <c r="D320" s="216" t="s">
        <v>206</v>
      </c>
      <c r="E320" s="217" t="s">
        <v>3689</v>
      </c>
      <c r="F320" s="218" t="s">
        <v>3690</v>
      </c>
      <c r="G320" s="219" t="s">
        <v>3213</v>
      </c>
      <c r="H320" s="220">
        <v>1</v>
      </c>
      <c r="I320" s="221"/>
      <c r="J320" s="221"/>
      <c r="K320" s="222">
        <f>ROUND(P320*H320,2)</f>
        <v>0</v>
      </c>
      <c r="L320" s="218" t="s">
        <v>1071</v>
      </c>
      <c r="M320" s="44"/>
      <c r="N320" s="223" t="s">
        <v>33</v>
      </c>
      <c r="O320" s="224" t="s">
        <v>49</v>
      </c>
      <c r="P320" s="225">
        <f>I320+J320</f>
        <v>0</v>
      </c>
      <c r="Q320" s="225">
        <f>ROUND(I320*H320,2)</f>
        <v>0</v>
      </c>
      <c r="R320" s="225">
        <f>ROUND(J320*H320,2)</f>
        <v>0</v>
      </c>
      <c r="S320" s="80"/>
      <c r="T320" s="226">
        <f>S320*H320</f>
        <v>0</v>
      </c>
      <c r="U320" s="226">
        <v>0</v>
      </c>
      <c r="V320" s="226">
        <f>U320*H320</f>
        <v>0</v>
      </c>
      <c r="W320" s="226">
        <v>0</v>
      </c>
      <c r="X320" s="227">
        <f>W320*H320</f>
        <v>0</v>
      </c>
      <c r="AR320" s="17" t="s">
        <v>3675</v>
      </c>
      <c r="AT320" s="17" t="s">
        <v>206</v>
      </c>
      <c r="AU320" s="17" t="s">
        <v>88</v>
      </c>
      <c r="AY320" s="17" t="s">
        <v>204</v>
      </c>
      <c r="BE320" s="228">
        <f>IF(O320="základní",K320,0)</f>
        <v>0</v>
      </c>
      <c r="BF320" s="228">
        <f>IF(O320="snížená",K320,0)</f>
        <v>0</v>
      </c>
      <c r="BG320" s="228">
        <f>IF(O320="zákl. přenesená",K320,0)</f>
        <v>0</v>
      </c>
      <c r="BH320" s="228">
        <f>IF(O320="sníž. přenesená",K320,0)</f>
        <v>0</v>
      </c>
      <c r="BI320" s="228">
        <f>IF(O320="nulová",K320,0)</f>
        <v>0</v>
      </c>
      <c r="BJ320" s="17" t="s">
        <v>88</v>
      </c>
      <c r="BK320" s="228">
        <f>ROUND(P320*H320,2)</f>
        <v>0</v>
      </c>
      <c r="BL320" s="17" t="s">
        <v>3675</v>
      </c>
      <c r="BM320" s="17" t="s">
        <v>3691</v>
      </c>
    </row>
    <row r="321" spans="2:65" s="1" customFormat="1" ht="16.5" customHeight="1">
      <c r="B321" s="39"/>
      <c r="C321" s="216" t="s">
        <v>1835</v>
      </c>
      <c r="D321" s="216" t="s">
        <v>206</v>
      </c>
      <c r="E321" s="217" t="s">
        <v>3692</v>
      </c>
      <c r="F321" s="218" t="s">
        <v>3693</v>
      </c>
      <c r="G321" s="219" t="s">
        <v>1289</v>
      </c>
      <c r="H321" s="220">
        <v>50</v>
      </c>
      <c r="I321" s="221"/>
      <c r="J321" s="221"/>
      <c r="K321" s="222">
        <f>ROUND(P321*H321,2)</f>
        <v>0</v>
      </c>
      <c r="L321" s="218" t="s">
        <v>1071</v>
      </c>
      <c r="M321" s="44"/>
      <c r="N321" s="223" t="s">
        <v>33</v>
      </c>
      <c r="O321" s="224" t="s">
        <v>49</v>
      </c>
      <c r="P321" s="225">
        <f>I321+J321</f>
        <v>0</v>
      </c>
      <c r="Q321" s="225">
        <f>ROUND(I321*H321,2)</f>
        <v>0</v>
      </c>
      <c r="R321" s="225">
        <f>ROUND(J321*H321,2)</f>
        <v>0</v>
      </c>
      <c r="S321" s="80"/>
      <c r="T321" s="226">
        <f>S321*H321</f>
        <v>0</v>
      </c>
      <c r="U321" s="226">
        <v>0</v>
      </c>
      <c r="V321" s="226">
        <f>U321*H321</f>
        <v>0</v>
      </c>
      <c r="W321" s="226">
        <v>0</v>
      </c>
      <c r="X321" s="227">
        <f>W321*H321</f>
        <v>0</v>
      </c>
      <c r="AR321" s="17" t="s">
        <v>3675</v>
      </c>
      <c r="AT321" s="17" t="s">
        <v>206</v>
      </c>
      <c r="AU321" s="17" t="s">
        <v>88</v>
      </c>
      <c r="AY321" s="17" t="s">
        <v>204</v>
      </c>
      <c r="BE321" s="228">
        <f>IF(O321="základní",K321,0)</f>
        <v>0</v>
      </c>
      <c r="BF321" s="228">
        <f>IF(O321="snížená",K321,0)</f>
        <v>0</v>
      </c>
      <c r="BG321" s="228">
        <f>IF(O321="zákl. přenesená",K321,0)</f>
        <v>0</v>
      </c>
      <c r="BH321" s="228">
        <f>IF(O321="sníž. přenesená",K321,0)</f>
        <v>0</v>
      </c>
      <c r="BI321" s="228">
        <f>IF(O321="nulová",K321,0)</f>
        <v>0</v>
      </c>
      <c r="BJ321" s="17" t="s">
        <v>88</v>
      </c>
      <c r="BK321" s="228">
        <f>ROUND(P321*H321,2)</f>
        <v>0</v>
      </c>
      <c r="BL321" s="17" t="s">
        <v>3675</v>
      </c>
      <c r="BM321" s="17" t="s">
        <v>3694</v>
      </c>
    </row>
    <row r="322" spans="2:65" s="1" customFormat="1" ht="16.5" customHeight="1">
      <c r="B322" s="39"/>
      <c r="C322" s="216" t="s">
        <v>1846</v>
      </c>
      <c r="D322" s="216" t="s">
        <v>206</v>
      </c>
      <c r="E322" s="217" t="s">
        <v>3695</v>
      </c>
      <c r="F322" s="218" t="s">
        <v>3696</v>
      </c>
      <c r="G322" s="219" t="s">
        <v>1272</v>
      </c>
      <c r="H322" s="220">
        <v>2</v>
      </c>
      <c r="I322" s="221"/>
      <c r="J322" s="221"/>
      <c r="K322" s="222">
        <f>ROUND(P322*H322,2)</f>
        <v>0</v>
      </c>
      <c r="L322" s="218" t="s">
        <v>1071</v>
      </c>
      <c r="M322" s="44"/>
      <c r="N322" s="223" t="s">
        <v>33</v>
      </c>
      <c r="O322" s="224" t="s">
        <v>49</v>
      </c>
      <c r="P322" s="225">
        <f>I322+J322</f>
        <v>0</v>
      </c>
      <c r="Q322" s="225">
        <f>ROUND(I322*H322,2)</f>
        <v>0</v>
      </c>
      <c r="R322" s="225">
        <f>ROUND(J322*H322,2)</f>
        <v>0</v>
      </c>
      <c r="S322" s="80"/>
      <c r="T322" s="226">
        <f>S322*H322</f>
        <v>0</v>
      </c>
      <c r="U322" s="226">
        <v>0</v>
      </c>
      <c r="V322" s="226">
        <f>U322*H322</f>
        <v>0</v>
      </c>
      <c r="W322" s="226">
        <v>0</v>
      </c>
      <c r="X322" s="227">
        <f>W322*H322</f>
        <v>0</v>
      </c>
      <c r="AR322" s="17" t="s">
        <v>3675</v>
      </c>
      <c r="AT322" s="17" t="s">
        <v>206</v>
      </c>
      <c r="AU322" s="17" t="s">
        <v>88</v>
      </c>
      <c r="AY322" s="17" t="s">
        <v>204</v>
      </c>
      <c r="BE322" s="228">
        <f>IF(O322="základní",K322,0)</f>
        <v>0</v>
      </c>
      <c r="BF322" s="228">
        <f>IF(O322="snížená",K322,0)</f>
        <v>0</v>
      </c>
      <c r="BG322" s="228">
        <f>IF(O322="zákl. přenesená",K322,0)</f>
        <v>0</v>
      </c>
      <c r="BH322" s="228">
        <f>IF(O322="sníž. přenesená",K322,0)</f>
        <v>0</v>
      </c>
      <c r="BI322" s="228">
        <f>IF(O322="nulová",K322,0)</f>
        <v>0</v>
      </c>
      <c r="BJ322" s="17" t="s">
        <v>88</v>
      </c>
      <c r="BK322" s="228">
        <f>ROUND(P322*H322,2)</f>
        <v>0</v>
      </c>
      <c r="BL322" s="17" t="s">
        <v>3675</v>
      </c>
      <c r="BM322" s="17" t="s">
        <v>3697</v>
      </c>
    </row>
    <row r="323" spans="2:65" s="1" customFormat="1" ht="16.5" customHeight="1">
      <c r="B323" s="39"/>
      <c r="C323" s="216" t="s">
        <v>1852</v>
      </c>
      <c r="D323" s="216" t="s">
        <v>206</v>
      </c>
      <c r="E323" s="217" t="s">
        <v>3698</v>
      </c>
      <c r="F323" s="218" t="s">
        <v>3699</v>
      </c>
      <c r="G323" s="219" t="s">
        <v>232</v>
      </c>
      <c r="H323" s="220">
        <v>2</v>
      </c>
      <c r="I323" s="221"/>
      <c r="J323" s="221"/>
      <c r="K323" s="222">
        <f>ROUND(P323*H323,2)</f>
        <v>0</v>
      </c>
      <c r="L323" s="218" t="s">
        <v>1071</v>
      </c>
      <c r="M323" s="44"/>
      <c r="N323" s="223" t="s">
        <v>33</v>
      </c>
      <c r="O323" s="224" t="s">
        <v>49</v>
      </c>
      <c r="P323" s="225">
        <f>I323+J323</f>
        <v>0</v>
      </c>
      <c r="Q323" s="225">
        <f>ROUND(I323*H323,2)</f>
        <v>0</v>
      </c>
      <c r="R323" s="225">
        <f>ROUND(J323*H323,2)</f>
        <v>0</v>
      </c>
      <c r="S323" s="80"/>
      <c r="T323" s="226">
        <f>S323*H323</f>
        <v>0</v>
      </c>
      <c r="U323" s="226">
        <v>0</v>
      </c>
      <c r="V323" s="226">
        <f>U323*H323</f>
        <v>0</v>
      </c>
      <c r="W323" s="226">
        <v>0</v>
      </c>
      <c r="X323" s="227">
        <f>W323*H323</f>
        <v>0</v>
      </c>
      <c r="AR323" s="17" t="s">
        <v>3675</v>
      </c>
      <c r="AT323" s="17" t="s">
        <v>206</v>
      </c>
      <c r="AU323" s="17" t="s">
        <v>88</v>
      </c>
      <c r="AY323" s="17" t="s">
        <v>204</v>
      </c>
      <c r="BE323" s="228">
        <f>IF(O323="základní",K323,0)</f>
        <v>0</v>
      </c>
      <c r="BF323" s="228">
        <f>IF(O323="snížená",K323,0)</f>
        <v>0</v>
      </c>
      <c r="BG323" s="228">
        <f>IF(O323="zákl. přenesená",K323,0)</f>
        <v>0</v>
      </c>
      <c r="BH323" s="228">
        <f>IF(O323="sníž. přenesená",K323,0)</f>
        <v>0</v>
      </c>
      <c r="BI323" s="228">
        <f>IF(O323="nulová",K323,0)</f>
        <v>0</v>
      </c>
      <c r="BJ323" s="17" t="s">
        <v>88</v>
      </c>
      <c r="BK323" s="228">
        <f>ROUND(P323*H323,2)</f>
        <v>0</v>
      </c>
      <c r="BL323" s="17" t="s">
        <v>3675</v>
      </c>
      <c r="BM323" s="17" t="s">
        <v>3700</v>
      </c>
    </row>
    <row r="324" spans="2:65" s="1" customFormat="1" ht="16.5" customHeight="1">
      <c r="B324" s="39"/>
      <c r="C324" s="216" t="s">
        <v>1858</v>
      </c>
      <c r="D324" s="216" t="s">
        <v>206</v>
      </c>
      <c r="E324" s="217" t="s">
        <v>3701</v>
      </c>
      <c r="F324" s="218" t="s">
        <v>3702</v>
      </c>
      <c r="G324" s="219" t="s">
        <v>3213</v>
      </c>
      <c r="H324" s="220">
        <v>1</v>
      </c>
      <c r="I324" s="221"/>
      <c r="J324" s="221"/>
      <c r="K324" s="222">
        <f>ROUND(P324*H324,2)</f>
        <v>0</v>
      </c>
      <c r="L324" s="218" t="s">
        <v>1071</v>
      </c>
      <c r="M324" s="44"/>
      <c r="N324" s="285" t="s">
        <v>33</v>
      </c>
      <c r="O324" s="286" t="s">
        <v>49</v>
      </c>
      <c r="P324" s="287">
        <f>I324+J324</f>
        <v>0</v>
      </c>
      <c r="Q324" s="287">
        <f>ROUND(I324*H324,2)</f>
        <v>0</v>
      </c>
      <c r="R324" s="287">
        <f>ROUND(J324*H324,2)</f>
        <v>0</v>
      </c>
      <c r="S324" s="288"/>
      <c r="T324" s="289">
        <f>S324*H324</f>
        <v>0</v>
      </c>
      <c r="U324" s="289">
        <v>0</v>
      </c>
      <c r="V324" s="289">
        <f>U324*H324</f>
        <v>0</v>
      </c>
      <c r="W324" s="289">
        <v>0</v>
      </c>
      <c r="X324" s="290">
        <f>W324*H324</f>
        <v>0</v>
      </c>
      <c r="AR324" s="17" t="s">
        <v>3675</v>
      </c>
      <c r="AT324" s="17" t="s">
        <v>206</v>
      </c>
      <c r="AU324" s="17" t="s">
        <v>88</v>
      </c>
      <c r="AY324" s="17" t="s">
        <v>204</v>
      </c>
      <c r="BE324" s="228">
        <f>IF(O324="základní",K324,0)</f>
        <v>0</v>
      </c>
      <c r="BF324" s="228">
        <f>IF(O324="snížená",K324,0)</f>
        <v>0</v>
      </c>
      <c r="BG324" s="228">
        <f>IF(O324="zákl. přenesená",K324,0)</f>
        <v>0</v>
      </c>
      <c r="BH324" s="228">
        <f>IF(O324="sníž. přenesená",K324,0)</f>
        <v>0</v>
      </c>
      <c r="BI324" s="228">
        <f>IF(O324="nulová",K324,0)</f>
        <v>0</v>
      </c>
      <c r="BJ324" s="17" t="s">
        <v>88</v>
      </c>
      <c r="BK324" s="228">
        <f>ROUND(P324*H324,2)</f>
        <v>0</v>
      </c>
      <c r="BL324" s="17" t="s">
        <v>3675</v>
      </c>
      <c r="BM324" s="17" t="s">
        <v>3703</v>
      </c>
    </row>
    <row r="325" spans="2:13" s="1" customFormat="1" ht="6.95" customHeight="1">
      <c r="B325" s="58"/>
      <c r="C325" s="59"/>
      <c r="D325" s="59"/>
      <c r="E325" s="59"/>
      <c r="F325" s="59"/>
      <c r="G325" s="59"/>
      <c r="H325" s="59"/>
      <c r="I325" s="161"/>
      <c r="J325" s="161"/>
      <c r="K325" s="59"/>
      <c r="L325" s="59"/>
      <c r="M325" s="44"/>
    </row>
  </sheetData>
  <sheetProtection password="CC35" sheet="1" objects="1" scenarios="1" formatColumns="0" formatRows="0" autoFilter="0"/>
  <autoFilter ref="C93:L324"/>
  <mergeCells count="9">
    <mergeCell ref="E7:H7"/>
    <mergeCell ref="E9:H9"/>
    <mergeCell ref="E18:H18"/>
    <mergeCell ref="E27:H27"/>
    <mergeCell ref="E50:H50"/>
    <mergeCell ref="E52:H52"/>
    <mergeCell ref="E84:H84"/>
    <mergeCell ref="E86:H86"/>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7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95</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3704</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ROUND(K87,2)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ROUND((SUM(BE87:BE171)),2)</f>
        <v>0</v>
      </c>
      <c r="I35" s="150">
        <v>0.21</v>
      </c>
      <c r="J35" s="132"/>
      <c r="K35" s="145">
        <f>ROUND(((SUM(BE87:BE171))*I35),2)</f>
        <v>0</v>
      </c>
      <c r="M35" s="44"/>
    </row>
    <row r="36" spans="2:13" s="1" customFormat="1" ht="14.4" customHeight="1">
      <c r="B36" s="44"/>
      <c r="E36" s="130" t="s">
        <v>50</v>
      </c>
      <c r="F36" s="145">
        <f>ROUND((SUM(BF87:BF171)),2)</f>
        <v>0</v>
      </c>
      <c r="I36" s="150">
        <v>0.15</v>
      </c>
      <c r="J36" s="132"/>
      <c r="K36" s="145">
        <f>ROUND(((SUM(BF87:BF171))*I36),2)</f>
        <v>0</v>
      </c>
      <c r="M36" s="44"/>
    </row>
    <row r="37" spans="2:13" s="1" customFormat="1" ht="14.4" customHeight="1" hidden="1">
      <c r="B37" s="44"/>
      <c r="E37" s="130" t="s">
        <v>51</v>
      </c>
      <c r="F37" s="145">
        <f>ROUND((SUM(BG87:BG171)),2)</f>
        <v>0</v>
      </c>
      <c r="I37" s="150">
        <v>0.21</v>
      </c>
      <c r="J37" s="132"/>
      <c r="K37" s="145">
        <f>0</f>
        <v>0</v>
      </c>
      <c r="M37" s="44"/>
    </row>
    <row r="38" spans="2:13" s="1" customFormat="1" ht="14.4" customHeight="1" hidden="1">
      <c r="B38" s="44"/>
      <c r="E38" s="130" t="s">
        <v>52</v>
      </c>
      <c r="F38" s="145">
        <f>ROUND((SUM(BH87:BH171)),2)</f>
        <v>0</v>
      </c>
      <c r="I38" s="150">
        <v>0.15</v>
      </c>
      <c r="J38" s="132"/>
      <c r="K38" s="145">
        <f>0</f>
        <v>0</v>
      </c>
      <c r="M38" s="44"/>
    </row>
    <row r="39" spans="2:13" s="1" customFormat="1" ht="14.4" customHeight="1" hidden="1">
      <c r="B39" s="44"/>
      <c r="E39" s="130" t="s">
        <v>53</v>
      </c>
      <c r="F39" s="145">
        <f>ROUND((SUM(BI87:BI171)),2)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D.1.42 - Plynová odběrná zařízení</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Q87</f>
        <v>0</v>
      </c>
      <c r="J61" s="172">
        <f>R87</f>
        <v>0</v>
      </c>
      <c r="K61" s="98">
        <f>K87</f>
        <v>0</v>
      </c>
      <c r="L61" s="40"/>
      <c r="M61" s="44"/>
      <c r="AU61" s="17" t="s">
        <v>140</v>
      </c>
    </row>
    <row r="62" spans="2:13" s="7" customFormat="1" ht="24.95" customHeight="1">
      <c r="B62" s="173"/>
      <c r="C62" s="174"/>
      <c r="D62" s="175" t="s">
        <v>163</v>
      </c>
      <c r="E62" s="176"/>
      <c r="F62" s="176"/>
      <c r="G62" s="176"/>
      <c r="H62" s="176"/>
      <c r="I62" s="177">
        <f>Q88</f>
        <v>0</v>
      </c>
      <c r="J62" s="177">
        <f>R88</f>
        <v>0</v>
      </c>
      <c r="K62" s="178">
        <f>K88</f>
        <v>0</v>
      </c>
      <c r="L62" s="174"/>
      <c r="M62" s="179"/>
    </row>
    <row r="63" spans="2:13" s="8" customFormat="1" ht="19.9" customHeight="1">
      <c r="B63" s="180"/>
      <c r="C63" s="181"/>
      <c r="D63" s="182" t="s">
        <v>3706</v>
      </c>
      <c r="E63" s="183"/>
      <c r="F63" s="183"/>
      <c r="G63" s="183"/>
      <c r="H63" s="183"/>
      <c r="I63" s="184">
        <f>Q89</f>
        <v>0</v>
      </c>
      <c r="J63" s="184">
        <f>R89</f>
        <v>0</v>
      </c>
      <c r="K63" s="185">
        <f>K89</f>
        <v>0</v>
      </c>
      <c r="L63" s="181"/>
      <c r="M63" s="186"/>
    </row>
    <row r="64" spans="2:13" s="8" customFormat="1" ht="19.9" customHeight="1">
      <c r="B64" s="180"/>
      <c r="C64" s="181"/>
      <c r="D64" s="182" t="s">
        <v>3707</v>
      </c>
      <c r="E64" s="183"/>
      <c r="F64" s="183"/>
      <c r="G64" s="183"/>
      <c r="H64" s="183"/>
      <c r="I64" s="184">
        <f>Q123</f>
        <v>0</v>
      </c>
      <c r="J64" s="184">
        <f>R123</f>
        <v>0</v>
      </c>
      <c r="K64" s="185">
        <f>K123</f>
        <v>0</v>
      </c>
      <c r="L64" s="181"/>
      <c r="M64" s="186"/>
    </row>
    <row r="65" spans="2:13" s="7" customFormat="1" ht="24.95" customHeight="1">
      <c r="B65" s="173"/>
      <c r="C65" s="174"/>
      <c r="D65" s="175" t="s">
        <v>181</v>
      </c>
      <c r="E65" s="176"/>
      <c r="F65" s="176"/>
      <c r="G65" s="176"/>
      <c r="H65" s="176"/>
      <c r="I65" s="177">
        <f>Q128</f>
        <v>0</v>
      </c>
      <c r="J65" s="177">
        <f>R128</f>
        <v>0</v>
      </c>
      <c r="K65" s="178">
        <f>K128</f>
        <v>0</v>
      </c>
      <c r="L65" s="174"/>
      <c r="M65" s="179"/>
    </row>
    <row r="66" spans="2:13" s="8" customFormat="1" ht="19.9" customHeight="1">
      <c r="B66" s="180"/>
      <c r="C66" s="181"/>
      <c r="D66" s="182" t="s">
        <v>3708</v>
      </c>
      <c r="E66" s="183"/>
      <c r="F66" s="183"/>
      <c r="G66" s="183"/>
      <c r="H66" s="183"/>
      <c r="I66" s="184">
        <f>Q129</f>
        <v>0</v>
      </c>
      <c r="J66" s="184">
        <f>R129</f>
        <v>0</v>
      </c>
      <c r="K66" s="185">
        <f>K129</f>
        <v>0</v>
      </c>
      <c r="L66" s="181"/>
      <c r="M66" s="186"/>
    </row>
    <row r="67" spans="2:13" s="8" customFormat="1" ht="19.9" customHeight="1">
      <c r="B67" s="180"/>
      <c r="C67" s="181"/>
      <c r="D67" s="182" t="s">
        <v>3709</v>
      </c>
      <c r="E67" s="183"/>
      <c r="F67" s="183"/>
      <c r="G67" s="183"/>
      <c r="H67" s="183"/>
      <c r="I67" s="184">
        <f>Q144</f>
        <v>0</v>
      </c>
      <c r="J67" s="184">
        <f>R144</f>
        <v>0</v>
      </c>
      <c r="K67" s="185">
        <f>K144</f>
        <v>0</v>
      </c>
      <c r="L67" s="181"/>
      <c r="M67" s="186"/>
    </row>
    <row r="68" spans="2:13" s="1" customFormat="1" ht="21.8" customHeight="1">
      <c r="B68" s="39"/>
      <c r="C68" s="40"/>
      <c r="D68" s="40"/>
      <c r="E68" s="40"/>
      <c r="F68" s="40"/>
      <c r="G68" s="40"/>
      <c r="H68" s="40"/>
      <c r="I68" s="132"/>
      <c r="J68" s="132"/>
      <c r="K68" s="40"/>
      <c r="L68" s="40"/>
      <c r="M68" s="44"/>
    </row>
    <row r="69" spans="2:13" s="1" customFormat="1" ht="6.95" customHeight="1">
      <c r="B69" s="58"/>
      <c r="C69" s="59"/>
      <c r="D69" s="59"/>
      <c r="E69" s="59"/>
      <c r="F69" s="59"/>
      <c r="G69" s="59"/>
      <c r="H69" s="59"/>
      <c r="I69" s="161"/>
      <c r="J69" s="161"/>
      <c r="K69" s="59"/>
      <c r="L69" s="59"/>
      <c r="M69" s="44"/>
    </row>
    <row r="73" spans="2:13" s="1" customFormat="1" ht="6.95" customHeight="1">
      <c r="B73" s="60"/>
      <c r="C73" s="61"/>
      <c r="D73" s="61"/>
      <c r="E73" s="61"/>
      <c r="F73" s="61"/>
      <c r="G73" s="61"/>
      <c r="H73" s="61"/>
      <c r="I73" s="164"/>
      <c r="J73" s="164"/>
      <c r="K73" s="61"/>
      <c r="L73" s="61"/>
      <c r="M73" s="44"/>
    </row>
    <row r="74" spans="2:13" s="1" customFormat="1" ht="24.95" customHeight="1">
      <c r="B74" s="39"/>
      <c r="C74" s="23" t="s">
        <v>185</v>
      </c>
      <c r="D74" s="40"/>
      <c r="E74" s="40"/>
      <c r="F74" s="40"/>
      <c r="G74" s="40"/>
      <c r="H74" s="40"/>
      <c r="I74" s="132"/>
      <c r="J74" s="132"/>
      <c r="K74" s="40"/>
      <c r="L74" s="40"/>
      <c r="M74" s="44"/>
    </row>
    <row r="75" spans="2:13" s="1" customFormat="1" ht="6.95" customHeight="1">
      <c r="B75" s="39"/>
      <c r="C75" s="40"/>
      <c r="D75" s="40"/>
      <c r="E75" s="40"/>
      <c r="F75" s="40"/>
      <c r="G75" s="40"/>
      <c r="H75" s="40"/>
      <c r="I75" s="132"/>
      <c r="J75" s="132"/>
      <c r="K75" s="40"/>
      <c r="L75" s="40"/>
      <c r="M75" s="44"/>
    </row>
    <row r="76" spans="2:13" s="1" customFormat="1" ht="12" customHeight="1">
      <c r="B76" s="39"/>
      <c r="C76" s="32" t="s">
        <v>17</v>
      </c>
      <c r="D76" s="40"/>
      <c r="E76" s="40"/>
      <c r="F76" s="40"/>
      <c r="G76" s="40"/>
      <c r="H76" s="40"/>
      <c r="I76" s="132"/>
      <c r="J76" s="132"/>
      <c r="K76" s="40"/>
      <c r="L76" s="40"/>
      <c r="M76" s="44"/>
    </row>
    <row r="77" spans="2:13" s="1" customFormat="1" ht="16.5" customHeight="1">
      <c r="B77" s="39"/>
      <c r="C77" s="40"/>
      <c r="D77" s="40"/>
      <c r="E77" s="165" t="str">
        <f>E7</f>
        <v>Rekonstrukce objektu Kateřinská 17 pro CMT UP v Olomouci</v>
      </c>
      <c r="F77" s="32"/>
      <c r="G77" s="32"/>
      <c r="H77" s="32"/>
      <c r="I77" s="132"/>
      <c r="J77" s="132"/>
      <c r="K77" s="40"/>
      <c r="L77" s="40"/>
      <c r="M77" s="44"/>
    </row>
    <row r="78" spans="2:13" s="1" customFormat="1" ht="12" customHeight="1">
      <c r="B78" s="39"/>
      <c r="C78" s="32" t="s">
        <v>127</v>
      </c>
      <c r="D78" s="40"/>
      <c r="E78" s="40"/>
      <c r="F78" s="40"/>
      <c r="G78" s="40"/>
      <c r="H78" s="40"/>
      <c r="I78" s="132"/>
      <c r="J78" s="132"/>
      <c r="K78" s="40"/>
      <c r="L78" s="40"/>
      <c r="M78" s="44"/>
    </row>
    <row r="79" spans="2:13" s="1" customFormat="1" ht="16.5" customHeight="1">
      <c r="B79" s="39"/>
      <c r="C79" s="40"/>
      <c r="D79" s="40"/>
      <c r="E79" s="65" t="str">
        <f>E9</f>
        <v>D.1.42 - Plynová odběrná zařízení</v>
      </c>
      <c r="F79" s="40"/>
      <c r="G79" s="40"/>
      <c r="H79" s="40"/>
      <c r="I79" s="132"/>
      <c r="J79" s="132"/>
      <c r="K79" s="40"/>
      <c r="L79" s="40"/>
      <c r="M79" s="44"/>
    </row>
    <row r="80" spans="2:13" s="1" customFormat="1" ht="6.95" customHeight="1">
      <c r="B80" s="39"/>
      <c r="C80" s="40"/>
      <c r="D80" s="40"/>
      <c r="E80" s="40"/>
      <c r="F80" s="40"/>
      <c r="G80" s="40"/>
      <c r="H80" s="40"/>
      <c r="I80" s="132"/>
      <c r="J80" s="132"/>
      <c r="K80" s="40"/>
      <c r="L80" s="40"/>
      <c r="M80" s="44"/>
    </row>
    <row r="81" spans="2:13" s="1" customFormat="1" ht="12" customHeight="1">
      <c r="B81" s="39"/>
      <c r="C81" s="32" t="s">
        <v>23</v>
      </c>
      <c r="D81" s="40"/>
      <c r="E81" s="40"/>
      <c r="F81" s="27" t="str">
        <f>F12</f>
        <v xml:space="preserve"> </v>
      </c>
      <c r="G81" s="40"/>
      <c r="H81" s="40"/>
      <c r="I81" s="134" t="s">
        <v>25</v>
      </c>
      <c r="J81" s="136" t="str">
        <f>IF(J12="","",J12)</f>
        <v>3. 11. 2017</v>
      </c>
      <c r="K81" s="40"/>
      <c r="L81" s="40"/>
      <c r="M81" s="44"/>
    </row>
    <row r="82" spans="2:13" s="1" customFormat="1" ht="6.95" customHeight="1">
      <c r="B82" s="39"/>
      <c r="C82" s="40"/>
      <c r="D82" s="40"/>
      <c r="E82" s="40"/>
      <c r="F82" s="40"/>
      <c r="G82" s="40"/>
      <c r="H82" s="40"/>
      <c r="I82" s="132"/>
      <c r="J82" s="132"/>
      <c r="K82" s="40"/>
      <c r="L82" s="40"/>
      <c r="M82" s="44"/>
    </row>
    <row r="83" spans="2:13" s="1" customFormat="1" ht="24.9" customHeight="1">
      <c r="B83" s="39"/>
      <c r="C83" s="32" t="s">
        <v>31</v>
      </c>
      <c r="D83" s="40"/>
      <c r="E83" s="40"/>
      <c r="F83" s="27" t="str">
        <f>E15</f>
        <v>Universita Palackého Olomouc</v>
      </c>
      <c r="G83" s="40"/>
      <c r="H83" s="40"/>
      <c r="I83" s="134" t="s">
        <v>38</v>
      </c>
      <c r="J83" s="166" t="str">
        <f>E21</f>
        <v>MgAmIng arch L.Blažek,Ing V.Petr</v>
      </c>
      <c r="K83" s="40"/>
      <c r="L83" s="40"/>
      <c r="M83" s="44"/>
    </row>
    <row r="84" spans="2:13" s="1" customFormat="1" ht="13.65" customHeight="1">
      <c r="B84" s="39"/>
      <c r="C84" s="32" t="s">
        <v>36</v>
      </c>
      <c r="D84" s="40"/>
      <c r="E84" s="40"/>
      <c r="F84" s="27" t="str">
        <f>IF(E18="","",E18)</f>
        <v>Vyplň údaj</v>
      </c>
      <c r="G84" s="40"/>
      <c r="H84" s="40"/>
      <c r="I84" s="134" t="s">
        <v>40</v>
      </c>
      <c r="J84" s="166" t="str">
        <f>E24</f>
        <v xml:space="preserve"> </v>
      </c>
      <c r="K84" s="40"/>
      <c r="L84" s="40"/>
      <c r="M84" s="44"/>
    </row>
    <row r="85" spans="2:13" s="1" customFormat="1" ht="10.3" customHeight="1">
      <c r="B85" s="39"/>
      <c r="C85" s="40"/>
      <c r="D85" s="40"/>
      <c r="E85" s="40"/>
      <c r="F85" s="40"/>
      <c r="G85" s="40"/>
      <c r="H85" s="40"/>
      <c r="I85" s="132"/>
      <c r="J85" s="132"/>
      <c r="K85" s="40"/>
      <c r="L85" s="40"/>
      <c r="M85" s="44"/>
    </row>
    <row r="86" spans="2:24" s="9" customFormat="1" ht="29.25" customHeight="1">
      <c r="B86" s="187"/>
      <c r="C86" s="188" t="s">
        <v>186</v>
      </c>
      <c r="D86" s="189" t="s">
        <v>63</v>
      </c>
      <c r="E86" s="189" t="s">
        <v>59</v>
      </c>
      <c r="F86" s="189" t="s">
        <v>60</v>
      </c>
      <c r="G86" s="189" t="s">
        <v>187</v>
      </c>
      <c r="H86" s="189" t="s">
        <v>188</v>
      </c>
      <c r="I86" s="190" t="s">
        <v>189</v>
      </c>
      <c r="J86" s="190" t="s">
        <v>190</v>
      </c>
      <c r="K86" s="191" t="s">
        <v>139</v>
      </c>
      <c r="L86" s="192" t="s">
        <v>191</v>
      </c>
      <c r="M86" s="193"/>
      <c r="N86" s="88" t="s">
        <v>33</v>
      </c>
      <c r="O86" s="89" t="s">
        <v>48</v>
      </c>
      <c r="P86" s="89" t="s">
        <v>192</v>
      </c>
      <c r="Q86" s="89" t="s">
        <v>193</v>
      </c>
      <c r="R86" s="89" t="s">
        <v>194</v>
      </c>
      <c r="S86" s="89" t="s">
        <v>195</v>
      </c>
      <c r="T86" s="89" t="s">
        <v>196</v>
      </c>
      <c r="U86" s="89" t="s">
        <v>197</v>
      </c>
      <c r="V86" s="89" t="s">
        <v>198</v>
      </c>
      <c r="W86" s="89" t="s">
        <v>199</v>
      </c>
      <c r="X86" s="90" t="s">
        <v>200</v>
      </c>
    </row>
    <row r="87" spans="2:63" s="1" customFormat="1" ht="22.8" customHeight="1">
      <c r="B87" s="39"/>
      <c r="C87" s="95" t="s">
        <v>201</v>
      </c>
      <c r="D87" s="40"/>
      <c r="E87" s="40"/>
      <c r="F87" s="40"/>
      <c r="G87" s="40"/>
      <c r="H87" s="40"/>
      <c r="I87" s="132"/>
      <c r="J87" s="132"/>
      <c r="K87" s="194">
        <f>BK87</f>
        <v>0</v>
      </c>
      <c r="L87" s="40"/>
      <c r="M87" s="44"/>
      <c r="N87" s="91"/>
      <c r="O87" s="92"/>
      <c r="P87" s="92"/>
      <c r="Q87" s="195">
        <f>Q88+Q128</f>
        <v>0</v>
      </c>
      <c r="R87" s="195">
        <f>R88+R128</f>
        <v>0</v>
      </c>
      <c r="S87" s="92"/>
      <c r="T87" s="196">
        <f>T88+T128</f>
        <v>0</v>
      </c>
      <c r="U87" s="92"/>
      <c r="V87" s="196">
        <f>V88+V128</f>
        <v>0.49748499999999996</v>
      </c>
      <c r="W87" s="92"/>
      <c r="X87" s="197">
        <f>X88+X128</f>
        <v>0.5792899999999999</v>
      </c>
      <c r="AT87" s="17" t="s">
        <v>79</v>
      </c>
      <c r="AU87" s="17" t="s">
        <v>140</v>
      </c>
      <c r="BK87" s="198">
        <f>BK88+BK128</f>
        <v>0</v>
      </c>
    </row>
    <row r="88" spans="2:63" s="10" customFormat="1" ht="25.9" customHeight="1">
      <c r="B88" s="199"/>
      <c r="C88" s="200"/>
      <c r="D88" s="201" t="s">
        <v>79</v>
      </c>
      <c r="E88" s="202" t="s">
        <v>1631</v>
      </c>
      <c r="F88" s="202" t="s">
        <v>1638</v>
      </c>
      <c r="G88" s="200"/>
      <c r="H88" s="200"/>
      <c r="I88" s="203"/>
      <c r="J88" s="203"/>
      <c r="K88" s="204">
        <f>BK88</f>
        <v>0</v>
      </c>
      <c r="L88" s="200"/>
      <c r="M88" s="205"/>
      <c r="N88" s="206"/>
      <c r="O88" s="207"/>
      <c r="P88" s="207"/>
      <c r="Q88" s="208">
        <f>Q89+Q123</f>
        <v>0</v>
      </c>
      <c r="R88" s="208">
        <f>R89+R123</f>
        <v>0</v>
      </c>
      <c r="S88" s="207"/>
      <c r="T88" s="209">
        <f>T89+T123</f>
        <v>0</v>
      </c>
      <c r="U88" s="207"/>
      <c r="V88" s="209">
        <f>V89+V123</f>
        <v>0.46934499999999996</v>
      </c>
      <c r="W88" s="207"/>
      <c r="X88" s="210">
        <f>X89+X123</f>
        <v>0.5792899999999999</v>
      </c>
      <c r="AR88" s="211" t="s">
        <v>90</v>
      </c>
      <c r="AT88" s="212" t="s">
        <v>79</v>
      </c>
      <c r="AU88" s="212" t="s">
        <v>80</v>
      </c>
      <c r="AY88" s="211" t="s">
        <v>204</v>
      </c>
      <c r="BK88" s="213">
        <f>BK89+BK123</f>
        <v>0</v>
      </c>
    </row>
    <row r="89" spans="2:63" s="10" customFormat="1" ht="22.8" customHeight="1">
      <c r="B89" s="199"/>
      <c r="C89" s="200"/>
      <c r="D89" s="201" t="s">
        <v>79</v>
      </c>
      <c r="E89" s="214" t="s">
        <v>3710</v>
      </c>
      <c r="F89" s="214" t="s">
        <v>3711</v>
      </c>
      <c r="G89" s="200"/>
      <c r="H89" s="200"/>
      <c r="I89" s="203"/>
      <c r="J89" s="203"/>
      <c r="K89" s="215">
        <f>BK89</f>
        <v>0</v>
      </c>
      <c r="L89" s="200"/>
      <c r="M89" s="205"/>
      <c r="N89" s="206"/>
      <c r="O89" s="207"/>
      <c r="P89" s="207"/>
      <c r="Q89" s="208">
        <f>SUM(Q90:Q122)</f>
        <v>0</v>
      </c>
      <c r="R89" s="208">
        <f>SUM(R90:R122)</f>
        <v>0</v>
      </c>
      <c r="S89" s="207"/>
      <c r="T89" s="209">
        <f>SUM(T90:T122)</f>
        <v>0</v>
      </c>
      <c r="U89" s="207"/>
      <c r="V89" s="209">
        <f>SUM(V90:V122)</f>
        <v>0.46450499999999995</v>
      </c>
      <c r="W89" s="207"/>
      <c r="X89" s="210">
        <f>SUM(X90:X122)</f>
        <v>0.5792899999999999</v>
      </c>
      <c r="AR89" s="211" t="s">
        <v>90</v>
      </c>
      <c r="AT89" s="212" t="s">
        <v>79</v>
      </c>
      <c r="AU89" s="212" t="s">
        <v>88</v>
      </c>
      <c r="AY89" s="211" t="s">
        <v>204</v>
      </c>
      <c r="BK89" s="213">
        <f>SUM(BK90:BK122)</f>
        <v>0</v>
      </c>
    </row>
    <row r="90" spans="2:65" s="1" customFormat="1" ht="16.5" customHeight="1">
      <c r="B90" s="39"/>
      <c r="C90" s="216" t="s">
        <v>88</v>
      </c>
      <c r="D90" s="216" t="s">
        <v>206</v>
      </c>
      <c r="E90" s="217" t="s">
        <v>3712</v>
      </c>
      <c r="F90" s="218" t="s">
        <v>3713</v>
      </c>
      <c r="G90" s="219" t="s">
        <v>296</v>
      </c>
      <c r="H90" s="220">
        <v>36</v>
      </c>
      <c r="I90" s="221"/>
      <c r="J90" s="221"/>
      <c r="K90" s="222">
        <f>ROUND(P90*H90,2)</f>
        <v>0</v>
      </c>
      <c r="L90" s="218" t="s">
        <v>3714</v>
      </c>
      <c r="M90" s="44"/>
      <c r="N90" s="223" t="s">
        <v>33</v>
      </c>
      <c r="O90" s="224" t="s">
        <v>49</v>
      </c>
      <c r="P90" s="225">
        <f>I90+J90</f>
        <v>0</v>
      </c>
      <c r="Q90" s="225">
        <f>ROUND(I90*H90,2)</f>
        <v>0</v>
      </c>
      <c r="R90" s="225">
        <f>ROUND(J90*H90,2)</f>
        <v>0</v>
      </c>
      <c r="S90" s="80"/>
      <c r="T90" s="226">
        <f>S90*H90</f>
        <v>0</v>
      </c>
      <c r="U90" s="226">
        <v>0.00147</v>
      </c>
      <c r="V90" s="226">
        <f>U90*H90</f>
        <v>0.052919999999999995</v>
      </c>
      <c r="W90" s="226">
        <v>0</v>
      </c>
      <c r="X90" s="227">
        <f>W90*H90</f>
        <v>0</v>
      </c>
      <c r="AR90" s="17" t="s">
        <v>305</v>
      </c>
      <c r="AT90" s="17" t="s">
        <v>206</v>
      </c>
      <c r="AU90" s="17" t="s">
        <v>90</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305</v>
      </c>
      <c r="BM90" s="17" t="s">
        <v>3715</v>
      </c>
    </row>
    <row r="91" spans="2:65" s="1" customFormat="1" ht="16.5" customHeight="1">
      <c r="B91" s="39"/>
      <c r="C91" s="216" t="s">
        <v>90</v>
      </c>
      <c r="D91" s="216" t="s">
        <v>206</v>
      </c>
      <c r="E91" s="217" t="s">
        <v>3716</v>
      </c>
      <c r="F91" s="218" t="s">
        <v>3717</v>
      </c>
      <c r="G91" s="219" t="s">
        <v>296</v>
      </c>
      <c r="H91" s="220">
        <v>24</v>
      </c>
      <c r="I91" s="221"/>
      <c r="J91" s="221"/>
      <c r="K91" s="222">
        <f>ROUND(P91*H91,2)</f>
        <v>0</v>
      </c>
      <c r="L91" s="218" t="s">
        <v>239</v>
      </c>
      <c r="M91" s="44"/>
      <c r="N91" s="223" t="s">
        <v>33</v>
      </c>
      <c r="O91" s="224" t="s">
        <v>49</v>
      </c>
      <c r="P91" s="225">
        <f>I91+J91</f>
        <v>0</v>
      </c>
      <c r="Q91" s="225">
        <f>ROUND(I91*H91,2)</f>
        <v>0</v>
      </c>
      <c r="R91" s="225">
        <f>ROUND(J91*H91,2)</f>
        <v>0</v>
      </c>
      <c r="S91" s="80"/>
      <c r="T91" s="226">
        <f>S91*H91</f>
        <v>0</v>
      </c>
      <c r="U91" s="226">
        <v>0.00185</v>
      </c>
      <c r="V91" s="226">
        <f>U91*H91</f>
        <v>0.0444</v>
      </c>
      <c r="W91" s="226">
        <v>0</v>
      </c>
      <c r="X91" s="227">
        <f>W91*H91</f>
        <v>0</v>
      </c>
      <c r="AR91" s="17" t="s">
        <v>305</v>
      </c>
      <c r="AT91" s="17" t="s">
        <v>206</v>
      </c>
      <c r="AU91" s="17" t="s">
        <v>90</v>
      </c>
      <c r="AY91" s="17" t="s">
        <v>204</v>
      </c>
      <c r="BE91" s="228">
        <f>IF(O91="základní",K91,0)</f>
        <v>0</v>
      </c>
      <c r="BF91" s="228">
        <f>IF(O91="snížená",K91,0)</f>
        <v>0</v>
      </c>
      <c r="BG91" s="228">
        <f>IF(O91="zákl. přenesená",K91,0)</f>
        <v>0</v>
      </c>
      <c r="BH91" s="228">
        <f>IF(O91="sníž. přenesená",K91,0)</f>
        <v>0</v>
      </c>
      <c r="BI91" s="228">
        <f>IF(O91="nulová",K91,0)</f>
        <v>0</v>
      </c>
      <c r="BJ91" s="17" t="s">
        <v>88</v>
      </c>
      <c r="BK91" s="228">
        <f>ROUND(P91*H91,2)</f>
        <v>0</v>
      </c>
      <c r="BL91" s="17" t="s">
        <v>305</v>
      </c>
      <c r="BM91" s="17" t="s">
        <v>3718</v>
      </c>
    </row>
    <row r="92" spans="2:65" s="1" customFormat="1" ht="16.5" customHeight="1">
      <c r="B92" s="39"/>
      <c r="C92" s="216" t="s">
        <v>224</v>
      </c>
      <c r="D92" s="216" t="s">
        <v>206</v>
      </c>
      <c r="E92" s="217" t="s">
        <v>3719</v>
      </c>
      <c r="F92" s="218" t="s">
        <v>3720</v>
      </c>
      <c r="G92" s="219" t="s">
        <v>296</v>
      </c>
      <c r="H92" s="220">
        <v>42</v>
      </c>
      <c r="I92" s="221"/>
      <c r="J92" s="221"/>
      <c r="K92" s="222">
        <f>ROUND(P92*H92,2)</f>
        <v>0</v>
      </c>
      <c r="L92" s="218" t="s">
        <v>239</v>
      </c>
      <c r="M92" s="44"/>
      <c r="N92" s="223" t="s">
        <v>33</v>
      </c>
      <c r="O92" s="224" t="s">
        <v>49</v>
      </c>
      <c r="P92" s="225">
        <f>I92+J92</f>
        <v>0</v>
      </c>
      <c r="Q92" s="225">
        <f>ROUND(I92*H92,2)</f>
        <v>0</v>
      </c>
      <c r="R92" s="225">
        <f>ROUND(J92*H92,2)</f>
        <v>0</v>
      </c>
      <c r="S92" s="80"/>
      <c r="T92" s="226">
        <f>S92*H92</f>
        <v>0</v>
      </c>
      <c r="U92" s="226">
        <v>0.00039</v>
      </c>
      <c r="V92" s="226">
        <f>U92*H92</f>
        <v>0.01638</v>
      </c>
      <c r="W92" s="226">
        <v>0.00828</v>
      </c>
      <c r="X92" s="227">
        <f>W92*H92</f>
        <v>0.34775999999999996</v>
      </c>
      <c r="AR92" s="17" t="s">
        <v>305</v>
      </c>
      <c r="AT92" s="17" t="s">
        <v>206</v>
      </c>
      <c r="AU92" s="17" t="s">
        <v>90</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305</v>
      </c>
      <c r="BM92" s="17" t="s">
        <v>3721</v>
      </c>
    </row>
    <row r="93" spans="2:65" s="1" customFormat="1" ht="16.5" customHeight="1">
      <c r="B93" s="39"/>
      <c r="C93" s="216" t="s">
        <v>211</v>
      </c>
      <c r="D93" s="216" t="s">
        <v>206</v>
      </c>
      <c r="E93" s="217" t="s">
        <v>3722</v>
      </c>
      <c r="F93" s="218" t="s">
        <v>3723</v>
      </c>
      <c r="G93" s="219" t="s">
        <v>296</v>
      </c>
      <c r="H93" s="220">
        <v>30</v>
      </c>
      <c r="I93" s="221"/>
      <c r="J93" s="221"/>
      <c r="K93" s="222">
        <f>ROUND(P93*H93,2)</f>
        <v>0</v>
      </c>
      <c r="L93" s="218" t="s">
        <v>239</v>
      </c>
      <c r="M93" s="44"/>
      <c r="N93" s="223" t="s">
        <v>33</v>
      </c>
      <c r="O93" s="224" t="s">
        <v>49</v>
      </c>
      <c r="P93" s="225">
        <f>I93+J93</f>
        <v>0</v>
      </c>
      <c r="Q93" s="225">
        <f>ROUND(I93*H93,2)</f>
        <v>0</v>
      </c>
      <c r="R93" s="225">
        <f>ROUND(J93*H93,2)</f>
        <v>0</v>
      </c>
      <c r="S93" s="80"/>
      <c r="T93" s="226">
        <f>S93*H93</f>
        <v>0</v>
      </c>
      <c r="U93" s="226">
        <v>0.00493</v>
      </c>
      <c r="V93" s="226">
        <f>U93*H93</f>
        <v>0.1479</v>
      </c>
      <c r="W93" s="226">
        <v>0</v>
      </c>
      <c r="X93" s="227">
        <f>W93*H93</f>
        <v>0</v>
      </c>
      <c r="AR93" s="17" t="s">
        <v>305</v>
      </c>
      <c r="AT93" s="17" t="s">
        <v>206</v>
      </c>
      <c r="AU93" s="17" t="s">
        <v>90</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305</v>
      </c>
      <c r="BM93" s="17" t="s">
        <v>3724</v>
      </c>
    </row>
    <row r="94" spans="2:65" s="1" customFormat="1" ht="16.5" customHeight="1">
      <c r="B94" s="39"/>
      <c r="C94" s="216" t="s">
        <v>236</v>
      </c>
      <c r="D94" s="216" t="s">
        <v>206</v>
      </c>
      <c r="E94" s="217" t="s">
        <v>3725</v>
      </c>
      <c r="F94" s="218" t="s">
        <v>3726</v>
      </c>
      <c r="G94" s="219" t="s">
        <v>296</v>
      </c>
      <c r="H94" s="220">
        <v>2</v>
      </c>
      <c r="I94" s="221"/>
      <c r="J94" s="221"/>
      <c r="K94" s="222">
        <f>ROUND(P94*H94,2)</f>
        <v>0</v>
      </c>
      <c r="L94" s="218" t="s">
        <v>239</v>
      </c>
      <c r="M94" s="44"/>
      <c r="N94" s="223" t="s">
        <v>33</v>
      </c>
      <c r="O94" s="224" t="s">
        <v>49</v>
      </c>
      <c r="P94" s="225">
        <f>I94+J94</f>
        <v>0</v>
      </c>
      <c r="Q94" s="225">
        <f>ROUND(I94*H94,2)</f>
        <v>0</v>
      </c>
      <c r="R94" s="225">
        <f>ROUND(J94*H94,2)</f>
        <v>0</v>
      </c>
      <c r="S94" s="80"/>
      <c r="T94" s="226">
        <f>S94*H94</f>
        <v>0</v>
      </c>
      <c r="U94" s="226">
        <v>0.03567</v>
      </c>
      <c r="V94" s="226">
        <f>U94*H94</f>
        <v>0.07134</v>
      </c>
      <c r="W94" s="226">
        <v>0</v>
      </c>
      <c r="X94" s="227">
        <f>W94*H94</f>
        <v>0</v>
      </c>
      <c r="AR94" s="17" t="s">
        <v>305</v>
      </c>
      <c r="AT94" s="17" t="s">
        <v>206</v>
      </c>
      <c r="AU94" s="17" t="s">
        <v>90</v>
      </c>
      <c r="AY94" s="17" t="s">
        <v>204</v>
      </c>
      <c r="BE94" s="228">
        <f>IF(O94="základní",K94,0)</f>
        <v>0</v>
      </c>
      <c r="BF94" s="228">
        <f>IF(O94="snížená",K94,0)</f>
        <v>0</v>
      </c>
      <c r="BG94" s="228">
        <f>IF(O94="zákl. přenesená",K94,0)</f>
        <v>0</v>
      </c>
      <c r="BH94" s="228">
        <f>IF(O94="sníž. přenesená",K94,0)</f>
        <v>0</v>
      </c>
      <c r="BI94" s="228">
        <f>IF(O94="nulová",K94,0)</f>
        <v>0</v>
      </c>
      <c r="BJ94" s="17" t="s">
        <v>88</v>
      </c>
      <c r="BK94" s="228">
        <f>ROUND(P94*H94,2)</f>
        <v>0</v>
      </c>
      <c r="BL94" s="17" t="s">
        <v>305</v>
      </c>
      <c r="BM94" s="17" t="s">
        <v>3727</v>
      </c>
    </row>
    <row r="95" spans="2:65" s="1" customFormat="1" ht="16.5" customHeight="1">
      <c r="B95" s="39"/>
      <c r="C95" s="216" t="s">
        <v>247</v>
      </c>
      <c r="D95" s="216" t="s">
        <v>206</v>
      </c>
      <c r="E95" s="217" t="s">
        <v>3728</v>
      </c>
      <c r="F95" s="218" t="s">
        <v>3729</v>
      </c>
      <c r="G95" s="219" t="s">
        <v>361</v>
      </c>
      <c r="H95" s="220">
        <v>2</v>
      </c>
      <c r="I95" s="221"/>
      <c r="J95" s="221"/>
      <c r="K95" s="222">
        <f>ROUND(P95*H95,2)</f>
        <v>0</v>
      </c>
      <c r="L95" s="218" t="s">
        <v>239</v>
      </c>
      <c r="M95" s="44"/>
      <c r="N95" s="223" t="s">
        <v>33</v>
      </c>
      <c r="O95" s="224" t="s">
        <v>49</v>
      </c>
      <c r="P95" s="225">
        <f>I95+J95</f>
        <v>0</v>
      </c>
      <c r="Q95" s="225">
        <f>ROUND(I95*H95,2)</f>
        <v>0</v>
      </c>
      <c r="R95" s="225">
        <f>ROUND(J95*H95,2)</f>
        <v>0</v>
      </c>
      <c r="S95" s="80"/>
      <c r="T95" s="226">
        <f>S95*H95</f>
        <v>0</v>
      </c>
      <c r="U95" s="226">
        <v>0.00149</v>
      </c>
      <c r="V95" s="226">
        <f>U95*H95</f>
        <v>0.00298</v>
      </c>
      <c r="W95" s="226">
        <v>0</v>
      </c>
      <c r="X95" s="227">
        <f>W95*H95</f>
        <v>0</v>
      </c>
      <c r="AR95" s="17" t="s">
        <v>305</v>
      </c>
      <c r="AT95" s="17" t="s">
        <v>206</v>
      </c>
      <c r="AU95" s="17" t="s">
        <v>90</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305</v>
      </c>
      <c r="BM95" s="17" t="s">
        <v>3730</v>
      </c>
    </row>
    <row r="96" spans="2:65" s="1" customFormat="1" ht="16.5" customHeight="1">
      <c r="B96" s="39"/>
      <c r="C96" s="216" t="s">
        <v>253</v>
      </c>
      <c r="D96" s="216" t="s">
        <v>206</v>
      </c>
      <c r="E96" s="217" t="s">
        <v>3731</v>
      </c>
      <c r="F96" s="218" t="s">
        <v>3732</v>
      </c>
      <c r="G96" s="219" t="s">
        <v>361</v>
      </c>
      <c r="H96" s="220">
        <v>1</v>
      </c>
      <c r="I96" s="221"/>
      <c r="J96" s="221"/>
      <c r="K96" s="222">
        <f>ROUND(P96*H96,2)</f>
        <v>0</v>
      </c>
      <c r="L96" s="218" t="s">
        <v>239</v>
      </c>
      <c r="M96" s="44"/>
      <c r="N96" s="223" t="s">
        <v>33</v>
      </c>
      <c r="O96" s="224" t="s">
        <v>49</v>
      </c>
      <c r="P96" s="225">
        <f>I96+J96</f>
        <v>0</v>
      </c>
      <c r="Q96" s="225">
        <f>ROUND(I96*H96,2)</f>
        <v>0</v>
      </c>
      <c r="R96" s="225">
        <f>ROUND(J96*H96,2)</f>
        <v>0</v>
      </c>
      <c r="S96" s="80"/>
      <c r="T96" s="226">
        <f>S96*H96</f>
        <v>0</v>
      </c>
      <c r="U96" s="226">
        <v>0.00237</v>
      </c>
      <c r="V96" s="226">
        <f>U96*H96</f>
        <v>0.00237</v>
      </c>
      <c r="W96" s="226">
        <v>0</v>
      </c>
      <c r="X96" s="227">
        <f>W96*H96</f>
        <v>0</v>
      </c>
      <c r="AR96" s="17" t="s">
        <v>305</v>
      </c>
      <c r="AT96" s="17" t="s">
        <v>206</v>
      </c>
      <c r="AU96" s="17" t="s">
        <v>90</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305</v>
      </c>
      <c r="BM96" s="17" t="s">
        <v>3733</v>
      </c>
    </row>
    <row r="97" spans="2:65" s="1" customFormat="1" ht="16.5" customHeight="1">
      <c r="B97" s="39"/>
      <c r="C97" s="216" t="s">
        <v>258</v>
      </c>
      <c r="D97" s="216" t="s">
        <v>206</v>
      </c>
      <c r="E97" s="217" t="s">
        <v>3734</v>
      </c>
      <c r="F97" s="218" t="s">
        <v>3735</v>
      </c>
      <c r="G97" s="219" t="s">
        <v>296</v>
      </c>
      <c r="H97" s="220">
        <v>3</v>
      </c>
      <c r="I97" s="221"/>
      <c r="J97" s="221"/>
      <c r="K97" s="222">
        <f>ROUND(P97*H97,2)</f>
        <v>0</v>
      </c>
      <c r="L97" s="218" t="s">
        <v>239</v>
      </c>
      <c r="M97" s="44"/>
      <c r="N97" s="223" t="s">
        <v>33</v>
      </c>
      <c r="O97" s="224" t="s">
        <v>49</v>
      </c>
      <c r="P97" s="225">
        <f>I97+J97</f>
        <v>0</v>
      </c>
      <c r="Q97" s="225">
        <f>ROUND(I97*H97,2)</f>
        <v>0</v>
      </c>
      <c r="R97" s="225">
        <f>ROUND(J97*H97,2)</f>
        <v>0</v>
      </c>
      <c r="S97" s="80"/>
      <c r="T97" s="226">
        <f>S97*H97</f>
        <v>0</v>
      </c>
      <c r="U97" s="226">
        <v>0.00378</v>
      </c>
      <c r="V97" s="226">
        <f>U97*H97</f>
        <v>0.01134</v>
      </c>
      <c r="W97" s="226">
        <v>0</v>
      </c>
      <c r="X97" s="227">
        <f>W97*H97</f>
        <v>0</v>
      </c>
      <c r="AR97" s="17" t="s">
        <v>305</v>
      </c>
      <c r="AT97" s="17" t="s">
        <v>206</v>
      </c>
      <c r="AU97" s="17" t="s">
        <v>90</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305</v>
      </c>
      <c r="BM97" s="17" t="s">
        <v>3736</v>
      </c>
    </row>
    <row r="98" spans="2:65" s="1" customFormat="1" ht="16.5" customHeight="1">
      <c r="B98" s="39"/>
      <c r="C98" s="216" t="s">
        <v>262</v>
      </c>
      <c r="D98" s="216" t="s">
        <v>206</v>
      </c>
      <c r="E98" s="217" t="s">
        <v>3737</v>
      </c>
      <c r="F98" s="218" t="s">
        <v>3738</v>
      </c>
      <c r="G98" s="219" t="s">
        <v>296</v>
      </c>
      <c r="H98" s="220">
        <v>1.5</v>
      </c>
      <c r="I98" s="221"/>
      <c r="J98" s="221"/>
      <c r="K98" s="222">
        <f>ROUND(P98*H98,2)</f>
        <v>0</v>
      </c>
      <c r="L98" s="218" t="s">
        <v>239</v>
      </c>
      <c r="M98" s="44"/>
      <c r="N98" s="223" t="s">
        <v>33</v>
      </c>
      <c r="O98" s="224" t="s">
        <v>49</v>
      </c>
      <c r="P98" s="225">
        <f>I98+J98</f>
        <v>0</v>
      </c>
      <c r="Q98" s="225">
        <f>ROUND(I98*H98,2)</f>
        <v>0</v>
      </c>
      <c r="R98" s="225">
        <f>ROUND(J98*H98,2)</f>
        <v>0</v>
      </c>
      <c r="S98" s="80"/>
      <c r="T98" s="226">
        <f>S98*H98</f>
        <v>0</v>
      </c>
      <c r="U98" s="226">
        <v>0.01171</v>
      </c>
      <c r="V98" s="226">
        <f>U98*H98</f>
        <v>0.017565</v>
      </c>
      <c r="W98" s="226">
        <v>0</v>
      </c>
      <c r="X98" s="227">
        <f>W98*H98</f>
        <v>0</v>
      </c>
      <c r="AR98" s="17" t="s">
        <v>305</v>
      </c>
      <c r="AT98" s="17" t="s">
        <v>206</v>
      </c>
      <c r="AU98" s="17" t="s">
        <v>90</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305</v>
      </c>
      <c r="BM98" s="17" t="s">
        <v>3739</v>
      </c>
    </row>
    <row r="99" spans="2:65" s="1" customFormat="1" ht="16.5" customHeight="1">
      <c r="B99" s="39"/>
      <c r="C99" s="216" t="s">
        <v>267</v>
      </c>
      <c r="D99" s="216" t="s">
        <v>206</v>
      </c>
      <c r="E99" s="217" t="s">
        <v>3740</v>
      </c>
      <c r="F99" s="218" t="s">
        <v>3741</v>
      </c>
      <c r="G99" s="219" t="s">
        <v>296</v>
      </c>
      <c r="H99" s="220">
        <v>18</v>
      </c>
      <c r="I99" s="221"/>
      <c r="J99" s="221"/>
      <c r="K99" s="222">
        <f>ROUND(P99*H99,2)</f>
        <v>0</v>
      </c>
      <c r="L99" s="218" t="s">
        <v>239</v>
      </c>
      <c r="M99" s="44"/>
      <c r="N99" s="223" t="s">
        <v>33</v>
      </c>
      <c r="O99" s="224" t="s">
        <v>49</v>
      </c>
      <c r="P99" s="225">
        <f>I99+J99</f>
        <v>0</v>
      </c>
      <c r="Q99" s="225">
        <f>ROUND(I99*H99,2)</f>
        <v>0</v>
      </c>
      <c r="R99" s="225">
        <f>ROUND(J99*H99,2)</f>
        <v>0</v>
      </c>
      <c r="S99" s="80"/>
      <c r="T99" s="226">
        <f>S99*H99</f>
        <v>0</v>
      </c>
      <c r="U99" s="226">
        <v>0.00024</v>
      </c>
      <c r="V99" s="226">
        <f>U99*H99</f>
        <v>0.00432</v>
      </c>
      <c r="W99" s="226">
        <v>0.00254</v>
      </c>
      <c r="X99" s="227">
        <f>W99*H99</f>
        <v>0.045720000000000004</v>
      </c>
      <c r="AR99" s="17" t="s">
        <v>305</v>
      </c>
      <c r="AT99" s="17" t="s">
        <v>206</v>
      </c>
      <c r="AU99" s="17" t="s">
        <v>90</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305</v>
      </c>
      <c r="BM99" s="17" t="s">
        <v>3742</v>
      </c>
    </row>
    <row r="100" spans="2:65" s="1" customFormat="1" ht="16.5" customHeight="1">
      <c r="B100" s="39"/>
      <c r="C100" s="216" t="s">
        <v>272</v>
      </c>
      <c r="D100" s="216" t="s">
        <v>206</v>
      </c>
      <c r="E100" s="217" t="s">
        <v>3743</v>
      </c>
      <c r="F100" s="218" t="s">
        <v>3744</v>
      </c>
      <c r="G100" s="219" t="s">
        <v>1272</v>
      </c>
      <c r="H100" s="220">
        <v>1</v>
      </c>
      <c r="I100" s="221"/>
      <c r="J100" s="221"/>
      <c r="K100" s="222">
        <f>ROUND(P100*H100,2)</f>
        <v>0</v>
      </c>
      <c r="L100" s="218" t="s">
        <v>239</v>
      </c>
      <c r="M100" s="44"/>
      <c r="N100" s="223" t="s">
        <v>33</v>
      </c>
      <c r="O100" s="224" t="s">
        <v>49</v>
      </c>
      <c r="P100" s="225">
        <f>I100+J100</f>
        <v>0</v>
      </c>
      <c r="Q100" s="225">
        <f>ROUND(I100*H100,2)</f>
        <v>0</v>
      </c>
      <c r="R100" s="225">
        <f>ROUND(J100*H100,2)</f>
        <v>0</v>
      </c>
      <c r="S100" s="80"/>
      <c r="T100" s="226">
        <f>S100*H100</f>
        <v>0</v>
      </c>
      <c r="U100" s="226">
        <v>0.00873</v>
      </c>
      <c r="V100" s="226">
        <f>U100*H100</f>
        <v>0.00873</v>
      </c>
      <c r="W100" s="226">
        <v>0</v>
      </c>
      <c r="X100" s="227">
        <f>W100*H100</f>
        <v>0</v>
      </c>
      <c r="AR100" s="17" t="s">
        <v>305</v>
      </c>
      <c r="AT100" s="17" t="s">
        <v>206</v>
      </c>
      <c r="AU100" s="17" t="s">
        <v>90</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305</v>
      </c>
      <c r="BM100" s="17" t="s">
        <v>3745</v>
      </c>
    </row>
    <row r="101" spans="2:65" s="1" customFormat="1" ht="16.5" customHeight="1">
      <c r="B101" s="39"/>
      <c r="C101" s="216" t="s">
        <v>129</v>
      </c>
      <c r="D101" s="216" t="s">
        <v>206</v>
      </c>
      <c r="E101" s="217" t="s">
        <v>3746</v>
      </c>
      <c r="F101" s="218" t="s">
        <v>3747</v>
      </c>
      <c r="G101" s="219" t="s">
        <v>1272</v>
      </c>
      <c r="H101" s="220">
        <v>1</v>
      </c>
      <c r="I101" s="221"/>
      <c r="J101" s="221"/>
      <c r="K101" s="222">
        <f>ROUND(P101*H101,2)</f>
        <v>0</v>
      </c>
      <c r="L101" s="218" t="s">
        <v>239</v>
      </c>
      <c r="M101" s="44"/>
      <c r="N101" s="223" t="s">
        <v>33</v>
      </c>
      <c r="O101" s="224" t="s">
        <v>49</v>
      </c>
      <c r="P101" s="225">
        <f>I101+J101</f>
        <v>0</v>
      </c>
      <c r="Q101" s="225">
        <f>ROUND(I101*H101,2)</f>
        <v>0</v>
      </c>
      <c r="R101" s="225">
        <f>ROUND(J101*H101,2)</f>
        <v>0</v>
      </c>
      <c r="S101" s="80"/>
      <c r="T101" s="226">
        <f>S101*H101</f>
        <v>0</v>
      </c>
      <c r="U101" s="226">
        <v>0.00026</v>
      </c>
      <c r="V101" s="226">
        <f>U101*H101</f>
        <v>0.00026</v>
      </c>
      <c r="W101" s="226">
        <v>0</v>
      </c>
      <c r="X101" s="227">
        <f>W101*H101</f>
        <v>0</v>
      </c>
      <c r="AR101" s="17" t="s">
        <v>305</v>
      </c>
      <c r="AT101" s="17" t="s">
        <v>206</v>
      </c>
      <c r="AU101" s="17" t="s">
        <v>90</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305</v>
      </c>
      <c r="BM101" s="17" t="s">
        <v>3748</v>
      </c>
    </row>
    <row r="102" spans="2:65" s="1" customFormat="1" ht="16.5" customHeight="1">
      <c r="B102" s="39"/>
      <c r="C102" s="216" t="s">
        <v>286</v>
      </c>
      <c r="D102" s="216" t="s">
        <v>206</v>
      </c>
      <c r="E102" s="217" t="s">
        <v>3749</v>
      </c>
      <c r="F102" s="218" t="s">
        <v>3750</v>
      </c>
      <c r="G102" s="219" t="s">
        <v>3751</v>
      </c>
      <c r="H102" s="220">
        <v>1</v>
      </c>
      <c r="I102" s="221"/>
      <c r="J102" s="221"/>
      <c r="K102" s="222">
        <f>ROUND(P102*H102,2)</f>
        <v>0</v>
      </c>
      <c r="L102" s="218" t="s">
        <v>3752</v>
      </c>
      <c r="M102" s="44"/>
      <c r="N102" s="223" t="s">
        <v>33</v>
      </c>
      <c r="O102" s="224" t="s">
        <v>49</v>
      </c>
      <c r="P102" s="225">
        <f>I102+J102</f>
        <v>0</v>
      </c>
      <c r="Q102" s="225">
        <f>ROUND(I102*H102,2)</f>
        <v>0</v>
      </c>
      <c r="R102" s="225">
        <f>ROUND(J102*H102,2)</f>
        <v>0</v>
      </c>
      <c r="S102" s="80"/>
      <c r="T102" s="226">
        <f>S102*H102</f>
        <v>0</v>
      </c>
      <c r="U102" s="226">
        <v>0</v>
      </c>
      <c r="V102" s="226">
        <f>U102*H102</f>
        <v>0</v>
      </c>
      <c r="W102" s="226">
        <v>0.00722</v>
      </c>
      <c r="X102" s="227">
        <f>W102*H102</f>
        <v>0.00722</v>
      </c>
      <c r="AR102" s="17" t="s">
        <v>305</v>
      </c>
      <c r="AT102" s="17" t="s">
        <v>206</v>
      </c>
      <c r="AU102" s="17" t="s">
        <v>90</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305</v>
      </c>
      <c r="BM102" s="17" t="s">
        <v>3753</v>
      </c>
    </row>
    <row r="103" spans="2:65" s="1" customFormat="1" ht="16.5" customHeight="1">
      <c r="B103" s="39"/>
      <c r="C103" s="216" t="s">
        <v>293</v>
      </c>
      <c r="D103" s="216" t="s">
        <v>206</v>
      </c>
      <c r="E103" s="217" t="s">
        <v>3754</v>
      </c>
      <c r="F103" s="218" t="s">
        <v>3755</v>
      </c>
      <c r="G103" s="219" t="s">
        <v>3751</v>
      </c>
      <c r="H103" s="220">
        <v>1</v>
      </c>
      <c r="I103" s="221"/>
      <c r="J103" s="221"/>
      <c r="K103" s="222">
        <f>ROUND(P103*H103,2)</f>
        <v>0</v>
      </c>
      <c r="L103" s="218" t="s">
        <v>239</v>
      </c>
      <c r="M103" s="44"/>
      <c r="N103" s="223" t="s">
        <v>33</v>
      </c>
      <c r="O103" s="224" t="s">
        <v>49</v>
      </c>
      <c r="P103" s="225">
        <f>I103+J103</f>
        <v>0</v>
      </c>
      <c r="Q103" s="225">
        <f>ROUND(I103*H103,2)</f>
        <v>0</v>
      </c>
      <c r="R103" s="225">
        <f>ROUND(J103*H103,2)</f>
        <v>0</v>
      </c>
      <c r="S103" s="80"/>
      <c r="T103" s="226">
        <f>S103*H103</f>
        <v>0</v>
      </c>
      <c r="U103" s="226">
        <v>0</v>
      </c>
      <c r="V103" s="226">
        <f>U103*H103</f>
        <v>0</v>
      </c>
      <c r="W103" s="226">
        <v>0.1446</v>
      </c>
      <c r="X103" s="227">
        <f>W103*H103</f>
        <v>0.1446</v>
      </c>
      <c r="AR103" s="17" t="s">
        <v>305</v>
      </c>
      <c r="AT103" s="17" t="s">
        <v>206</v>
      </c>
      <c r="AU103" s="17" t="s">
        <v>90</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305</v>
      </c>
      <c r="BM103" s="17" t="s">
        <v>3756</v>
      </c>
    </row>
    <row r="104" spans="2:65" s="1" customFormat="1" ht="16.5" customHeight="1">
      <c r="B104" s="39"/>
      <c r="C104" s="216" t="s">
        <v>9</v>
      </c>
      <c r="D104" s="216" t="s">
        <v>206</v>
      </c>
      <c r="E104" s="217" t="s">
        <v>3757</v>
      </c>
      <c r="F104" s="218" t="s">
        <v>3758</v>
      </c>
      <c r="G104" s="219" t="s">
        <v>361</v>
      </c>
      <c r="H104" s="220">
        <v>1</v>
      </c>
      <c r="I104" s="221"/>
      <c r="J104" s="221"/>
      <c r="K104" s="222">
        <f>ROUND(P104*H104,2)</f>
        <v>0</v>
      </c>
      <c r="L104" s="218" t="s">
        <v>239</v>
      </c>
      <c r="M104" s="44"/>
      <c r="N104" s="223" t="s">
        <v>33</v>
      </c>
      <c r="O104" s="224" t="s">
        <v>49</v>
      </c>
      <c r="P104" s="225">
        <f>I104+J104</f>
        <v>0</v>
      </c>
      <c r="Q104" s="225">
        <f>ROUND(I104*H104,2)</f>
        <v>0</v>
      </c>
      <c r="R104" s="225">
        <f>ROUND(J104*H104,2)</f>
        <v>0</v>
      </c>
      <c r="S104" s="80"/>
      <c r="T104" s="226">
        <f>S104*H104</f>
        <v>0</v>
      </c>
      <c r="U104" s="226">
        <v>0</v>
      </c>
      <c r="V104" s="226">
        <f>U104*H104</f>
        <v>0</v>
      </c>
      <c r="W104" s="226">
        <v>0.00389</v>
      </c>
      <c r="X104" s="227">
        <f>W104*H104</f>
        <v>0.00389</v>
      </c>
      <c r="AR104" s="17" t="s">
        <v>305</v>
      </c>
      <c r="AT104" s="17" t="s">
        <v>206</v>
      </c>
      <c r="AU104" s="17" t="s">
        <v>90</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305</v>
      </c>
      <c r="BM104" s="17" t="s">
        <v>3759</v>
      </c>
    </row>
    <row r="105" spans="2:65" s="1" customFormat="1" ht="16.5" customHeight="1">
      <c r="B105" s="39"/>
      <c r="C105" s="216" t="s">
        <v>305</v>
      </c>
      <c r="D105" s="216" t="s">
        <v>206</v>
      </c>
      <c r="E105" s="217" t="s">
        <v>3760</v>
      </c>
      <c r="F105" s="218" t="s">
        <v>3761</v>
      </c>
      <c r="G105" s="219" t="s">
        <v>1272</v>
      </c>
      <c r="H105" s="220">
        <v>2</v>
      </c>
      <c r="I105" s="221"/>
      <c r="J105" s="221"/>
      <c r="K105" s="222">
        <f>ROUND(P105*H105,2)</f>
        <v>0</v>
      </c>
      <c r="L105" s="218" t="s">
        <v>239</v>
      </c>
      <c r="M105" s="44"/>
      <c r="N105" s="223" t="s">
        <v>33</v>
      </c>
      <c r="O105" s="224" t="s">
        <v>49</v>
      </c>
      <c r="P105" s="225">
        <f>I105+J105</f>
        <v>0</v>
      </c>
      <c r="Q105" s="225">
        <f>ROUND(I105*H105,2)</f>
        <v>0</v>
      </c>
      <c r="R105" s="225">
        <f>ROUND(J105*H105,2)</f>
        <v>0</v>
      </c>
      <c r="S105" s="80"/>
      <c r="T105" s="226">
        <f>S105*H105</f>
        <v>0</v>
      </c>
      <c r="U105" s="226">
        <v>0.00081</v>
      </c>
      <c r="V105" s="226">
        <f>U105*H105</f>
        <v>0.00162</v>
      </c>
      <c r="W105" s="226">
        <v>0</v>
      </c>
      <c r="X105" s="227">
        <f>W105*H105</f>
        <v>0</v>
      </c>
      <c r="AR105" s="17" t="s">
        <v>305</v>
      </c>
      <c r="AT105" s="17" t="s">
        <v>206</v>
      </c>
      <c r="AU105" s="17" t="s">
        <v>90</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305</v>
      </c>
      <c r="BM105" s="17" t="s">
        <v>3762</v>
      </c>
    </row>
    <row r="106" spans="2:65" s="1" customFormat="1" ht="16.5" customHeight="1">
      <c r="B106" s="39"/>
      <c r="C106" s="216" t="s">
        <v>311</v>
      </c>
      <c r="D106" s="216" t="s">
        <v>206</v>
      </c>
      <c r="E106" s="217" t="s">
        <v>3763</v>
      </c>
      <c r="F106" s="218" t="s">
        <v>3764</v>
      </c>
      <c r="G106" s="219" t="s">
        <v>361</v>
      </c>
      <c r="H106" s="220">
        <v>2</v>
      </c>
      <c r="I106" s="221"/>
      <c r="J106" s="221"/>
      <c r="K106" s="222">
        <f>ROUND(P106*H106,2)</f>
        <v>0</v>
      </c>
      <c r="L106" s="218" t="s">
        <v>239</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305</v>
      </c>
      <c r="AT106" s="17" t="s">
        <v>206</v>
      </c>
      <c r="AU106" s="17" t="s">
        <v>90</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305</v>
      </c>
      <c r="BM106" s="17" t="s">
        <v>3765</v>
      </c>
    </row>
    <row r="107" spans="2:65" s="1" customFormat="1" ht="16.5" customHeight="1">
      <c r="B107" s="39"/>
      <c r="C107" s="216" t="s">
        <v>316</v>
      </c>
      <c r="D107" s="216" t="s">
        <v>206</v>
      </c>
      <c r="E107" s="217" t="s">
        <v>3766</v>
      </c>
      <c r="F107" s="218" t="s">
        <v>3767</v>
      </c>
      <c r="G107" s="219" t="s">
        <v>1272</v>
      </c>
      <c r="H107" s="220">
        <v>1</v>
      </c>
      <c r="I107" s="221"/>
      <c r="J107" s="221"/>
      <c r="K107" s="222">
        <f>ROUND(P107*H107,2)</f>
        <v>0</v>
      </c>
      <c r="L107" s="218" t="s">
        <v>239</v>
      </c>
      <c r="M107" s="44"/>
      <c r="N107" s="223" t="s">
        <v>33</v>
      </c>
      <c r="O107" s="224" t="s">
        <v>49</v>
      </c>
      <c r="P107" s="225">
        <f>I107+J107</f>
        <v>0</v>
      </c>
      <c r="Q107" s="225">
        <f>ROUND(I107*H107,2)</f>
        <v>0</v>
      </c>
      <c r="R107" s="225">
        <f>ROUND(J107*H107,2)</f>
        <v>0</v>
      </c>
      <c r="S107" s="80"/>
      <c r="T107" s="226">
        <f>S107*H107</f>
        <v>0</v>
      </c>
      <c r="U107" s="226">
        <v>0.0168</v>
      </c>
      <c r="V107" s="226">
        <f>U107*H107</f>
        <v>0.0168</v>
      </c>
      <c r="W107" s="226">
        <v>0</v>
      </c>
      <c r="X107" s="227">
        <f>W107*H107</f>
        <v>0</v>
      </c>
      <c r="AR107" s="17" t="s">
        <v>305</v>
      </c>
      <c r="AT107" s="17" t="s">
        <v>206</v>
      </c>
      <c r="AU107" s="17" t="s">
        <v>90</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305</v>
      </c>
      <c r="BM107" s="17" t="s">
        <v>3768</v>
      </c>
    </row>
    <row r="108" spans="2:65" s="1" customFormat="1" ht="16.5" customHeight="1">
      <c r="B108" s="39"/>
      <c r="C108" s="216" t="s">
        <v>323</v>
      </c>
      <c r="D108" s="216" t="s">
        <v>206</v>
      </c>
      <c r="E108" s="217" t="s">
        <v>3769</v>
      </c>
      <c r="F108" s="218" t="s">
        <v>3770</v>
      </c>
      <c r="G108" s="219" t="s">
        <v>361</v>
      </c>
      <c r="H108" s="220">
        <v>8</v>
      </c>
      <c r="I108" s="221"/>
      <c r="J108" s="221"/>
      <c r="K108" s="222">
        <f>ROUND(P108*H108,2)</f>
        <v>0</v>
      </c>
      <c r="L108" s="218" t="s">
        <v>239</v>
      </c>
      <c r="M108" s="44"/>
      <c r="N108" s="223" t="s">
        <v>33</v>
      </c>
      <c r="O108" s="224" t="s">
        <v>49</v>
      </c>
      <c r="P108" s="225">
        <f>I108+J108</f>
        <v>0</v>
      </c>
      <c r="Q108" s="225">
        <f>ROUND(I108*H108,2)</f>
        <v>0</v>
      </c>
      <c r="R108" s="225">
        <f>ROUND(J108*H108,2)</f>
        <v>0</v>
      </c>
      <c r="S108" s="80"/>
      <c r="T108" s="226">
        <f>S108*H108</f>
        <v>0</v>
      </c>
      <c r="U108" s="226">
        <v>0.00024</v>
      </c>
      <c r="V108" s="226">
        <f>U108*H108</f>
        <v>0.00192</v>
      </c>
      <c r="W108" s="226">
        <v>0</v>
      </c>
      <c r="X108" s="227">
        <f>W108*H108</f>
        <v>0</v>
      </c>
      <c r="AR108" s="17" t="s">
        <v>305</v>
      </c>
      <c r="AT108" s="17" t="s">
        <v>206</v>
      </c>
      <c r="AU108" s="17" t="s">
        <v>90</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305</v>
      </c>
      <c r="BM108" s="17" t="s">
        <v>3771</v>
      </c>
    </row>
    <row r="109" spans="2:65" s="1" customFormat="1" ht="16.5" customHeight="1">
      <c r="B109" s="39"/>
      <c r="C109" s="216" t="s">
        <v>329</v>
      </c>
      <c r="D109" s="216" t="s">
        <v>206</v>
      </c>
      <c r="E109" s="217" t="s">
        <v>3772</v>
      </c>
      <c r="F109" s="218" t="s">
        <v>3773</v>
      </c>
      <c r="G109" s="219" t="s">
        <v>361</v>
      </c>
      <c r="H109" s="220">
        <v>3</v>
      </c>
      <c r="I109" s="221"/>
      <c r="J109" s="221"/>
      <c r="K109" s="222">
        <f>ROUND(P109*H109,2)</f>
        <v>0</v>
      </c>
      <c r="L109" s="218" t="s">
        <v>239</v>
      </c>
      <c r="M109" s="44"/>
      <c r="N109" s="223" t="s">
        <v>33</v>
      </c>
      <c r="O109" s="224" t="s">
        <v>49</v>
      </c>
      <c r="P109" s="225">
        <f>I109+J109</f>
        <v>0</v>
      </c>
      <c r="Q109" s="225">
        <f>ROUND(I109*H109,2)</f>
        <v>0</v>
      </c>
      <c r="R109" s="225">
        <f>ROUND(J109*H109,2)</f>
        <v>0</v>
      </c>
      <c r="S109" s="80"/>
      <c r="T109" s="226">
        <f>S109*H109</f>
        <v>0</v>
      </c>
      <c r="U109" s="226">
        <v>0.00038</v>
      </c>
      <c r="V109" s="226">
        <f>U109*H109</f>
        <v>0.00114</v>
      </c>
      <c r="W109" s="226">
        <v>0</v>
      </c>
      <c r="X109" s="227">
        <f>W109*H109</f>
        <v>0</v>
      </c>
      <c r="AR109" s="17" t="s">
        <v>305</v>
      </c>
      <c r="AT109" s="17" t="s">
        <v>206</v>
      </c>
      <c r="AU109" s="17" t="s">
        <v>90</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305</v>
      </c>
      <c r="BM109" s="17" t="s">
        <v>3774</v>
      </c>
    </row>
    <row r="110" spans="2:65" s="1" customFormat="1" ht="16.5" customHeight="1">
      <c r="B110" s="39"/>
      <c r="C110" s="216" t="s">
        <v>8</v>
      </c>
      <c r="D110" s="216" t="s">
        <v>206</v>
      </c>
      <c r="E110" s="217" t="s">
        <v>3775</v>
      </c>
      <c r="F110" s="218" t="s">
        <v>3776</v>
      </c>
      <c r="G110" s="219" t="s">
        <v>361</v>
      </c>
      <c r="H110" s="220">
        <v>2</v>
      </c>
      <c r="I110" s="221"/>
      <c r="J110" s="221"/>
      <c r="K110" s="222">
        <f>ROUND(P110*H110,2)</f>
        <v>0</v>
      </c>
      <c r="L110" s="218" t="s">
        <v>239</v>
      </c>
      <c r="M110" s="44"/>
      <c r="N110" s="223" t="s">
        <v>33</v>
      </c>
      <c r="O110" s="224" t="s">
        <v>49</v>
      </c>
      <c r="P110" s="225">
        <f>I110+J110</f>
        <v>0</v>
      </c>
      <c r="Q110" s="225">
        <f>ROUND(I110*H110,2)</f>
        <v>0</v>
      </c>
      <c r="R110" s="225">
        <f>ROUND(J110*H110,2)</f>
        <v>0</v>
      </c>
      <c r="S110" s="80"/>
      <c r="T110" s="226">
        <f>S110*H110</f>
        <v>0</v>
      </c>
      <c r="U110" s="226">
        <v>0.00061</v>
      </c>
      <c r="V110" s="226">
        <f>U110*H110</f>
        <v>0.00122</v>
      </c>
      <c r="W110" s="226">
        <v>0</v>
      </c>
      <c r="X110" s="227">
        <f>W110*H110</f>
        <v>0</v>
      </c>
      <c r="AR110" s="17" t="s">
        <v>305</v>
      </c>
      <c r="AT110" s="17" t="s">
        <v>206</v>
      </c>
      <c r="AU110" s="17" t="s">
        <v>90</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305</v>
      </c>
      <c r="BM110" s="17" t="s">
        <v>3777</v>
      </c>
    </row>
    <row r="111" spans="2:65" s="1" customFormat="1" ht="16.5" customHeight="1">
      <c r="B111" s="39"/>
      <c r="C111" s="273" t="s">
        <v>355</v>
      </c>
      <c r="D111" s="273" t="s">
        <v>287</v>
      </c>
      <c r="E111" s="274" t="s">
        <v>3778</v>
      </c>
      <c r="F111" s="275" t="s">
        <v>3779</v>
      </c>
      <c r="G111" s="276" t="s">
        <v>361</v>
      </c>
      <c r="H111" s="277">
        <v>2</v>
      </c>
      <c r="I111" s="278"/>
      <c r="J111" s="279"/>
      <c r="K111" s="280">
        <f>ROUND(P111*H111,2)</f>
        <v>0</v>
      </c>
      <c r="L111" s="275" t="s">
        <v>239</v>
      </c>
      <c r="M111" s="281"/>
      <c r="N111" s="282" t="s">
        <v>33</v>
      </c>
      <c r="O111" s="224" t="s">
        <v>49</v>
      </c>
      <c r="P111" s="225">
        <f>I111+J111</f>
        <v>0</v>
      </c>
      <c r="Q111" s="225">
        <f>ROUND(I111*H111,2)</f>
        <v>0</v>
      </c>
      <c r="R111" s="225">
        <f>ROUND(J111*H111,2)</f>
        <v>0</v>
      </c>
      <c r="S111" s="80"/>
      <c r="T111" s="226">
        <f>S111*H111</f>
        <v>0</v>
      </c>
      <c r="U111" s="226">
        <v>0.00065</v>
      </c>
      <c r="V111" s="226">
        <f>U111*H111</f>
        <v>0.0013</v>
      </c>
      <c r="W111" s="226">
        <v>0</v>
      </c>
      <c r="X111" s="227">
        <f>W111*H111</f>
        <v>0</v>
      </c>
      <c r="AR111" s="17" t="s">
        <v>411</v>
      </c>
      <c r="AT111" s="17" t="s">
        <v>287</v>
      </c>
      <c r="AU111" s="17" t="s">
        <v>90</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305</v>
      </c>
      <c r="BM111" s="17" t="s">
        <v>3780</v>
      </c>
    </row>
    <row r="112" spans="2:47" s="1" customFormat="1" ht="12">
      <c r="B112" s="39"/>
      <c r="C112" s="40"/>
      <c r="D112" s="231" t="s">
        <v>887</v>
      </c>
      <c r="E112" s="40"/>
      <c r="F112" s="283" t="s">
        <v>3781</v>
      </c>
      <c r="G112" s="40"/>
      <c r="H112" s="40"/>
      <c r="I112" s="132"/>
      <c r="J112" s="132"/>
      <c r="K112" s="40"/>
      <c r="L112" s="40"/>
      <c r="M112" s="44"/>
      <c r="N112" s="284"/>
      <c r="O112" s="80"/>
      <c r="P112" s="80"/>
      <c r="Q112" s="80"/>
      <c r="R112" s="80"/>
      <c r="S112" s="80"/>
      <c r="T112" s="80"/>
      <c r="U112" s="80"/>
      <c r="V112" s="80"/>
      <c r="W112" s="80"/>
      <c r="X112" s="81"/>
      <c r="AT112" s="17" t="s">
        <v>887</v>
      </c>
      <c r="AU112" s="17" t="s">
        <v>90</v>
      </c>
    </row>
    <row r="113" spans="2:65" s="1" customFormat="1" ht="16.5" customHeight="1">
      <c r="B113" s="39"/>
      <c r="C113" s="273" t="s">
        <v>298</v>
      </c>
      <c r="D113" s="273" t="s">
        <v>287</v>
      </c>
      <c r="E113" s="274" t="s">
        <v>3782</v>
      </c>
      <c r="F113" s="275" t="s">
        <v>3783</v>
      </c>
      <c r="G113" s="276" t="s">
        <v>361</v>
      </c>
      <c r="H113" s="277">
        <v>2</v>
      </c>
      <c r="I113" s="278"/>
      <c r="J113" s="279"/>
      <c r="K113" s="280">
        <f>ROUND(P113*H113,2)</f>
        <v>0</v>
      </c>
      <c r="L113" s="275" t="s">
        <v>239</v>
      </c>
      <c r="M113" s="281"/>
      <c r="N113" s="282" t="s">
        <v>33</v>
      </c>
      <c r="O113" s="224" t="s">
        <v>49</v>
      </c>
      <c r="P113" s="225">
        <f>I113+J113</f>
        <v>0</v>
      </c>
      <c r="Q113" s="225">
        <f>ROUND(I113*H113,2)</f>
        <v>0</v>
      </c>
      <c r="R113" s="225">
        <f>ROUND(J113*H113,2)</f>
        <v>0</v>
      </c>
      <c r="S113" s="80"/>
      <c r="T113" s="226">
        <f>S113*H113</f>
        <v>0</v>
      </c>
      <c r="U113" s="226">
        <v>0.00335</v>
      </c>
      <c r="V113" s="226">
        <f>U113*H113</f>
        <v>0.0067</v>
      </c>
      <c r="W113" s="226">
        <v>0</v>
      </c>
      <c r="X113" s="227">
        <f>W113*H113</f>
        <v>0</v>
      </c>
      <c r="AR113" s="17" t="s">
        <v>411</v>
      </c>
      <c r="AT113" s="17" t="s">
        <v>287</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305</v>
      </c>
      <c r="BM113" s="17" t="s">
        <v>3784</v>
      </c>
    </row>
    <row r="114" spans="2:65" s="1" customFormat="1" ht="16.5" customHeight="1">
      <c r="B114" s="39"/>
      <c r="C114" s="273" t="s">
        <v>364</v>
      </c>
      <c r="D114" s="273" t="s">
        <v>287</v>
      </c>
      <c r="E114" s="274" t="s">
        <v>3785</v>
      </c>
      <c r="F114" s="275" t="s">
        <v>3786</v>
      </c>
      <c r="G114" s="276" t="s">
        <v>361</v>
      </c>
      <c r="H114" s="277">
        <v>1</v>
      </c>
      <c r="I114" s="278"/>
      <c r="J114" s="279"/>
      <c r="K114" s="280">
        <f>ROUND(P114*H114,2)</f>
        <v>0</v>
      </c>
      <c r="L114" s="275" t="s">
        <v>239</v>
      </c>
      <c r="M114" s="281"/>
      <c r="N114" s="282" t="s">
        <v>33</v>
      </c>
      <c r="O114" s="224" t="s">
        <v>49</v>
      </c>
      <c r="P114" s="225">
        <f>I114+J114</f>
        <v>0</v>
      </c>
      <c r="Q114" s="225">
        <f>ROUND(I114*H114,2)</f>
        <v>0</v>
      </c>
      <c r="R114" s="225">
        <f>ROUND(J114*H114,2)</f>
        <v>0</v>
      </c>
      <c r="S114" s="80"/>
      <c r="T114" s="226">
        <f>S114*H114</f>
        <v>0</v>
      </c>
      <c r="U114" s="226">
        <v>0.029</v>
      </c>
      <c r="V114" s="226">
        <f>U114*H114</f>
        <v>0.029</v>
      </c>
      <c r="W114" s="226">
        <v>0</v>
      </c>
      <c r="X114" s="227">
        <f>W114*H114</f>
        <v>0</v>
      </c>
      <c r="AR114" s="17" t="s">
        <v>411</v>
      </c>
      <c r="AT114" s="17" t="s">
        <v>287</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3787</v>
      </c>
    </row>
    <row r="115" spans="2:47" s="1" customFormat="1" ht="12">
      <c r="B115" s="39"/>
      <c r="C115" s="40"/>
      <c r="D115" s="231" t="s">
        <v>887</v>
      </c>
      <c r="E115" s="40"/>
      <c r="F115" s="283" t="s">
        <v>3788</v>
      </c>
      <c r="G115" s="40"/>
      <c r="H115" s="40"/>
      <c r="I115" s="132"/>
      <c r="J115" s="132"/>
      <c r="K115" s="40"/>
      <c r="L115" s="40"/>
      <c r="M115" s="44"/>
      <c r="N115" s="284"/>
      <c r="O115" s="80"/>
      <c r="P115" s="80"/>
      <c r="Q115" s="80"/>
      <c r="R115" s="80"/>
      <c r="S115" s="80"/>
      <c r="T115" s="80"/>
      <c r="U115" s="80"/>
      <c r="V115" s="80"/>
      <c r="W115" s="80"/>
      <c r="X115" s="81"/>
      <c r="AT115" s="17" t="s">
        <v>887</v>
      </c>
      <c r="AU115" s="17" t="s">
        <v>90</v>
      </c>
    </row>
    <row r="116" spans="2:65" s="1" customFormat="1" ht="16.5" customHeight="1">
      <c r="B116" s="39"/>
      <c r="C116" s="273" t="s">
        <v>369</v>
      </c>
      <c r="D116" s="273" t="s">
        <v>287</v>
      </c>
      <c r="E116" s="274" t="s">
        <v>3789</v>
      </c>
      <c r="F116" s="275" t="s">
        <v>3790</v>
      </c>
      <c r="G116" s="276" t="s">
        <v>361</v>
      </c>
      <c r="H116" s="277">
        <v>1</v>
      </c>
      <c r="I116" s="278"/>
      <c r="J116" s="279"/>
      <c r="K116" s="280">
        <f>ROUND(P116*H116,2)</f>
        <v>0</v>
      </c>
      <c r="L116" s="275" t="s">
        <v>239</v>
      </c>
      <c r="M116" s="281"/>
      <c r="N116" s="282" t="s">
        <v>33</v>
      </c>
      <c r="O116" s="224" t="s">
        <v>49</v>
      </c>
      <c r="P116" s="225">
        <f>I116+J116</f>
        <v>0</v>
      </c>
      <c r="Q116" s="225">
        <f>ROUND(I116*H116,2)</f>
        <v>0</v>
      </c>
      <c r="R116" s="225">
        <f>ROUND(J116*H116,2)</f>
        <v>0</v>
      </c>
      <c r="S116" s="80"/>
      <c r="T116" s="226">
        <f>S116*H116</f>
        <v>0</v>
      </c>
      <c r="U116" s="226">
        <v>0.0056</v>
      </c>
      <c r="V116" s="226">
        <f>U116*H116</f>
        <v>0.0056</v>
      </c>
      <c r="W116" s="226">
        <v>0</v>
      </c>
      <c r="X116" s="227">
        <f>W116*H116</f>
        <v>0</v>
      </c>
      <c r="AR116" s="17" t="s">
        <v>411</v>
      </c>
      <c r="AT116" s="17" t="s">
        <v>287</v>
      </c>
      <c r="AU116" s="17" t="s">
        <v>90</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305</v>
      </c>
      <c r="BM116" s="17" t="s">
        <v>3791</v>
      </c>
    </row>
    <row r="117" spans="2:47" s="1" customFormat="1" ht="12">
      <c r="B117" s="39"/>
      <c r="C117" s="40"/>
      <c r="D117" s="231" t="s">
        <v>887</v>
      </c>
      <c r="E117" s="40"/>
      <c r="F117" s="283" t="s">
        <v>3792</v>
      </c>
      <c r="G117" s="40"/>
      <c r="H117" s="40"/>
      <c r="I117" s="132"/>
      <c r="J117" s="132"/>
      <c r="K117" s="40"/>
      <c r="L117" s="40"/>
      <c r="M117" s="44"/>
      <c r="N117" s="284"/>
      <c r="O117" s="80"/>
      <c r="P117" s="80"/>
      <c r="Q117" s="80"/>
      <c r="R117" s="80"/>
      <c r="S117" s="80"/>
      <c r="T117" s="80"/>
      <c r="U117" s="80"/>
      <c r="V117" s="80"/>
      <c r="W117" s="80"/>
      <c r="X117" s="81"/>
      <c r="AT117" s="17" t="s">
        <v>887</v>
      </c>
      <c r="AU117" s="17" t="s">
        <v>90</v>
      </c>
    </row>
    <row r="118" spans="2:65" s="1" customFormat="1" ht="16.5" customHeight="1">
      <c r="B118" s="39"/>
      <c r="C118" s="216" t="s">
        <v>377</v>
      </c>
      <c r="D118" s="216" t="s">
        <v>206</v>
      </c>
      <c r="E118" s="217" t="s">
        <v>3793</v>
      </c>
      <c r="F118" s="218" t="s">
        <v>3794</v>
      </c>
      <c r="G118" s="219" t="s">
        <v>361</v>
      </c>
      <c r="H118" s="220">
        <v>4</v>
      </c>
      <c r="I118" s="221"/>
      <c r="J118" s="221"/>
      <c r="K118" s="222">
        <f>ROUND(P118*H118,2)</f>
        <v>0</v>
      </c>
      <c r="L118" s="218" t="s">
        <v>239</v>
      </c>
      <c r="M118" s="44"/>
      <c r="N118" s="223" t="s">
        <v>33</v>
      </c>
      <c r="O118" s="224" t="s">
        <v>49</v>
      </c>
      <c r="P118" s="225">
        <f>I118+J118</f>
        <v>0</v>
      </c>
      <c r="Q118" s="225">
        <f>ROUND(I118*H118,2)</f>
        <v>0</v>
      </c>
      <c r="R118" s="225">
        <f>ROUND(J118*H118,2)</f>
        <v>0</v>
      </c>
      <c r="S118" s="80"/>
      <c r="T118" s="226">
        <f>S118*H118</f>
        <v>0</v>
      </c>
      <c r="U118" s="226">
        <v>0.00208</v>
      </c>
      <c r="V118" s="226">
        <f>U118*H118</f>
        <v>0.00832</v>
      </c>
      <c r="W118" s="226">
        <v>0</v>
      </c>
      <c r="X118" s="227">
        <f>W118*H118</f>
        <v>0</v>
      </c>
      <c r="AR118" s="17" t="s">
        <v>305</v>
      </c>
      <c r="AT118" s="17" t="s">
        <v>206</v>
      </c>
      <c r="AU118" s="17" t="s">
        <v>90</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3795</v>
      </c>
    </row>
    <row r="119" spans="2:65" s="1" customFormat="1" ht="16.5" customHeight="1">
      <c r="B119" s="39"/>
      <c r="C119" s="216" t="s">
        <v>321</v>
      </c>
      <c r="D119" s="216" t="s">
        <v>206</v>
      </c>
      <c r="E119" s="217" t="s">
        <v>3796</v>
      </c>
      <c r="F119" s="218" t="s">
        <v>3797</v>
      </c>
      <c r="G119" s="219" t="s">
        <v>361</v>
      </c>
      <c r="H119" s="220">
        <v>1</v>
      </c>
      <c r="I119" s="221"/>
      <c r="J119" s="221"/>
      <c r="K119" s="222">
        <f>ROUND(P119*H119,2)</f>
        <v>0</v>
      </c>
      <c r="L119" s="218" t="s">
        <v>239</v>
      </c>
      <c r="M119" s="44"/>
      <c r="N119" s="223" t="s">
        <v>33</v>
      </c>
      <c r="O119" s="224" t="s">
        <v>49</v>
      </c>
      <c r="P119" s="225">
        <f>I119+J119</f>
        <v>0</v>
      </c>
      <c r="Q119" s="225">
        <f>ROUND(I119*H119,2)</f>
        <v>0</v>
      </c>
      <c r="R119" s="225">
        <f>ROUND(J119*H119,2)</f>
        <v>0</v>
      </c>
      <c r="S119" s="80"/>
      <c r="T119" s="226">
        <f>S119*H119</f>
        <v>0</v>
      </c>
      <c r="U119" s="226">
        <v>0.005</v>
      </c>
      <c r="V119" s="226">
        <f>U119*H119</f>
        <v>0.005</v>
      </c>
      <c r="W119" s="226">
        <v>0</v>
      </c>
      <c r="X119" s="227">
        <f>W119*H119</f>
        <v>0</v>
      </c>
      <c r="AR119" s="17" t="s">
        <v>305</v>
      </c>
      <c r="AT119" s="17" t="s">
        <v>206</v>
      </c>
      <c r="AU119" s="17" t="s">
        <v>90</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305</v>
      </c>
      <c r="BM119" s="17" t="s">
        <v>3798</v>
      </c>
    </row>
    <row r="120" spans="2:65" s="1" customFormat="1" ht="16.5" customHeight="1">
      <c r="B120" s="39"/>
      <c r="C120" s="216" t="s">
        <v>384</v>
      </c>
      <c r="D120" s="216" t="s">
        <v>206</v>
      </c>
      <c r="E120" s="217" t="s">
        <v>3799</v>
      </c>
      <c r="F120" s="218" t="s">
        <v>3800</v>
      </c>
      <c r="G120" s="219" t="s">
        <v>361</v>
      </c>
      <c r="H120" s="220">
        <v>1</v>
      </c>
      <c r="I120" s="221"/>
      <c r="J120" s="221"/>
      <c r="K120" s="222">
        <f>ROUND(P120*H120,2)</f>
        <v>0</v>
      </c>
      <c r="L120" s="218" t="s">
        <v>239</v>
      </c>
      <c r="M120" s="44"/>
      <c r="N120" s="223" t="s">
        <v>33</v>
      </c>
      <c r="O120" s="224" t="s">
        <v>49</v>
      </c>
      <c r="P120" s="225">
        <f>I120+J120</f>
        <v>0</v>
      </c>
      <c r="Q120" s="225">
        <f>ROUND(I120*H120,2)</f>
        <v>0</v>
      </c>
      <c r="R120" s="225">
        <f>ROUND(J120*H120,2)</f>
        <v>0</v>
      </c>
      <c r="S120" s="80"/>
      <c r="T120" s="226">
        <f>S120*H120</f>
        <v>0</v>
      </c>
      <c r="U120" s="226">
        <v>0.00028</v>
      </c>
      <c r="V120" s="226">
        <f>U120*H120</f>
        <v>0.00028</v>
      </c>
      <c r="W120" s="226">
        <v>0.0041</v>
      </c>
      <c r="X120" s="227">
        <f>W120*H120</f>
        <v>0.0041</v>
      </c>
      <c r="AR120" s="17" t="s">
        <v>305</v>
      </c>
      <c r="AT120" s="17" t="s">
        <v>206</v>
      </c>
      <c r="AU120" s="17" t="s">
        <v>90</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305</v>
      </c>
      <c r="BM120" s="17" t="s">
        <v>3801</v>
      </c>
    </row>
    <row r="121" spans="2:65" s="1" customFormat="1" ht="16.5" customHeight="1">
      <c r="B121" s="39"/>
      <c r="C121" s="216" t="s">
        <v>392</v>
      </c>
      <c r="D121" s="216" t="s">
        <v>206</v>
      </c>
      <c r="E121" s="217" t="s">
        <v>3802</v>
      </c>
      <c r="F121" s="218" t="s">
        <v>3803</v>
      </c>
      <c r="G121" s="219" t="s">
        <v>361</v>
      </c>
      <c r="H121" s="220">
        <v>1</v>
      </c>
      <c r="I121" s="221"/>
      <c r="J121" s="221"/>
      <c r="K121" s="222">
        <f>ROUND(P121*H121,2)</f>
        <v>0</v>
      </c>
      <c r="L121" s="218" t="s">
        <v>239</v>
      </c>
      <c r="M121" s="44"/>
      <c r="N121" s="223" t="s">
        <v>33</v>
      </c>
      <c r="O121" s="224" t="s">
        <v>49</v>
      </c>
      <c r="P121" s="225">
        <f>I121+J121</f>
        <v>0</v>
      </c>
      <c r="Q121" s="225">
        <f>ROUND(I121*H121,2)</f>
        <v>0</v>
      </c>
      <c r="R121" s="225">
        <f>ROUND(J121*H121,2)</f>
        <v>0</v>
      </c>
      <c r="S121" s="80"/>
      <c r="T121" s="226">
        <f>S121*H121</f>
        <v>0</v>
      </c>
      <c r="U121" s="226">
        <v>0.0051</v>
      </c>
      <c r="V121" s="226">
        <f>U121*H121</f>
        <v>0.0051</v>
      </c>
      <c r="W121" s="226">
        <v>0.026</v>
      </c>
      <c r="X121" s="227">
        <f>W121*H121</f>
        <v>0.026</v>
      </c>
      <c r="AR121" s="17" t="s">
        <v>305</v>
      </c>
      <c r="AT121" s="17" t="s">
        <v>206</v>
      </c>
      <c r="AU121" s="17" t="s">
        <v>90</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305</v>
      </c>
      <c r="BM121" s="17" t="s">
        <v>3804</v>
      </c>
    </row>
    <row r="122" spans="2:65" s="1" customFormat="1" ht="16.5" customHeight="1">
      <c r="B122" s="39"/>
      <c r="C122" s="216" t="s">
        <v>398</v>
      </c>
      <c r="D122" s="216" t="s">
        <v>206</v>
      </c>
      <c r="E122" s="217" t="s">
        <v>3805</v>
      </c>
      <c r="F122" s="218" t="s">
        <v>3806</v>
      </c>
      <c r="G122" s="219" t="s">
        <v>275</v>
      </c>
      <c r="H122" s="220">
        <v>0.522</v>
      </c>
      <c r="I122" s="221"/>
      <c r="J122" s="221"/>
      <c r="K122" s="222">
        <f>ROUND(P122*H122,2)</f>
        <v>0</v>
      </c>
      <c r="L122" s="218" t="s">
        <v>239</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305</v>
      </c>
      <c r="AT122" s="17" t="s">
        <v>206</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3807</v>
      </c>
    </row>
    <row r="123" spans="2:63" s="10" customFormat="1" ht="22.8" customHeight="1">
      <c r="B123" s="199"/>
      <c r="C123" s="200"/>
      <c r="D123" s="201" t="s">
        <v>79</v>
      </c>
      <c r="E123" s="214" t="s">
        <v>2863</v>
      </c>
      <c r="F123" s="214" t="s">
        <v>2888</v>
      </c>
      <c r="G123" s="200"/>
      <c r="H123" s="200"/>
      <c r="I123" s="203"/>
      <c r="J123" s="203"/>
      <c r="K123" s="215">
        <f>BK123</f>
        <v>0</v>
      </c>
      <c r="L123" s="200"/>
      <c r="M123" s="205"/>
      <c r="N123" s="206"/>
      <c r="O123" s="207"/>
      <c r="P123" s="207"/>
      <c r="Q123" s="208">
        <f>SUM(Q124:Q127)</f>
        <v>0</v>
      </c>
      <c r="R123" s="208">
        <f>SUM(R124:R127)</f>
        <v>0</v>
      </c>
      <c r="S123" s="207"/>
      <c r="T123" s="209">
        <f>SUM(T124:T127)</f>
        <v>0</v>
      </c>
      <c r="U123" s="207"/>
      <c r="V123" s="209">
        <f>SUM(V124:V127)</f>
        <v>0.0048400000000000006</v>
      </c>
      <c r="W123" s="207"/>
      <c r="X123" s="210">
        <f>SUM(X124:X127)</f>
        <v>0</v>
      </c>
      <c r="AR123" s="211" t="s">
        <v>90</v>
      </c>
      <c r="AT123" s="212" t="s">
        <v>79</v>
      </c>
      <c r="AU123" s="212" t="s">
        <v>88</v>
      </c>
      <c r="AY123" s="211" t="s">
        <v>204</v>
      </c>
      <c r="BK123" s="213">
        <f>SUM(BK124:BK127)</f>
        <v>0</v>
      </c>
    </row>
    <row r="124" spans="2:65" s="1" customFormat="1" ht="16.5" customHeight="1">
      <c r="B124" s="39"/>
      <c r="C124" s="216" t="s">
        <v>375</v>
      </c>
      <c r="D124" s="216" t="s">
        <v>206</v>
      </c>
      <c r="E124" s="217" t="s">
        <v>3808</v>
      </c>
      <c r="F124" s="218" t="s">
        <v>3809</v>
      </c>
      <c r="G124" s="219" t="s">
        <v>296</v>
      </c>
      <c r="H124" s="220">
        <v>90</v>
      </c>
      <c r="I124" s="221"/>
      <c r="J124" s="221"/>
      <c r="K124" s="222">
        <f>ROUND(P124*H124,2)</f>
        <v>0</v>
      </c>
      <c r="L124" s="218" t="s">
        <v>239</v>
      </c>
      <c r="M124" s="44"/>
      <c r="N124" s="223" t="s">
        <v>33</v>
      </c>
      <c r="O124" s="224" t="s">
        <v>49</v>
      </c>
      <c r="P124" s="225">
        <f>I124+J124</f>
        <v>0</v>
      </c>
      <c r="Q124" s="225">
        <f>ROUND(I124*H124,2)</f>
        <v>0</v>
      </c>
      <c r="R124" s="225">
        <f>ROUND(J124*H124,2)</f>
        <v>0</v>
      </c>
      <c r="S124" s="80"/>
      <c r="T124" s="226">
        <f>S124*H124</f>
        <v>0</v>
      </c>
      <c r="U124" s="226">
        <v>2E-05</v>
      </c>
      <c r="V124" s="226">
        <f>U124*H124</f>
        <v>0.0018000000000000002</v>
      </c>
      <c r="W124" s="226">
        <v>0</v>
      </c>
      <c r="X124" s="227">
        <f>W124*H124</f>
        <v>0</v>
      </c>
      <c r="AR124" s="17" t="s">
        <v>305</v>
      </c>
      <c r="AT124" s="17" t="s">
        <v>206</v>
      </c>
      <c r="AU124" s="17" t="s">
        <v>90</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305</v>
      </c>
      <c r="BM124" s="17" t="s">
        <v>3810</v>
      </c>
    </row>
    <row r="125" spans="2:65" s="1" customFormat="1" ht="16.5" customHeight="1">
      <c r="B125" s="39"/>
      <c r="C125" s="216" t="s">
        <v>411</v>
      </c>
      <c r="D125" s="216" t="s">
        <v>206</v>
      </c>
      <c r="E125" s="217" t="s">
        <v>3811</v>
      </c>
      <c r="F125" s="218" t="s">
        <v>3812</v>
      </c>
      <c r="G125" s="219" t="s">
        <v>296</v>
      </c>
      <c r="H125" s="220">
        <v>2</v>
      </c>
      <c r="I125" s="221"/>
      <c r="J125" s="221"/>
      <c r="K125" s="222">
        <f>ROUND(P125*H125,2)</f>
        <v>0</v>
      </c>
      <c r="L125" s="218" t="s">
        <v>239</v>
      </c>
      <c r="M125" s="44"/>
      <c r="N125" s="223" t="s">
        <v>33</v>
      </c>
      <c r="O125" s="224" t="s">
        <v>49</v>
      </c>
      <c r="P125" s="225">
        <f>I125+J125</f>
        <v>0</v>
      </c>
      <c r="Q125" s="225">
        <f>ROUND(I125*H125,2)</f>
        <v>0</v>
      </c>
      <c r="R125" s="225">
        <f>ROUND(J125*H125,2)</f>
        <v>0</v>
      </c>
      <c r="S125" s="80"/>
      <c r="T125" s="226">
        <f>S125*H125</f>
        <v>0</v>
      </c>
      <c r="U125" s="226">
        <v>9E-05</v>
      </c>
      <c r="V125" s="226">
        <f>U125*H125</f>
        <v>0.00018</v>
      </c>
      <c r="W125" s="226">
        <v>0</v>
      </c>
      <c r="X125" s="227">
        <f>W125*H125</f>
        <v>0</v>
      </c>
      <c r="AR125" s="17" t="s">
        <v>305</v>
      </c>
      <c r="AT125" s="17" t="s">
        <v>206</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3813</v>
      </c>
    </row>
    <row r="126" spans="2:65" s="1" customFormat="1" ht="16.5" customHeight="1">
      <c r="B126" s="39"/>
      <c r="C126" s="216" t="s">
        <v>415</v>
      </c>
      <c r="D126" s="216" t="s">
        <v>206</v>
      </c>
      <c r="E126" s="217" t="s">
        <v>3665</v>
      </c>
      <c r="F126" s="218" t="s">
        <v>3666</v>
      </c>
      <c r="G126" s="219" t="s">
        <v>296</v>
      </c>
      <c r="H126" s="220">
        <v>90</v>
      </c>
      <c r="I126" s="221"/>
      <c r="J126" s="221"/>
      <c r="K126" s="222">
        <f>ROUND(P126*H126,2)</f>
        <v>0</v>
      </c>
      <c r="L126" s="218" t="s">
        <v>239</v>
      </c>
      <c r="M126" s="44"/>
      <c r="N126" s="223" t="s">
        <v>33</v>
      </c>
      <c r="O126" s="224" t="s">
        <v>49</v>
      </c>
      <c r="P126" s="225">
        <f>I126+J126</f>
        <v>0</v>
      </c>
      <c r="Q126" s="225">
        <f>ROUND(I126*H126,2)</f>
        <v>0</v>
      </c>
      <c r="R126" s="225">
        <f>ROUND(J126*H126,2)</f>
        <v>0</v>
      </c>
      <c r="S126" s="80"/>
      <c r="T126" s="226">
        <f>S126*H126</f>
        <v>0</v>
      </c>
      <c r="U126" s="226">
        <v>3E-05</v>
      </c>
      <c r="V126" s="226">
        <f>U126*H126</f>
        <v>0.0027</v>
      </c>
      <c r="W126" s="226">
        <v>0</v>
      </c>
      <c r="X126" s="227">
        <f>W126*H126</f>
        <v>0</v>
      </c>
      <c r="AR126" s="17" t="s">
        <v>305</v>
      </c>
      <c r="AT126" s="17" t="s">
        <v>206</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3814</v>
      </c>
    </row>
    <row r="127" spans="2:65" s="1" customFormat="1" ht="16.5" customHeight="1">
      <c r="B127" s="39"/>
      <c r="C127" s="216" t="s">
        <v>426</v>
      </c>
      <c r="D127" s="216" t="s">
        <v>206</v>
      </c>
      <c r="E127" s="217" t="s">
        <v>3815</v>
      </c>
      <c r="F127" s="218" t="s">
        <v>3816</v>
      </c>
      <c r="G127" s="219" t="s">
        <v>296</v>
      </c>
      <c r="H127" s="220">
        <v>2</v>
      </c>
      <c r="I127" s="221"/>
      <c r="J127" s="221"/>
      <c r="K127" s="222">
        <f>ROUND(P127*H127,2)</f>
        <v>0</v>
      </c>
      <c r="L127" s="218" t="s">
        <v>239</v>
      </c>
      <c r="M127" s="44"/>
      <c r="N127" s="223" t="s">
        <v>33</v>
      </c>
      <c r="O127" s="224" t="s">
        <v>49</v>
      </c>
      <c r="P127" s="225">
        <f>I127+J127</f>
        <v>0</v>
      </c>
      <c r="Q127" s="225">
        <f>ROUND(I127*H127,2)</f>
        <v>0</v>
      </c>
      <c r="R127" s="225">
        <f>ROUND(J127*H127,2)</f>
        <v>0</v>
      </c>
      <c r="S127" s="80"/>
      <c r="T127" s="226">
        <f>S127*H127</f>
        <v>0</v>
      </c>
      <c r="U127" s="226">
        <v>8E-05</v>
      </c>
      <c r="V127" s="226">
        <f>U127*H127</f>
        <v>0.00016</v>
      </c>
      <c r="W127" s="226">
        <v>0</v>
      </c>
      <c r="X127" s="227">
        <f>W127*H127</f>
        <v>0</v>
      </c>
      <c r="AR127" s="17" t="s">
        <v>305</v>
      </c>
      <c r="AT127" s="17" t="s">
        <v>206</v>
      </c>
      <c r="AU127" s="17" t="s">
        <v>90</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3817</v>
      </c>
    </row>
    <row r="128" spans="2:63" s="10" customFormat="1" ht="25.9" customHeight="1">
      <c r="B128" s="199"/>
      <c r="C128" s="200"/>
      <c r="D128" s="201" t="s">
        <v>79</v>
      </c>
      <c r="E128" s="202" t="s">
        <v>287</v>
      </c>
      <c r="F128" s="202" t="s">
        <v>2917</v>
      </c>
      <c r="G128" s="200"/>
      <c r="H128" s="200"/>
      <c r="I128" s="203"/>
      <c r="J128" s="203"/>
      <c r="K128" s="204">
        <f>BK128</f>
        <v>0</v>
      </c>
      <c r="L128" s="200"/>
      <c r="M128" s="205"/>
      <c r="N128" s="206"/>
      <c r="O128" s="207"/>
      <c r="P128" s="207"/>
      <c r="Q128" s="208">
        <f>Q129+Q144</f>
        <v>0</v>
      </c>
      <c r="R128" s="208">
        <f>R129+R144</f>
        <v>0</v>
      </c>
      <c r="S128" s="207"/>
      <c r="T128" s="209">
        <f>T129+T144</f>
        <v>0</v>
      </c>
      <c r="U128" s="207"/>
      <c r="V128" s="209">
        <f>V129+V144</f>
        <v>0.02814</v>
      </c>
      <c r="W128" s="207"/>
      <c r="X128" s="210">
        <f>X129+X144</f>
        <v>0</v>
      </c>
      <c r="AR128" s="211" t="s">
        <v>224</v>
      </c>
      <c r="AT128" s="212" t="s">
        <v>79</v>
      </c>
      <c r="AU128" s="212" t="s">
        <v>80</v>
      </c>
      <c r="AY128" s="211" t="s">
        <v>204</v>
      </c>
      <c r="BK128" s="213">
        <f>BK129+BK144</f>
        <v>0</v>
      </c>
    </row>
    <row r="129" spans="2:63" s="10" customFormat="1" ht="22.8" customHeight="1">
      <c r="B129" s="199"/>
      <c r="C129" s="200"/>
      <c r="D129" s="201" t="s">
        <v>79</v>
      </c>
      <c r="E129" s="214" t="s">
        <v>3818</v>
      </c>
      <c r="F129" s="214" t="s">
        <v>3819</v>
      </c>
      <c r="G129" s="200"/>
      <c r="H129" s="200"/>
      <c r="I129" s="203"/>
      <c r="J129" s="203"/>
      <c r="K129" s="215">
        <f>BK129</f>
        <v>0</v>
      </c>
      <c r="L129" s="200"/>
      <c r="M129" s="205"/>
      <c r="N129" s="206"/>
      <c r="O129" s="207"/>
      <c r="P129" s="207"/>
      <c r="Q129" s="208">
        <f>SUM(Q130:Q143)</f>
        <v>0</v>
      </c>
      <c r="R129" s="208">
        <f>SUM(R130:R143)</f>
        <v>0</v>
      </c>
      <c r="S129" s="207"/>
      <c r="T129" s="209">
        <f>SUM(T130:T143)</f>
        <v>0</v>
      </c>
      <c r="U129" s="207"/>
      <c r="V129" s="209">
        <f>SUM(V130:V143)</f>
        <v>0.02814</v>
      </c>
      <c r="W129" s="207"/>
      <c r="X129" s="210">
        <f>SUM(X130:X143)</f>
        <v>0</v>
      </c>
      <c r="AR129" s="211" t="s">
        <v>224</v>
      </c>
      <c r="AT129" s="212" t="s">
        <v>79</v>
      </c>
      <c r="AU129" s="212" t="s">
        <v>88</v>
      </c>
      <c r="AY129" s="211" t="s">
        <v>204</v>
      </c>
      <c r="BK129" s="213">
        <f>SUM(BK130:BK143)</f>
        <v>0</v>
      </c>
    </row>
    <row r="130" spans="2:65" s="1" customFormat="1" ht="16.5" customHeight="1">
      <c r="B130" s="39"/>
      <c r="C130" s="216" t="s">
        <v>441</v>
      </c>
      <c r="D130" s="216" t="s">
        <v>206</v>
      </c>
      <c r="E130" s="217" t="s">
        <v>3820</v>
      </c>
      <c r="F130" s="218" t="s">
        <v>3821</v>
      </c>
      <c r="G130" s="219" t="s">
        <v>361</v>
      </c>
      <c r="H130" s="220">
        <v>2</v>
      </c>
      <c r="I130" s="221"/>
      <c r="J130" s="221"/>
      <c r="K130" s="222">
        <f>ROUND(P130*H130,2)</f>
        <v>0</v>
      </c>
      <c r="L130" s="218" t="s">
        <v>3368</v>
      </c>
      <c r="M130" s="44"/>
      <c r="N130" s="223" t="s">
        <v>33</v>
      </c>
      <c r="O130" s="224" t="s">
        <v>49</v>
      </c>
      <c r="P130" s="225">
        <f>I130+J130</f>
        <v>0</v>
      </c>
      <c r="Q130" s="225">
        <f>ROUND(I130*H130,2)</f>
        <v>0</v>
      </c>
      <c r="R130" s="225">
        <f>ROUND(J130*H130,2)</f>
        <v>0</v>
      </c>
      <c r="S130" s="80"/>
      <c r="T130" s="226">
        <f>S130*H130</f>
        <v>0</v>
      </c>
      <c r="U130" s="226">
        <v>0.00092</v>
      </c>
      <c r="V130" s="226">
        <f>U130*H130</f>
        <v>0.00184</v>
      </c>
      <c r="W130" s="226">
        <v>0</v>
      </c>
      <c r="X130" s="227">
        <f>W130*H130</f>
        <v>0</v>
      </c>
      <c r="AR130" s="17" t="s">
        <v>787</v>
      </c>
      <c r="AT130" s="17" t="s">
        <v>206</v>
      </c>
      <c r="AU130" s="17" t="s">
        <v>90</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787</v>
      </c>
      <c r="BM130" s="17" t="s">
        <v>3822</v>
      </c>
    </row>
    <row r="131" spans="2:65" s="1" customFormat="1" ht="16.5" customHeight="1">
      <c r="B131" s="39"/>
      <c r="C131" s="216" t="s">
        <v>447</v>
      </c>
      <c r="D131" s="216" t="s">
        <v>206</v>
      </c>
      <c r="E131" s="217" t="s">
        <v>3823</v>
      </c>
      <c r="F131" s="218" t="s">
        <v>3824</v>
      </c>
      <c r="G131" s="219" t="s">
        <v>361</v>
      </c>
      <c r="H131" s="220">
        <v>2</v>
      </c>
      <c r="I131" s="221"/>
      <c r="J131" s="221"/>
      <c r="K131" s="222">
        <f>ROUND(P131*H131,2)</f>
        <v>0</v>
      </c>
      <c r="L131" s="218" t="s">
        <v>239</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787</v>
      </c>
      <c r="AT131" s="17" t="s">
        <v>206</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787</v>
      </c>
      <c r="BM131" s="17" t="s">
        <v>3825</v>
      </c>
    </row>
    <row r="132" spans="2:65" s="1" customFormat="1" ht="16.5" customHeight="1">
      <c r="B132" s="39"/>
      <c r="C132" s="216" t="s">
        <v>453</v>
      </c>
      <c r="D132" s="216" t="s">
        <v>206</v>
      </c>
      <c r="E132" s="217" t="s">
        <v>3826</v>
      </c>
      <c r="F132" s="218" t="s">
        <v>3827</v>
      </c>
      <c r="G132" s="219" t="s">
        <v>361</v>
      </c>
      <c r="H132" s="220">
        <v>2</v>
      </c>
      <c r="I132" s="221"/>
      <c r="J132" s="221"/>
      <c r="K132" s="222">
        <f>ROUND(P132*H132,2)</f>
        <v>0</v>
      </c>
      <c r="L132" s="218" t="s">
        <v>239</v>
      </c>
      <c r="M132" s="44"/>
      <c r="N132" s="223"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787</v>
      </c>
      <c r="AT132" s="17" t="s">
        <v>206</v>
      </c>
      <c r="AU132" s="17" t="s">
        <v>90</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787</v>
      </c>
      <c r="BM132" s="17" t="s">
        <v>3828</v>
      </c>
    </row>
    <row r="133" spans="2:65" s="1" customFormat="1" ht="16.5" customHeight="1">
      <c r="B133" s="39"/>
      <c r="C133" s="216" t="s">
        <v>494</v>
      </c>
      <c r="D133" s="216" t="s">
        <v>206</v>
      </c>
      <c r="E133" s="217" t="s">
        <v>3829</v>
      </c>
      <c r="F133" s="218" t="s">
        <v>3830</v>
      </c>
      <c r="G133" s="219" t="s">
        <v>2468</v>
      </c>
      <c r="H133" s="220">
        <v>316</v>
      </c>
      <c r="I133" s="221"/>
      <c r="J133" s="221"/>
      <c r="K133" s="222">
        <f>ROUND(P133*H133,2)</f>
        <v>0</v>
      </c>
      <c r="L133" s="218" t="s">
        <v>239</v>
      </c>
      <c r="M133" s="44"/>
      <c r="N133" s="223"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787</v>
      </c>
      <c r="AT133" s="17" t="s">
        <v>206</v>
      </c>
      <c r="AU133" s="17" t="s">
        <v>90</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787</v>
      </c>
      <c r="BM133" s="17" t="s">
        <v>3831</v>
      </c>
    </row>
    <row r="134" spans="2:65" s="1" customFormat="1" ht="16.5" customHeight="1">
      <c r="B134" s="39"/>
      <c r="C134" s="216" t="s">
        <v>505</v>
      </c>
      <c r="D134" s="216" t="s">
        <v>206</v>
      </c>
      <c r="E134" s="217" t="s">
        <v>3832</v>
      </c>
      <c r="F134" s="218" t="s">
        <v>3833</v>
      </c>
      <c r="G134" s="219" t="s">
        <v>2468</v>
      </c>
      <c r="H134" s="220">
        <v>25</v>
      </c>
      <c r="I134" s="221"/>
      <c r="J134" s="221"/>
      <c r="K134" s="222">
        <f>ROUND(P134*H134,2)</f>
        <v>0</v>
      </c>
      <c r="L134" s="218" t="s">
        <v>239</v>
      </c>
      <c r="M134" s="44"/>
      <c r="N134" s="223" t="s">
        <v>33</v>
      </c>
      <c r="O134" s="224" t="s">
        <v>49</v>
      </c>
      <c r="P134" s="225">
        <f>I134+J134</f>
        <v>0</v>
      </c>
      <c r="Q134" s="225">
        <f>ROUND(I134*H134,2)</f>
        <v>0</v>
      </c>
      <c r="R134" s="225">
        <f>ROUND(J134*H134,2)</f>
        <v>0</v>
      </c>
      <c r="S134" s="80"/>
      <c r="T134" s="226">
        <f>S134*H134</f>
        <v>0</v>
      </c>
      <c r="U134" s="226">
        <v>8E-05</v>
      </c>
      <c r="V134" s="226">
        <f>U134*H134</f>
        <v>0.002</v>
      </c>
      <c r="W134" s="226">
        <v>0</v>
      </c>
      <c r="X134" s="227">
        <f>W134*H134</f>
        <v>0</v>
      </c>
      <c r="AR134" s="17" t="s">
        <v>787</v>
      </c>
      <c r="AT134" s="17" t="s">
        <v>206</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787</v>
      </c>
      <c r="BM134" s="17" t="s">
        <v>3834</v>
      </c>
    </row>
    <row r="135" spans="2:47" s="1" customFormat="1" ht="12">
      <c r="B135" s="39"/>
      <c r="C135" s="40"/>
      <c r="D135" s="231" t="s">
        <v>887</v>
      </c>
      <c r="E135" s="40"/>
      <c r="F135" s="283" t="s">
        <v>3835</v>
      </c>
      <c r="G135" s="40"/>
      <c r="H135" s="40"/>
      <c r="I135" s="132"/>
      <c r="J135" s="132"/>
      <c r="K135" s="40"/>
      <c r="L135" s="40"/>
      <c r="M135" s="44"/>
      <c r="N135" s="284"/>
      <c r="O135" s="80"/>
      <c r="P135" s="80"/>
      <c r="Q135" s="80"/>
      <c r="R135" s="80"/>
      <c r="S135" s="80"/>
      <c r="T135" s="80"/>
      <c r="U135" s="80"/>
      <c r="V135" s="80"/>
      <c r="W135" s="80"/>
      <c r="X135" s="81"/>
      <c r="AT135" s="17" t="s">
        <v>887</v>
      </c>
      <c r="AU135" s="17" t="s">
        <v>90</v>
      </c>
    </row>
    <row r="136" spans="2:65" s="1" customFormat="1" ht="16.5" customHeight="1">
      <c r="B136" s="39"/>
      <c r="C136" s="216" t="s">
        <v>532</v>
      </c>
      <c r="D136" s="216" t="s">
        <v>206</v>
      </c>
      <c r="E136" s="217" t="s">
        <v>3836</v>
      </c>
      <c r="F136" s="218" t="s">
        <v>3837</v>
      </c>
      <c r="G136" s="219" t="s">
        <v>361</v>
      </c>
      <c r="H136" s="220">
        <v>12</v>
      </c>
      <c r="I136" s="221"/>
      <c r="J136" s="221"/>
      <c r="K136" s="222">
        <f>ROUND(P136*H136,2)</f>
        <v>0</v>
      </c>
      <c r="L136" s="218" t="s">
        <v>239</v>
      </c>
      <c r="M136" s="44"/>
      <c r="N136" s="223"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787</v>
      </c>
      <c r="AT136" s="17" t="s">
        <v>206</v>
      </c>
      <c r="AU136" s="17" t="s">
        <v>90</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787</v>
      </c>
      <c r="BM136" s="17" t="s">
        <v>3838</v>
      </c>
    </row>
    <row r="137" spans="2:65" s="1" customFormat="1" ht="16.5" customHeight="1">
      <c r="B137" s="39"/>
      <c r="C137" s="216" t="s">
        <v>564</v>
      </c>
      <c r="D137" s="216" t="s">
        <v>206</v>
      </c>
      <c r="E137" s="217" t="s">
        <v>3839</v>
      </c>
      <c r="F137" s="218" t="s">
        <v>3840</v>
      </c>
      <c r="G137" s="219" t="s">
        <v>296</v>
      </c>
      <c r="H137" s="220">
        <v>90</v>
      </c>
      <c r="I137" s="221"/>
      <c r="J137" s="221"/>
      <c r="K137" s="222">
        <f>ROUND(P137*H137,2)</f>
        <v>0</v>
      </c>
      <c r="L137" s="218" t="s">
        <v>239</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787</v>
      </c>
      <c r="AT137" s="17" t="s">
        <v>206</v>
      </c>
      <c r="AU137" s="17" t="s">
        <v>90</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787</v>
      </c>
      <c r="BM137" s="17" t="s">
        <v>3841</v>
      </c>
    </row>
    <row r="138" spans="2:65" s="1" customFormat="1" ht="16.5" customHeight="1">
      <c r="B138" s="39"/>
      <c r="C138" s="216" t="s">
        <v>577</v>
      </c>
      <c r="D138" s="216" t="s">
        <v>206</v>
      </c>
      <c r="E138" s="217" t="s">
        <v>3842</v>
      </c>
      <c r="F138" s="218" t="s">
        <v>3843</v>
      </c>
      <c r="G138" s="219" t="s">
        <v>361</v>
      </c>
      <c r="H138" s="220">
        <v>8</v>
      </c>
      <c r="I138" s="221"/>
      <c r="J138" s="221"/>
      <c r="K138" s="222">
        <f>ROUND(P138*H138,2)</f>
        <v>0</v>
      </c>
      <c r="L138" s="218" t="s">
        <v>239</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787</v>
      </c>
      <c r="AT138" s="17" t="s">
        <v>206</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787</v>
      </c>
      <c r="BM138" s="17" t="s">
        <v>3844</v>
      </c>
    </row>
    <row r="139" spans="2:65" s="1" customFormat="1" ht="16.5" customHeight="1">
      <c r="B139" s="39"/>
      <c r="C139" s="216" t="s">
        <v>586</v>
      </c>
      <c r="D139" s="216" t="s">
        <v>206</v>
      </c>
      <c r="E139" s="217" t="s">
        <v>3845</v>
      </c>
      <c r="F139" s="218" t="s">
        <v>3846</v>
      </c>
      <c r="G139" s="219" t="s">
        <v>361</v>
      </c>
      <c r="H139" s="220">
        <v>10</v>
      </c>
      <c r="I139" s="221"/>
      <c r="J139" s="221"/>
      <c r="K139" s="222">
        <f>ROUND(P139*H139,2)</f>
        <v>0</v>
      </c>
      <c r="L139" s="218" t="s">
        <v>239</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787</v>
      </c>
      <c r="AT139" s="17" t="s">
        <v>206</v>
      </c>
      <c r="AU139" s="17" t="s">
        <v>90</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787</v>
      </c>
      <c r="BM139" s="17" t="s">
        <v>3847</v>
      </c>
    </row>
    <row r="140" spans="2:47" s="1" customFormat="1" ht="12">
      <c r="B140" s="39"/>
      <c r="C140" s="40"/>
      <c r="D140" s="231" t="s">
        <v>887</v>
      </c>
      <c r="E140" s="40"/>
      <c r="F140" s="283" t="s">
        <v>3848</v>
      </c>
      <c r="G140" s="40"/>
      <c r="H140" s="40"/>
      <c r="I140" s="132"/>
      <c r="J140" s="132"/>
      <c r="K140" s="40"/>
      <c r="L140" s="40"/>
      <c r="M140" s="44"/>
      <c r="N140" s="284"/>
      <c r="O140" s="80"/>
      <c r="P140" s="80"/>
      <c r="Q140" s="80"/>
      <c r="R140" s="80"/>
      <c r="S140" s="80"/>
      <c r="T140" s="80"/>
      <c r="U140" s="80"/>
      <c r="V140" s="80"/>
      <c r="W140" s="80"/>
      <c r="X140" s="81"/>
      <c r="AT140" s="17" t="s">
        <v>887</v>
      </c>
      <c r="AU140" s="17" t="s">
        <v>90</v>
      </c>
    </row>
    <row r="141" spans="2:65" s="1" customFormat="1" ht="16.5" customHeight="1">
      <c r="B141" s="39"/>
      <c r="C141" s="216" t="s">
        <v>604</v>
      </c>
      <c r="D141" s="216" t="s">
        <v>206</v>
      </c>
      <c r="E141" s="217" t="s">
        <v>3849</v>
      </c>
      <c r="F141" s="218" t="s">
        <v>3850</v>
      </c>
      <c r="G141" s="219" t="s">
        <v>3851</v>
      </c>
      <c r="H141" s="220">
        <v>2</v>
      </c>
      <c r="I141" s="221"/>
      <c r="J141" s="221"/>
      <c r="K141" s="222">
        <f>ROUND(P141*H141,2)</f>
        <v>0</v>
      </c>
      <c r="L141" s="218" t="s">
        <v>239</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787</v>
      </c>
      <c r="AT141" s="17" t="s">
        <v>206</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787</v>
      </c>
      <c r="BM141" s="17" t="s">
        <v>3852</v>
      </c>
    </row>
    <row r="142" spans="2:65" s="1" customFormat="1" ht="16.5" customHeight="1">
      <c r="B142" s="39"/>
      <c r="C142" s="216" t="s">
        <v>621</v>
      </c>
      <c r="D142" s="216" t="s">
        <v>206</v>
      </c>
      <c r="E142" s="217" t="s">
        <v>3853</v>
      </c>
      <c r="F142" s="218" t="s">
        <v>3854</v>
      </c>
      <c r="G142" s="219" t="s">
        <v>296</v>
      </c>
      <c r="H142" s="220">
        <v>5</v>
      </c>
      <c r="I142" s="221"/>
      <c r="J142" s="221"/>
      <c r="K142" s="222">
        <f>ROUND(P142*H142,2)</f>
        <v>0</v>
      </c>
      <c r="L142" s="218" t="s">
        <v>239</v>
      </c>
      <c r="M142" s="44"/>
      <c r="N142" s="223" t="s">
        <v>33</v>
      </c>
      <c r="O142" s="224" t="s">
        <v>49</v>
      </c>
      <c r="P142" s="225">
        <f>I142+J142</f>
        <v>0</v>
      </c>
      <c r="Q142" s="225">
        <f>ROUND(I142*H142,2)</f>
        <v>0</v>
      </c>
      <c r="R142" s="225">
        <f>ROUND(J142*H142,2)</f>
        <v>0</v>
      </c>
      <c r="S142" s="80"/>
      <c r="T142" s="226">
        <f>S142*H142</f>
        <v>0</v>
      </c>
      <c r="U142" s="226">
        <v>0.00486</v>
      </c>
      <c r="V142" s="226">
        <f>U142*H142</f>
        <v>0.0243</v>
      </c>
      <c r="W142" s="226">
        <v>0</v>
      </c>
      <c r="X142" s="227">
        <f>W142*H142</f>
        <v>0</v>
      </c>
      <c r="AR142" s="17" t="s">
        <v>787</v>
      </c>
      <c r="AT142" s="17" t="s">
        <v>206</v>
      </c>
      <c r="AU142" s="17" t="s">
        <v>90</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787</v>
      </c>
      <c r="BM142" s="17" t="s">
        <v>3855</v>
      </c>
    </row>
    <row r="143" spans="2:65" s="1" customFormat="1" ht="16.5" customHeight="1">
      <c r="B143" s="39"/>
      <c r="C143" s="216" t="s">
        <v>630</v>
      </c>
      <c r="D143" s="216" t="s">
        <v>206</v>
      </c>
      <c r="E143" s="217" t="s">
        <v>3856</v>
      </c>
      <c r="F143" s="218" t="s">
        <v>3857</v>
      </c>
      <c r="G143" s="219" t="s">
        <v>296</v>
      </c>
      <c r="H143" s="220">
        <v>90</v>
      </c>
      <c r="I143" s="221"/>
      <c r="J143" s="221"/>
      <c r="K143" s="222">
        <f>ROUND(P143*H143,2)</f>
        <v>0</v>
      </c>
      <c r="L143" s="218" t="s">
        <v>239</v>
      </c>
      <c r="M143" s="44"/>
      <c r="N143" s="223"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787</v>
      </c>
      <c r="AT143" s="17" t="s">
        <v>206</v>
      </c>
      <c r="AU143" s="17" t="s">
        <v>90</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787</v>
      </c>
      <c r="BM143" s="17" t="s">
        <v>3858</v>
      </c>
    </row>
    <row r="144" spans="2:63" s="10" customFormat="1" ht="22.8" customHeight="1">
      <c r="B144" s="199"/>
      <c r="C144" s="200"/>
      <c r="D144" s="201" t="s">
        <v>79</v>
      </c>
      <c r="E144" s="214" t="s">
        <v>3859</v>
      </c>
      <c r="F144" s="214" t="s">
        <v>3860</v>
      </c>
      <c r="G144" s="200"/>
      <c r="H144" s="200"/>
      <c r="I144" s="203"/>
      <c r="J144" s="203"/>
      <c r="K144" s="215">
        <f>BK144</f>
        <v>0</v>
      </c>
      <c r="L144" s="200"/>
      <c r="M144" s="205"/>
      <c r="N144" s="206"/>
      <c r="O144" s="207"/>
      <c r="P144" s="207"/>
      <c r="Q144" s="208">
        <f>SUM(Q145:Q171)</f>
        <v>0</v>
      </c>
      <c r="R144" s="208">
        <f>SUM(R145:R171)</f>
        <v>0</v>
      </c>
      <c r="S144" s="207"/>
      <c r="T144" s="209">
        <f>SUM(T145:T171)</f>
        <v>0</v>
      </c>
      <c r="U144" s="207"/>
      <c r="V144" s="209">
        <f>SUM(V145:V171)</f>
        <v>0</v>
      </c>
      <c r="W144" s="207"/>
      <c r="X144" s="210">
        <f>SUM(X145:X171)</f>
        <v>0</v>
      </c>
      <c r="AR144" s="211" t="s">
        <v>224</v>
      </c>
      <c r="AT144" s="212" t="s">
        <v>79</v>
      </c>
      <c r="AU144" s="212" t="s">
        <v>88</v>
      </c>
      <c r="AY144" s="211" t="s">
        <v>204</v>
      </c>
      <c r="BK144" s="213">
        <f>SUM(BK145:BK171)</f>
        <v>0</v>
      </c>
    </row>
    <row r="145" spans="2:65" s="1" customFormat="1" ht="16.5" customHeight="1">
      <c r="B145" s="39"/>
      <c r="C145" s="216" t="s">
        <v>638</v>
      </c>
      <c r="D145" s="216" t="s">
        <v>206</v>
      </c>
      <c r="E145" s="217" t="s">
        <v>3861</v>
      </c>
      <c r="F145" s="218" t="s">
        <v>3862</v>
      </c>
      <c r="G145" s="219" t="s">
        <v>361</v>
      </c>
      <c r="H145" s="220">
        <v>1</v>
      </c>
      <c r="I145" s="221"/>
      <c r="J145" s="221"/>
      <c r="K145" s="222">
        <f>ROUND(P145*H145,2)</f>
        <v>0</v>
      </c>
      <c r="L145" s="218" t="s">
        <v>1071</v>
      </c>
      <c r="M145" s="44"/>
      <c r="N145" s="223"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787</v>
      </c>
      <c r="AT145" s="17" t="s">
        <v>206</v>
      </c>
      <c r="AU145" s="17" t="s">
        <v>90</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787</v>
      </c>
      <c r="BM145" s="17" t="s">
        <v>3863</v>
      </c>
    </row>
    <row r="146" spans="2:65" s="1" customFormat="1" ht="16.5" customHeight="1">
      <c r="B146" s="39"/>
      <c r="C146" s="216" t="s">
        <v>648</v>
      </c>
      <c r="D146" s="216" t="s">
        <v>206</v>
      </c>
      <c r="E146" s="217" t="s">
        <v>3864</v>
      </c>
      <c r="F146" s="218" t="s">
        <v>3865</v>
      </c>
      <c r="G146" s="219" t="s">
        <v>3866</v>
      </c>
      <c r="H146" s="220">
        <v>1</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787</v>
      </c>
      <c r="AT146" s="17" t="s">
        <v>206</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787</v>
      </c>
      <c r="BM146" s="17" t="s">
        <v>3867</v>
      </c>
    </row>
    <row r="147" spans="2:65" s="1" customFormat="1" ht="16.5" customHeight="1">
      <c r="B147" s="39"/>
      <c r="C147" s="216" t="s">
        <v>655</v>
      </c>
      <c r="D147" s="216" t="s">
        <v>206</v>
      </c>
      <c r="E147" s="217" t="s">
        <v>3868</v>
      </c>
      <c r="F147" s="218" t="s">
        <v>3869</v>
      </c>
      <c r="G147" s="219" t="s">
        <v>361</v>
      </c>
      <c r="H147" s="220">
        <v>35</v>
      </c>
      <c r="I147" s="221"/>
      <c r="J147" s="221"/>
      <c r="K147" s="222">
        <f>ROUND(P147*H147,2)</f>
        <v>0</v>
      </c>
      <c r="L147" s="218" t="s">
        <v>1071</v>
      </c>
      <c r="M147" s="44"/>
      <c r="N147" s="223"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787</v>
      </c>
      <c r="AT147" s="17" t="s">
        <v>206</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787</v>
      </c>
      <c r="BM147" s="17" t="s">
        <v>3870</v>
      </c>
    </row>
    <row r="148" spans="2:65" s="1" customFormat="1" ht="16.5" customHeight="1">
      <c r="B148" s="39"/>
      <c r="C148" s="216" t="s">
        <v>659</v>
      </c>
      <c r="D148" s="216" t="s">
        <v>206</v>
      </c>
      <c r="E148" s="217" t="s">
        <v>3871</v>
      </c>
      <c r="F148" s="218" t="s">
        <v>3872</v>
      </c>
      <c r="G148" s="219" t="s">
        <v>361</v>
      </c>
      <c r="H148" s="220">
        <v>2</v>
      </c>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787</v>
      </c>
      <c r="AT148" s="17" t="s">
        <v>206</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787</v>
      </c>
      <c r="BM148" s="17" t="s">
        <v>3873</v>
      </c>
    </row>
    <row r="149" spans="2:65" s="1" customFormat="1" ht="16.5" customHeight="1">
      <c r="B149" s="39"/>
      <c r="C149" s="216" t="s">
        <v>671</v>
      </c>
      <c r="D149" s="216" t="s">
        <v>206</v>
      </c>
      <c r="E149" s="217" t="s">
        <v>3874</v>
      </c>
      <c r="F149" s="218" t="s">
        <v>3875</v>
      </c>
      <c r="G149" s="219" t="s">
        <v>3866</v>
      </c>
      <c r="H149" s="220">
        <v>1</v>
      </c>
      <c r="I149" s="221"/>
      <c r="J149" s="221"/>
      <c r="K149" s="222">
        <f>ROUND(P149*H149,2)</f>
        <v>0</v>
      </c>
      <c r="L149" s="218" t="s">
        <v>1071</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787</v>
      </c>
      <c r="AT149" s="17" t="s">
        <v>206</v>
      </c>
      <c r="AU149" s="17" t="s">
        <v>90</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787</v>
      </c>
      <c r="BM149" s="17" t="s">
        <v>3876</v>
      </c>
    </row>
    <row r="150" spans="2:65" s="1" customFormat="1" ht="16.5" customHeight="1">
      <c r="B150" s="39"/>
      <c r="C150" s="216" t="s">
        <v>676</v>
      </c>
      <c r="D150" s="216" t="s">
        <v>206</v>
      </c>
      <c r="E150" s="217" t="s">
        <v>3877</v>
      </c>
      <c r="F150" s="218" t="s">
        <v>3878</v>
      </c>
      <c r="G150" s="219" t="s">
        <v>3866</v>
      </c>
      <c r="H150" s="220">
        <v>1</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787</v>
      </c>
      <c r="AT150" s="17" t="s">
        <v>206</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787</v>
      </c>
      <c r="BM150" s="17" t="s">
        <v>3879</v>
      </c>
    </row>
    <row r="151" spans="2:65" s="1" customFormat="1" ht="16.5" customHeight="1">
      <c r="B151" s="39"/>
      <c r="C151" s="216" t="s">
        <v>683</v>
      </c>
      <c r="D151" s="216" t="s">
        <v>206</v>
      </c>
      <c r="E151" s="217" t="s">
        <v>3880</v>
      </c>
      <c r="F151" s="218" t="s">
        <v>3881</v>
      </c>
      <c r="G151" s="219" t="s">
        <v>3866</v>
      </c>
      <c r="H151" s="220">
        <v>1</v>
      </c>
      <c r="I151" s="221"/>
      <c r="J151" s="221"/>
      <c r="K151" s="222">
        <f>ROUND(P151*H151,2)</f>
        <v>0</v>
      </c>
      <c r="L151" s="218" t="s">
        <v>1071</v>
      </c>
      <c r="M151" s="44"/>
      <c r="N151" s="223"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787</v>
      </c>
      <c r="AT151" s="17" t="s">
        <v>206</v>
      </c>
      <c r="AU151" s="17" t="s">
        <v>90</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787</v>
      </c>
      <c r="BM151" s="17" t="s">
        <v>3882</v>
      </c>
    </row>
    <row r="152" spans="2:65" s="1" customFormat="1" ht="16.5" customHeight="1">
      <c r="B152" s="39"/>
      <c r="C152" s="216" t="s">
        <v>704</v>
      </c>
      <c r="D152" s="216" t="s">
        <v>206</v>
      </c>
      <c r="E152" s="217" t="s">
        <v>3883</v>
      </c>
      <c r="F152" s="218" t="s">
        <v>3884</v>
      </c>
      <c r="G152" s="219" t="s">
        <v>3866</v>
      </c>
      <c r="H152" s="220">
        <v>2</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787</v>
      </c>
      <c r="AT152" s="17" t="s">
        <v>206</v>
      </c>
      <c r="AU152" s="17" t="s">
        <v>90</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787</v>
      </c>
      <c r="BM152" s="17" t="s">
        <v>3885</v>
      </c>
    </row>
    <row r="153" spans="2:65" s="1" customFormat="1" ht="16.5" customHeight="1">
      <c r="B153" s="39"/>
      <c r="C153" s="216" t="s">
        <v>710</v>
      </c>
      <c r="D153" s="216" t="s">
        <v>206</v>
      </c>
      <c r="E153" s="217" t="s">
        <v>3886</v>
      </c>
      <c r="F153" s="218" t="s">
        <v>3887</v>
      </c>
      <c r="G153" s="219" t="s">
        <v>3866</v>
      </c>
      <c r="H153" s="220">
        <v>1</v>
      </c>
      <c r="I153" s="221"/>
      <c r="J153" s="221"/>
      <c r="K153" s="222">
        <f>ROUND(P153*H153,2)</f>
        <v>0</v>
      </c>
      <c r="L153" s="218" t="s">
        <v>1071</v>
      </c>
      <c r="M153" s="44"/>
      <c r="N153" s="223"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787</v>
      </c>
      <c r="AT153" s="17" t="s">
        <v>206</v>
      </c>
      <c r="AU153" s="17" t="s">
        <v>90</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787</v>
      </c>
      <c r="BM153" s="17" t="s">
        <v>3888</v>
      </c>
    </row>
    <row r="154" spans="2:65" s="1" customFormat="1" ht="16.5" customHeight="1">
      <c r="B154" s="39"/>
      <c r="C154" s="216" t="s">
        <v>714</v>
      </c>
      <c r="D154" s="216" t="s">
        <v>206</v>
      </c>
      <c r="E154" s="217" t="s">
        <v>3889</v>
      </c>
      <c r="F154" s="218" t="s">
        <v>3890</v>
      </c>
      <c r="G154" s="219" t="s">
        <v>1272</v>
      </c>
      <c r="H154" s="220">
        <v>2</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787</v>
      </c>
      <c r="AT154" s="17" t="s">
        <v>206</v>
      </c>
      <c r="AU154" s="17" t="s">
        <v>90</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787</v>
      </c>
      <c r="BM154" s="17" t="s">
        <v>3891</v>
      </c>
    </row>
    <row r="155" spans="2:65" s="1" customFormat="1" ht="16.5" customHeight="1">
      <c r="B155" s="39"/>
      <c r="C155" s="216" t="s">
        <v>730</v>
      </c>
      <c r="D155" s="216" t="s">
        <v>206</v>
      </c>
      <c r="E155" s="217" t="s">
        <v>3892</v>
      </c>
      <c r="F155" s="218" t="s">
        <v>3893</v>
      </c>
      <c r="G155" s="219" t="s">
        <v>361</v>
      </c>
      <c r="H155" s="220">
        <v>2</v>
      </c>
      <c r="I155" s="221"/>
      <c r="J155" s="221"/>
      <c r="K155" s="222">
        <f>ROUND(P155*H155,2)</f>
        <v>0</v>
      </c>
      <c r="L155" s="218" t="s">
        <v>1071</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787</v>
      </c>
      <c r="AT155" s="17" t="s">
        <v>206</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787</v>
      </c>
      <c r="BM155" s="17" t="s">
        <v>3894</v>
      </c>
    </row>
    <row r="156" spans="2:65" s="1" customFormat="1" ht="16.5" customHeight="1">
      <c r="B156" s="39"/>
      <c r="C156" s="216" t="s">
        <v>741</v>
      </c>
      <c r="D156" s="216" t="s">
        <v>206</v>
      </c>
      <c r="E156" s="217" t="s">
        <v>3895</v>
      </c>
      <c r="F156" s="218" t="s">
        <v>3896</v>
      </c>
      <c r="G156" s="219" t="s">
        <v>1272</v>
      </c>
      <c r="H156" s="220">
        <v>2</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787</v>
      </c>
      <c r="AT156" s="17" t="s">
        <v>206</v>
      </c>
      <c r="AU156" s="17" t="s">
        <v>90</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787</v>
      </c>
      <c r="BM156" s="17" t="s">
        <v>3897</v>
      </c>
    </row>
    <row r="157" spans="2:65" s="1" customFormat="1" ht="16.5" customHeight="1">
      <c r="B157" s="39"/>
      <c r="C157" s="216" t="s">
        <v>752</v>
      </c>
      <c r="D157" s="216" t="s">
        <v>206</v>
      </c>
      <c r="E157" s="217" t="s">
        <v>3898</v>
      </c>
      <c r="F157" s="218" t="s">
        <v>3899</v>
      </c>
      <c r="G157" s="219" t="s">
        <v>361</v>
      </c>
      <c r="H157" s="220">
        <v>2</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787</v>
      </c>
      <c r="AT157" s="17" t="s">
        <v>206</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787</v>
      </c>
      <c r="BM157" s="17" t="s">
        <v>3900</v>
      </c>
    </row>
    <row r="158" spans="2:65" s="1" customFormat="1" ht="16.5" customHeight="1">
      <c r="B158" s="39"/>
      <c r="C158" s="216" t="s">
        <v>763</v>
      </c>
      <c r="D158" s="216" t="s">
        <v>206</v>
      </c>
      <c r="E158" s="217" t="s">
        <v>3901</v>
      </c>
      <c r="F158" s="218" t="s">
        <v>3902</v>
      </c>
      <c r="G158" s="219" t="s">
        <v>361</v>
      </c>
      <c r="H158" s="220">
        <v>2</v>
      </c>
      <c r="I158" s="221"/>
      <c r="J158" s="221"/>
      <c r="K158" s="222">
        <f>ROUND(P158*H158,2)</f>
        <v>0</v>
      </c>
      <c r="L158" s="218" t="s">
        <v>1071</v>
      </c>
      <c r="M158" s="44"/>
      <c r="N158" s="223"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787</v>
      </c>
      <c r="AT158" s="17" t="s">
        <v>206</v>
      </c>
      <c r="AU158" s="17" t="s">
        <v>90</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787</v>
      </c>
      <c r="BM158" s="17" t="s">
        <v>3903</v>
      </c>
    </row>
    <row r="159" spans="2:65" s="1" customFormat="1" ht="16.5" customHeight="1">
      <c r="B159" s="39"/>
      <c r="C159" s="216" t="s">
        <v>771</v>
      </c>
      <c r="D159" s="216" t="s">
        <v>206</v>
      </c>
      <c r="E159" s="217" t="s">
        <v>3904</v>
      </c>
      <c r="F159" s="218" t="s">
        <v>3905</v>
      </c>
      <c r="G159" s="219" t="s">
        <v>3906</v>
      </c>
      <c r="H159" s="220">
        <v>1</v>
      </c>
      <c r="I159" s="221"/>
      <c r="J159" s="221"/>
      <c r="K159" s="222">
        <f>ROUND(P159*H159,2)</f>
        <v>0</v>
      </c>
      <c r="L159" s="218" t="s">
        <v>1071</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787</v>
      </c>
      <c r="AT159" s="17" t="s">
        <v>206</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787</v>
      </c>
      <c r="BM159" s="17" t="s">
        <v>3907</v>
      </c>
    </row>
    <row r="160" spans="2:65" s="1" customFormat="1" ht="16.5" customHeight="1">
      <c r="B160" s="39"/>
      <c r="C160" s="216" t="s">
        <v>777</v>
      </c>
      <c r="D160" s="216" t="s">
        <v>206</v>
      </c>
      <c r="E160" s="217" t="s">
        <v>3908</v>
      </c>
      <c r="F160" s="218" t="s">
        <v>3909</v>
      </c>
      <c r="G160" s="219" t="s">
        <v>361</v>
      </c>
      <c r="H160" s="220">
        <v>2</v>
      </c>
      <c r="I160" s="221"/>
      <c r="J160" s="221"/>
      <c r="K160" s="222">
        <f>ROUND(P160*H160,2)</f>
        <v>0</v>
      </c>
      <c r="L160" s="218" t="s">
        <v>1071</v>
      </c>
      <c r="M160" s="44"/>
      <c r="N160" s="223" t="s">
        <v>33</v>
      </c>
      <c r="O160" s="224" t="s">
        <v>49</v>
      </c>
      <c r="P160" s="225">
        <f>I160+J160</f>
        <v>0</v>
      </c>
      <c r="Q160" s="225">
        <f>ROUND(I160*H160,2)</f>
        <v>0</v>
      </c>
      <c r="R160" s="225">
        <f>ROUND(J160*H160,2)</f>
        <v>0</v>
      </c>
      <c r="S160" s="80"/>
      <c r="T160" s="226">
        <f>S160*H160</f>
        <v>0</v>
      </c>
      <c r="U160" s="226">
        <v>0</v>
      </c>
      <c r="V160" s="226">
        <f>U160*H160</f>
        <v>0</v>
      </c>
      <c r="W160" s="226">
        <v>0</v>
      </c>
      <c r="X160" s="227">
        <f>W160*H160</f>
        <v>0</v>
      </c>
      <c r="AR160" s="17" t="s">
        <v>787</v>
      </c>
      <c r="AT160" s="17" t="s">
        <v>206</v>
      </c>
      <c r="AU160" s="17" t="s">
        <v>90</v>
      </c>
      <c r="AY160" s="17" t="s">
        <v>204</v>
      </c>
      <c r="BE160" s="228">
        <f>IF(O160="základní",K160,0)</f>
        <v>0</v>
      </c>
      <c r="BF160" s="228">
        <f>IF(O160="snížená",K160,0)</f>
        <v>0</v>
      </c>
      <c r="BG160" s="228">
        <f>IF(O160="zákl. přenesená",K160,0)</f>
        <v>0</v>
      </c>
      <c r="BH160" s="228">
        <f>IF(O160="sníž. přenesená",K160,0)</f>
        <v>0</v>
      </c>
      <c r="BI160" s="228">
        <f>IF(O160="nulová",K160,0)</f>
        <v>0</v>
      </c>
      <c r="BJ160" s="17" t="s">
        <v>88</v>
      </c>
      <c r="BK160" s="228">
        <f>ROUND(P160*H160,2)</f>
        <v>0</v>
      </c>
      <c r="BL160" s="17" t="s">
        <v>787</v>
      </c>
      <c r="BM160" s="17" t="s">
        <v>3910</v>
      </c>
    </row>
    <row r="161" spans="2:65" s="1" customFormat="1" ht="16.5" customHeight="1">
      <c r="B161" s="39"/>
      <c r="C161" s="216" t="s">
        <v>781</v>
      </c>
      <c r="D161" s="216" t="s">
        <v>206</v>
      </c>
      <c r="E161" s="217" t="s">
        <v>3911</v>
      </c>
      <c r="F161" s="218" t="s">
        <v>3912</v>
      </c>
      <c r="G161" s="219" t="s">
        <v>361</v>
      </c>
      <c r="H161" s="220">
        <v>1</v>
      </c>
      <c r="I161" s="221"/>
      <c r="J161" s="221"/>
      <c r="K161" s="222">
        <f>ROUND(P161*H161,2)</f>
        <v>0</v>
      </c>
      <c r="L161" s="218" t="s">
        <v>1071</v>
      </c>
      <c r="M161" s="44"/>
      <c r="N161" s="223"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787</v>
      </c>
      <c r="AT161" s="17" t="s">
        <v>206</v>
      </c>
      <c r="AU161" s="17" t="s">
        <v>90</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787</v>
      </c>
      <c r="BM161" s="17" t="s">
        <v>3913</v>
      </c>
    </row>
    <row r="162" spans="2:65" s="1" customFormat="1" ht="16.5" customHeight="1">
      <c r="B162" s="39"/>
      <c r="C162" s="216" t="s">
        <v>787</v>
      </c>
      <c r="D162" s="216" t="s">
        <v>206</v>
      </c>
      <c r="E162" s="217" t="s">
        <v>3914</v>
      </c>
      <c r="F162" s="218" t="s">
        <v>3915</v>
      </c>
      <c r="G162" s="219" t="s">
        <v>361</v>
      </c>
      <c r="H162" s="220">
        <v>2</v>
      </c>
      <c r="I162" s="221"/>
      <c r="J162" s="221"/>
      <c r="K162" s="222">
        <f>ROUND(P162*H162,2)</f>
        <v>0</v>
      </c>
      <c r="L162" s="218" t="s">
        <v>1071</v>
      </c>
      <c r="M162" s="44"/>
      <c r="N162" s="223"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787</v>
      </c>
      <c r="AT162" s="17" t="s">
        <v>206</v>
      </c>
      <c r="AU162" s="17" t="s">
        <v>90</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787</v>
      </c>
      <c r="BM162" s="17" t="s">
        <v>3916</v>
      </c>
    </row>
    <row r="163" spans="2:65" s="1" customFormat="1" ht="16.5" customHeight="1">
      <c r="B163" s="39"/>
      <c r="C163" s="216" t="s">
        <v>792</v>
      </c>
      <c r="D163" s="216" t="s">
        <v>206</v>
      </c>
      <c r="E163" s="217" t="s">
        <v>3917</v>
      </c>
      <c r="F163" s="218" t="s">
        <v>3918</v>
      </c>
      <c r="G163" s="219" t="s">
        <v>361</v>
      </c>
      <c r="H163" s="220">
        <v>2</v>
      </c>
      <c r="I163" s="221"/>
      <c r="J163" s="221"/>
      <c r="K163" s="222">
        <f>ROUND(P163*H163,2)</f>
        <v>0</v>
      </c>
      <c r="L163" s="218" t="s">
        <v>1071</v>
      </c>
      <c r="M163" s="44"/>
      <c r="N163" s="223"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787</v>
      </c>
      <c r="AT163" s="17" t="s">
        <v>206</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787</v>
      </c>
      <c r="BM163" s="17" t="s">
        <v>3919</v>
      </c>
    </row>
    <row r="164" spans="2:65" s="1" customFormat="1" ht="16.5" customHeight="1">
      <c r="B164" s="39"/>
      <c r="C164" s="216" t="s">
        <v>796</v>
      </c>
      <c r="D164" s="216" t="s">
        <v>206</v>
      </c>
      <c r="E164" s="217" t="s">
        <v>3920</v>
      </c>
      <c r="F164" s="218" t="s">
        <v>3921</v>
      </c>
      <c r="G164" s="219" t="s">
        <v>361</v>
      </c>
      <c r="H164" s="220">
        <v>1</v>
      </c>
      <c r="I164" s="221"/>
      <c r="J164" s="221"/>
      <c r="K164" s="222">
        <f>ROUND(P164*H164,2)</f>
        <v>0</v>
      </c>
      <c r="L164" s="218" t="s">
        <v>1071</v>
      </c>
      <c r="M164" s="44"/>
      <c r="N164" s="223" t="s">
        <v>33</v>
      </c>
      <c r="O164" s="224" t="s">
        <v>49</v>
      </c>
      <c r="P164" s="225">
        <f>I164+J164</f>
        <v>0</v>
      </c>
      <c r="Q164" s="225">
        <f>ROUND(I164*H164,2)</f>
        <v>0</v>
      </c>
      <c r="R164" s="225">
        <f>ROUND(J164*H164,2)</f>
        <v>0</v>
      </c>
      <c r="S164" s="80"/>
      <c r="T164" s="226">
        <f>S164*H164</f>
        <v>0</v>
      </c>
      <c r="U164" s="226">
        <v>0</v>
      </c>
      <c r="V164" s="226">
        <f>U164*H164</f>
        <v>0</v>
      </c>
      <c r="W164" s="226">
        <v>0</v>
      </c>
      <c r="X164" s="227">
        <f>W164*H164</f>
        <v>0</v>
      </c>
      <c r="AR164" s="17" t="s">
        <v>787</v>
      </c>
      <c r="AT164" s="17" t="s">
        <v>206</v>
      </c>
      <c r="AU164" s="17" t="s">
        <v>90</v>
      </c>
      <c r="AY164" s="17" t="s">
        <v>204</v>
      </c>
      <c r="BE164" s="228">
        <f>IF(O164="základní",K164,0)</f>
        <v>0</v>
      </c>
      <c r="BF164" s="228">
        <f>IF(O164="snížená",K164,0)</f>
        <v>0</v>
      </c>
      <c r="BG164" s="228">
        <f>IF(O164="zákl. přenesená",K164,0)</f>
        <v>0</v>
      </c>
      <c r="BH164" s="228">
        <f>IF(O164="sníž. přenesená",K164,0)</f>
        <v>0</v>
      </c>
      <c r="BI164" s="228">
        <f>IF(O164="nulová",K164,0)</f>
        <v>0</v>
      </c>
      <c r="BJ164" s="17" t="s">
        <v>88</v>
      </c>
      <c r="BK164" s="228">
        <f>ROUND(P164*H164,2)</f>
        <v>0</v>
      </c>
      <c r="BL164" s="17" t="s">
        <v>787</v>
      </c>
      <c r="BM164" s="17" t="s">
        <v>3922</v>
      </c>
    </row>
    <row r="165" spans="2:65" s="1" customFormat="1" ht="16.5" customHeight="1">
      <c r="B165" s="39"/>
      <c r="C165" s="216" t="s">
        <v>801</v>
      </c>
      <c r="D165" s="216" t="s">
        <v>206</v>
      </c>
      <c r="E165" s="217" t="s">
        <v>3923</v>
      </c>
      <c r="F165" s="218" t="s">
        <v>3924</v>
      </c>
      <c r="G165" s="219" t="s">
        <v>361</v>
      </c>
      <c r="H165" s="220">
        <v>2</v>
      </c>
      <c r="I165" s="221"/>
      <c r="J165" s="221"/>
      <c r="K165" s="222">
        <f>ROUND(P165*H165,2)</f>
        <v>0</v>
      </c>
      <c r="L165" s="218" t="s">
        <v>1071</v>
      </c>
      <c r="M165" s="44"/>
      <c r="N165" s="223"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787</v>
      </c>
      <c r="AT165" s="17" t="s">
        <v>206</v>
      </c>
      <c r="AU165" s="17" t="s">
        <v>90</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787</v>
      </c>
      <c r="BM165" s="17" t="s">
        <v>3925</v>
      </c>
    </row>
    <row r="166" spans="2:65" s="1" customFormat="1" ht="16.5" customHeight="1">
      <c r="B166" s="39"/>
      <c r="C166" s="216" t="s">
        <v>807</v>
      </c>
      <c r="D166" s="216" t="s">
        <v>206</v>
      </c>
      <c r="E166" s="217" t="s">
        <v>3926</v>
      </c>
      <c r="F166" s="218" t="s">
        <v>3927</v>
      </c>
      <c r="G166" s="219" t="s">
        <v>361</v>
      </c>
      <c r="H166" s="220">
        <v>1</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787</v>
      </c>
      <c r="AT166" s="17" t="s">
        <v>206</v>
      </c>
      <c r="AU166" s="17" t="s">
        <v>90</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787</v>
      </c>
      <c r="BM166" s="17" t="s">
        <v>3928</v>
      </c>
    </row>
    <row r="167" spans="2:65" s="1" customFormat="1" ht="16.5" customHeight="1">
      <c r="B167" s="39"/>
      <c r="C167" s="216" t="s">
        <v>814</v>
      </c>
      <c r="D167" s="216" t="s">
        <v>206</v>
      </c>
      <c r="E167" s="217" t="s">
        <v>3929</v>
      </c>
      <c r="F167" s="218" t="s">
        <v>3930</v>
      </c>
      <c r="G167" s="219" t="s">
        <v>361</v>
      </c>
      <c r="H167" s="220">
        <v>1</v>
      </c>
      <c r="I167" s="221"/>
      <c r="J167" s="221"/>
      <c r="K167" s="222">
        <f>ROUND(P167*H167,2)</f>
        <v>0</v>
      </c>
      <c r="L167" s="218" t="s">
        <v>1071</v>
      </c>
      <c r="M167" s="44"/>
      <c r="N167" s="223" t="s">
        <v>33</v>
      </c>
      <c r="O167" s="224" t="s">
        <v>49</v>
      </c>
      <c r="P167" s="225">
        <f>I167+J167</f>
        <v>0</v>
      </c>
      <c r="Q167" s="225">
        <f>ROUND(I167*H167,2)</f>
        <v>0</v>
      </c>
      <c r="R167" s="225">
        <f>ROUND(J167*H167,2)</f>
        <v>0</v>
      </c>
      <c r="S167" s="80"/>
      <c r="T167" s="226">
        <f>S167*H167</f>
        <v>0</v>
      </c>
      <c r="U167" s="226">
        <v>0</v>
      </c>
      <c r="V167" s="226">
        <f>U167*H167</f>
        <v>0</v>
      </c>
      <c r="W167" s="226">
        <v>0</v>
      </c>
      <c r="X167" s="227">
        <f>W167*H167</f>
        <v>0</v>
      </c>
      <c r="AR167" s="17" t="s">
        <v>787</v>
      </c>
      <c r="AT167" s="17" t="s">
        <v>206</v>
      </c>
      <c r="AU167" s="17" t="s">
        <v>90</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787</v>
      </c>
      <c r="BM167" s="17" t="s">
        <v>3931</v>
      </c>
    </row>
    <row r="168" spans="2:65" s="1" customFormat="1" ht="16.5" customHeight="1">
      <c r="B168" s="39"/>
      <c r="C168" s="216" t="s">
        <v>830</v>
      </c>
      <c r="D168" s="216" t="s">
        <v>206</v>
      </c>
      <c r="E168" s="217" t="s">
        <v>3932</v>
      </c>
      <c r="F168" s="218" t="s">
        <v>3933</v>
      </c>
      <c r="G168" s="219" t="s">
        <v>3906</v>
      </c>
      <c r="H168" s="220">
        <v>1</v>
      </c>
      <c r="I168" s="221"/>
      <c r="J168" s="221"/>
      <c r="K168" s="222">
        <f>ROUND(P168*H168,2)</f>
        <v>0</v>
      </c>
      <c r="L168" s="218" t="s">
        <v>1071</v>
      </c>
      <c r="M168" s="44"/>
      <c r="N168" s="223" t="s">
        <v>33</v>
      </c>
      <c r="O168" s="224" t="s">
        <v>49</v>
      </c>
      <c r="P168" s="225">
        <f>I168+J168</f>
        <v>0</v>
      </c>
      <c r="Q168" s="225">
        <f>ROUND(I168*H168,2)</f>
        <v>0</v>
      </c>
      <c r="R168" s="225">
        <f>ROUND(J168*H168,2)</f>
        <v>0</v>
      </c>
      <c r="S168" s="80"/>
      <c r="T168" s="226">
        <f>S168*H168</f>
        <v>0</v>
      </c>
      <c r="U168" s="226">
        <v>0</v>
      </c>
      <c r="V168" s="226">
        <f>U168*H168</f>
        <v>0</v>
      </c>
      <c r="W168" s="226">
        <v>0</v>
      </c>
      <c r="X168" s="227">
        <f>W168*H168</f>
        <v>0</v>
      </c>
      <c r="AR168" s="17" t="s">
        <v>787</v>
      </c>
      <c r="AT168" s="17" t="s">
        <v>206</v>
      </c>
      <c r="AU168" s="17" t="s">
        <v>90</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787</v>
      </c>
      <c r="BM168" s="17" t="s">
        <v>3934</v>
      </c>
    </row>
    <row r="169" spans="2:65" s="1" customFormat="1" ht="16.5" customHeight="1">
      <c r="B169" s="39"/>
      <c r="C169" s="216" t="s">
        <v>835</v>
      </c>
      <c r="D169" s="216" t="s">
        <v>206</v>
      </c>
      <c r="E169" s="217" t="s">
        <v>3935</v>
      </c>
      <c r="F169" s="218" t="s">
        <v>3936</v>
      </c>
      <c r="G169" s="219" t="s">
        <v>3906</v>
      </c>
      <c r="H169" s="220">
        <v>1</v>
      </c>
      <c r="I169" s="221"/>
      <c r="J169" s="221"/>
      <c r="K169" s="222">
        <f>ROUND(P169*H169,2)</f>
        <v>0</v>
      </c>
      <c r="L169" s="218" t="s">
        <v>1071</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787</v>
      </c>
      <c r="AT169" s="17" t="s">
        <v>206</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787</v>
      </c>
      <c r="BM169" s="17" t="s">
        <v>3937</v>
      </c>
    </row>
    <row r="170" spans="2:65" s="1" customFormat="1" ht="16.5" customHeight="1">
      <c r="B170" s="39"/>
      <c r="C170" s="216" t="s">
        <v>844</v>
      </c>
      <c r="D170" s="216" t="s">
        <v>206</v>
      </c>
      <c r="E170" s="217" t="s">
        <v>3938</v>
      </c>
      <c r="F170" s="218" t="s">
        <v>3939</v>
      </c>
      <c r="G170" s="219" t="s">
        <v>3906</v>
      </c>
      <c r="H170" s="220">
        <v>1</v>
      </c>
      <c r="I170" s="221"/>
      <c r="J170" s="221"/>
      <c r="K170" s="222">
        <f>ROUND(P170*H170,2)</f>
        <v>0</v>
      </c>
      <c r="L170" s="218" t="s">
        <v>1071</v>
      </c>
      <c r="M170" s="44"/>
      <c r="N170" s="223"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787</v>
      </c>
      <c r="AT170" s="17" t="s">
        <v>206</v>
      </c>
      <c r="AU170" s="17" t="s">
        <v>90</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787</v>
      </c>
      <c r="BM170" s="17" t="s">
        <v>3940</v>
      </c>
    </row>
    <row r="171" spans="2:65" s="1" customFormat="1" ht="16.5" customHeight="1">
      <c r="B171" s="39"/>
      <c r="C171" s="216" t="s">
        <v>854</v>
      </c>
      <c r="D171" s="216" t="s">
        <v>206</v>
      </c>
      <c r="E171" s="217" t="s">
        <v>3941</v>
      </c>
      <c r="F171" s="218" t="s">
        <v>3942</v>
      </c>
      <c r="G171" s="219" t="s">
        <v>3906</v>
      </c>
      <c r="H171" s="220">
        <v>1</v>
      </c>
      <c r="I171" s="221"/>
      <c r="J171" s="221"/>
      <c r="K171" s="222">
        <f>ROUND(P171*H171,2)</f>
        <v>0</v>
      </c>
      <c r="L171" s="218" t="s">
        <v>1071</v>
      </c>
      <c r="M171" s="44"/>
      <c r="N171" s="285" t="s">
        <v>33</v>
      </c>
      <c r="O171" s="286" t="s">
        <v>49</v>
      </c>
      <c r="P171" s="287">
        <f>I171+J171</f>
        <v>0</v>
      </c>
      <c r="Q171" s="287">
        <f>ROUND(I171*H171,2)</f>
        <v>0</v>
      </c>
      <c r="R171" s="287">
        <f>ROUND(J171*H171,2)</f>
        <v>0</v>
      </c>
      <c r="S171" s="288"/>
      <c r="T171" s="289">
        <f>S171*H171</f>
        <v>0</v>
      </c>
      <c r="U171" s="289">
        <v>0</v>
      </c>
      <c r="V171" s="289">
        <f>U171*H171</f>
        <v>0</v>
      </c>
      <c r="W171" s="289">
        <v>0</v>
      </c>
      <c r="X171" s="290">
        <f>W171*H171</f>
        <v>0</v>
      </c>
      <c r="AR171" s="17" t="s">
        <v>787</v>
      </c>
      <c r="AT171" s="17" t="s">
        <v>206</v>
      </c>
      <c r="AU171" s="17" t="s">
        <v>90</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787</v>
      </c>
      <c r="BM171" s="17" t="s">
        <v>3943</v>
      </c>
    </row>
    <row r="172" spans="2:13" s="1" customFormat="1" ht="6.95" customHeight="1">
      <c r="B172" s="58"/>
      <c r="C172" s="59"/>
      <c r="D172" s="59"/>
      <c r="E172" s="59"/>
      <c r="F172" s="59"/>
      <c r="G172" s="59"/>
      <c r="H172" s="59"/>
      <c r="I172" s="161"/>
      <c r="J172" s="161"/>
      <c r="K172" s="59"/>
      <c r="L172" s="59"/>
      <c r="M172" s="44"/>
    </row>
  </sheetData>
  <sheetProtection password="CC35" sheet="1" objects="1" scenarios="1" formatColumns="0" formatRows="0" autoFilter="0"/>
  <autoFilter ref="C86:L171"/>
  <mergeCells count="9">
    <mergeCell ref="E7:H7"/>
    <mergeCell ref="E9:H9"/>
    <mergeCell ref="E18:H18"/>
    <mergeCell ref="E27:H27"/>
    <mergeCell ref="E50:H50"/>
    <mergeCell ref="E52:H52"/>
    <mergeCell ref="E77:H77"/>
    <mergeCell ref="E79:H79"/>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9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98</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3944</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ROUND(K84,2)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ROUND((SUM(BE84:BE197)),2)</f>
        <v>0</v>
      </c>
      <c r="I35" s="150">
        <v>0.21</v>
      </c>
      <c r="J35" s="132"/>
      <c r="K35" s="145">
        <f>ROUND(((SUM(BE84:BE197))*I35),2)</f>
        <v>0</v>
      </c>
      <c r="M35" s="44"/>
    </row>
    <row r="36" spans="2:13" s="1" customFormat="1" ht="14.4" customHeight="1">
      <c r="B36" s="44"/>
      <c r="E36" s="130" t="s">
        <v>50</v>
      </c>
      <c r="F36" s="145">
        <f>ROUND((SUM(BF84:BF197)),2)</f>
        <v>0</v>
      </c>
      <c r="I36" s="150">
        <v>0.15</v>
      </c>
      <c r="J36" s="132"/>
      <c r="K36" s="145">
        <f>ROUND(((SUM(BF84:BF197))*I36),2)</f>
        <v>0</v>
      </c>
      <c r="M36" s="44"/>
    </row>
    <row r="37" spans="2:13" s="1" customFormat="1" ht="14.4" customHeight="1" hidden="1">
      <c r="B37" s="44"/>
      <c r="E37" s="130" t="s">
        <v>51</v>
      </c>
      <c r="F37" s="145">
        <f>ROUND((SUM(BG84:BG197)),2)</f>
        <v>0</v>
      </c>
      <c r="I37" s="150">
        <v>0.21</v>
      </c>
      <c r="J37" s="132"/>
      <c r="K37" s="145">
        <f>0</f>
        <v>0</v>
      </c>
      <c r="M37" s="44"/>
    </row>
    <row r="38" spans="2:13" s="1" customFormat="1" ht="14.4" customHeight="1" hidden="1">
      <c r="B38" s="44"/>
      <c r="E38" s="130" t="s">
        <v>52</v>
      </c>
      <c r="F38" s="145">
        <f>ROUND((SUM(BH84:BH197)),2)</f>
        <v>0</v>
      </c>
      <c r="I38" s="150">
        <v>0.15</v>
      </c>
      <c r="J38" s="132"/>
      <c r="K38" s="145">
        <f>0</f>
        <v>0</v>
      </c>
      <c r="M38" s="44"/>
    </row>
    <row r="39" spans="2:13" s="1" customFormat="1" ht="14.4" customHeight="1" hidden="1">
      <c r="B39" s="44"/>
      <c r="E39" s="130" t="s">
        <v>53</v>
      </c>
      <c r="F39" s="145">
        <f>ROUND((SUM(BI84:BI197)),2)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D1.43 - D.1. 43 vzduchotechnika</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Q84</f>
        <v>0</v>
      </c>
      <c r="J61" s="172">
        <f>R84</f>
        <v>0</v>
      </c>
      <c r="K61" s="98">
        <f>K84</f>
        <v>0</v>
      </c>
      <c r="L61" s="40"/>
      <c r="M61" s="44"/>
      <c r="AU61" s="17" t="s">
        <v>140</v>
      </c>
    </row>
    <row r="62" spans="2:13" s="7" customFormat="1" ht="24.95" customHeight="1">
      <c r="B62" s="173"/>
      <c r="C62" s="174"/>
      <c r="D62" s="175" t="s">
        <v>3945</v>
      </c>
      <c r="E62" s="176"/>
      <c r="F62" s="176"/>
      <c r="G62" s="176"/>
      <c r="H62" s="176"/>
      <c r="I62" s="177">
        <f>Q85</f>
        <v>0</v>
      </c>
      <c r="J62" s="177">
        <f>R85</f>
        <v>0</v>
      </c>
      <c r="K62" s="178">
        <f>K85</f>
        <v>0</v>
      </c>
      <c r="L62" s="174"/>
      <c r="M62" s="179"/>
    </row>
    <row r="63" spans="2:13" s="7" customFormat="1" ht="24.95" customHeight="1">
      <c r="B63" s="173"/>
      <c r="C63" s="174"/>
      <c r="D63" s="175" t="s">
        <v>3946</v>
      </c>
      <c r="E63" s="176"/>
      <c r="F63" s="176"/>
      <c r="G63" s="176"/>
      <c r="H63" s="176"/>
      <c r="I63" s="177">
        <f>Q137</f>
        <v>0</v>
      </c>
      <c r="J63" s="177">
        <f>R137</f>
        <v>0</v>
      </c>
      <c r="K63" s="178">
        <f>K137</f>
        <v>0</v>
      </c>
      <c r="L63" s="174"/>
      <c r="M63" s="179"/>
    </row>
    <row r="64" spans="2:13" s="7" customFormat="1" ht="24.95" customHeight="1">
      <c r="B64" s="173"/>
      <c r="C64" s="174"/>
      <c r="D64" s="175" t="s">
        <v>3947</v>
      </c>
      <c r="E64" s="176"/>
      <c r="F64" s="176"/>
      <c r="G64" s="176"/>
      <c r="H64" s="176"/>
      <c r="I64" s="177">
        <f>Q163</f>
        <v>0</v>
      </c>
      <c r="J64" s="177">
        <f>R163</f>
        <v>0</v>
      </c>
      <c r="K64" s="178">
        <f>K163</f>
        <v>0</v>
      </c>
      <c r="L64" s="174"/>
      <c r="M64" s="179"/>
    </row>
    <row r="65" spans="2:13" s="1" customFormat="1" ht="21.8" customHeight="1">
      <c r="B65" s="39"/>
      <c r="C65" s="40"/>
      <c r="D65" s="40"/>
      <c r="E65" s="40"/>
      <c r="F65" s="40"/>
      <c r="G65" s="40"/>
      <c r="H65" s="40"/>
      <c r="I65" s="132"/>
      <c r="J65" s="132"/>
      <c r="K65" s="40"/>
      <c r="L65" s="40"/>
      <c r="M65" s="44"/>
    </row>
    <row r="66" spans="2:13" s="1" customFormat="1" ht="6.95" customHeight="1">
      <c r="B66" s="58"/>
      <c r="C66" s="59"/>
      <c r="D66" s="59"/>
      <c r="E66" s="59"/>
      <c r="F66" s="59"/>
      <c r="G66" s="59"/>
      <c r="H66" s="59"/>
      <c r="I66" s="161"/>
      <c r="J66" s="161"/>
      <c r="K66" s="59"/>
      <c r="L66" s="59"/>
      <c r="M66" s="44"/>
    </row>
    <row r="70" spans="2:13" s="1" customFormat="1" ht="6.95" customHeight="1">
      <c r="B70" s="60"/>
      <c r="C70" s="61"/>
      <c r="D70" s="61"/>
      <c r="E70" s="61"/>
      <c r="F70" s="61"/>
      <c r="G70" s="61"/>
      <c r="H70" s="61"/>
      <c r="I70" s="164"/>
      <c r="J70" s="164"/>
      <c r="K70" s="61"/>
      <c r="L70" s="61"/>
      <c r="M70" s="44"/>
    </row>
    <row r="71" spans="2:13" s="1" customFormat="1" ht="24.95" customHeight="1">
      <c r="B71" s="39"/>
      <c r="C71" s="23" t="s">
        <v>185</v>
      </c>
      <c r="D71" s="40"/>
      <c r="E71" s="40"/>
      <c r="F71" s="40"/>
      <c r="G71" s="40"/>
      <c r="H71" s="40"/>
      <c r="I71" s="132"/>
      <c r="J71" s="132"/>
      <c r="K71" s="40"/>
      <c r="L71" s="40"/>
      <c r="M71" s="44"/>
    </row>
    <row r="72" spans="2:13" s="1" customFormat="1" ht="6.95" customHeight="1">
      <c r="B72" s="39"/>
      <c r="C72" s="40"/>
      <c r="D72" s="40"/>
      <c r="E72" s="40"/>
      <c r="F72" s="40"/>
      <c r="G72" s="40"/>
      <c r="H72" s="40"/>
      <c r="I72" s="132"/>
      <c r="J72" s="132"/>
      <c r="K72" s="40"/>
      <c r="L72" s="40"/>
      <c r="M72" s="44"/>
    </row>
    <row r="73" spans="2:13" s="1" customFormat="1" ht="12" customHeight="1">
      <c r="B73" s="39"/>
      <c r="C73" s="32" t="s">
        <v>17</v>
      </c>
      <c r="D73" s="40"/>
      <c r="E73" s="40"/>
      <c r="F73" s="40"/>
      <c r="G73" s="40"/>
      <c r="H73" s="40"/>
      <c r="I73" s="132"/>
      <c r="J73" s="132"/>
      <c r="K73" s="40"/>
      <c r="L73" s="40"/>
      <c r="M73" s="44"/>
    </row>
    <row r="74" spans="2:13" s="1" customFormat="1" ht="16.5" customHeight="1">
      <c r="B74" s="39"/>
      <c r="C74" s="40"/>
      <c r="D74" s="40"/>
      <c r="E74" s="165" t="str">
        <f>E7</f>
        <v>Rekonstrukce objektu Kateřinská 17 pro CMT UP v Olomouci</v>
      </c>
      <c r="F74" s="32"/>
      <c r="G74" s="32"/>
      <c r="H74" s="32"/>
      <c r="I74" s="132"/>
      <c r="J74" s="132"/>
      <c r="K74" s="40"/>
      <c r="L74" s="40"/>
      <c r="M74" s="44"/>
    </row>
    <row r="75" spans="2:13" s="1" customFormat="1" ht="12" customHeight="1">
      <c r="B75" s="39"/>
      <c r="C75" s="32" t="s">
        <v>127</v>
      </c>
      <c r="D75" s="40"/>
      <c r="E75" s="40"/>
      <c r="F75" s="40"/>
      <c r="G75" s="40"/>
      <c r="H75" s="40"/>
      <c r="I75" s="132"/>
      <c r="J75" s="132"/>
      <c r="K75" s="40"/>
      <c r="L75" s="40"/>
      <c r="M75" s="44"/>
    </row>
    <row r="76" spans="2:13" s="1" customFormat="1" ht="16.5" customHeight="1">
      <c r="B76" s="39"/>
      <c r="C76" s="40"/>
      <c r="D76" s="40"/>
      <c r="E76" s="65" t="str">
        <f>E9</f>
        <v>D1.43 - D.1. 43 vzduchotechnika</v>
      </c>
      <c r="F76" s="40"/>
      <c r="G76" s="40"/>
      <c r="H76" s="40"/>
      <c r="I76" s="132"/>
      <c r="J76" s="132"/>
      <c r="K76" s="40"/>
      <c r="L76" s="40"/>
      <c r="M76" s="44"/>
    </row>
    <row r="77" spans="2:13" s="1" customFormat="1" ht="6.95" customHeight="1">
      <c r="B77" s="39"/>
      <c r="C77" s="40"/>
      <c r="D77" s="40"/>
      <c r="E77" s="40"/>
      <c r="F77" s="40"/>
      <c r="G77" s="40"/>
      <c r="H77" s="40"/>
      <c r="I77" s="132"/>
      <c r="J77" s="132"/>
      <c r="K77" s="40"/>
      <c r="L77" s="40"/>
      <c r="M77" s="44"/>
    </row>
    <row r="78" spans="2:13" s="1" customFormat="1" ht="12" customHeight="1">
      <c r="B78" s="39"/>
      <c r="C78" s="32" t="s">
        <v>23</v>
      </c>
      <c r="D78" s="40"/>
      <c r="E78" s="40"/>
      <c r="F78" s="27" t="str">
        <f>F12</f>
        <v xml:space="preserve"> </v>
      </c>
      <c r="G78" s="40"/>
      <c r="H78" s="40"/>
      <c r="I78" s="134" t="s">
        <v>25</v>
      </c>
      <c r="J78" s="136" t="str">
        <f>IF(J12="","",J12)</f>
        <v>3. 11. 2017</v>
      </c>
      <c r="K78" s="40"/>
      <c r="L78" s="40"/>
      <c r="M78" s="44"/>
    </row>
    <row r="79" spans="2:13" s="1" customFormat="1" ht="6.95" customHeight="1">
      <c r="B79" s="39"/>
      <c r="C79" s="40"/>
      <c r="D79" s="40"/>
      <c r="E79" s="40"/>
      <c r="F79" s="40"/>
      <c r="G79" s="40"/>
      <c r="H79" s="40"/>
      <c r="I79" s="132"/>
      <c r="J79" s="132"/>
      <c r="K79" s="40"/>
      <c r="L79" s="40"/>
      <c r="M79" s="44"/>
    </row>
    <row r="80" spans="2:13" s="1" customFormat="1" ht="24.9" customHeight="1">
      <c r="B80" s="39"/>
      <c r="C80" s="32" t="s">
        <v>31</v>
      </c>
      <c r="D80" s="40"/>
      <c r="E80" s="40"/>
      <c r="F80" s="27" t="str">
        <f>E15</f>
        <v>Universita Palackého Olomouc</v>
      </c>
      <c r="G80" s="40"/>
      <c r="H80" s="40"/>
      <c r="I80" s="134" t="s">
        <v>38</v>
      </c>
      <c r="J80" s="166" t="str">
        <f>E21</f>
        <v>MgAmIng arch L.Blažek,Ing V.Petr</v>
      </c>
      <c r="K80" s="40"/>
      <c r="L80" s="40"/>
      <c r="M80" s="44"/>
    </row>
    <row r="81" spans="2:13" s="1" customFormat="1" ht="13.65" customHeight="1">
      <c r="B81" s="39"/>
      <c r="C81" s="32" t="s">
        <v>36</v>
      </c>
      <c r="D81" s="40"/>
      <c r="E81" s="40"/>
      <c r="F81" s="27" t="str">
        <f>IF(E18="","",E18)</f>
        <v>Vyplň údaj</v>
      </c>
      <c r="G81" s="40"/>
      <c r="H81" s="40"/>
      <c r="I81" s="134" t="s">
        <v>40</v>
      </c>
      <c r="J81" s="166" t="str">
        <f>E24</f>
        <v xml:space="preserve"> </v>
      </c>
      <c r="K81" s="40"/>
      <c r="L81" s="40"/>
      <c r="M81" s="44"/>
    </row>
    <row r="82" spans="2:13" s="1" customFormat="1" ht="10.3" customHeight="1">
      <c r="B82" s="39"/>
      <c r="C82" s="40"/>
      <c r="D82" s="40"/>
      <c r="E82" s="40"/>
      <c r="F82" s="40"/>
      <c r="G82" s="40"/>
      <c r="H82" s="40"/>
      <c r="I82" s="132"/>
      <c r="J82" s="132"/>
      <c r="K82" s="40"/>
      <c r="L82" s="40"/>
      <c r="M82" s="44"/>
    </row>
    <row r="83" spans="2:24" s="9" customFormat="1" ht="29.25" customHeight="1">
      <c r="B83" s="187"/>
      <c r="C83" s="188" t="s">
        <v>186</v>
      </c>
      <c r="D83" s="189" t="s">
        <v>63</v>
      </c>
      <c r="E83" s="189" t="s">
        <v>59</v>
      </c>
      <c r="F83" s="189" t="s">
        <v>60</v>
      </c>
      <c r="G83" s="189" t="s">
        <v>187</v>
      </c>
      <c r="H83" s="189" t="s">
        <v>188</v>
      </c>
      <c r="I83" s="190" t="s">
        <v>189</v>
      </c>
      <c r="J83" s="190" t="s">
        <v>190</v>
      </c>
      <c r="K83" s="191" t="s">
        <v>139</v>
      </c>
      <c r="L83" s="192" t="s">
        <v>191</v>
      </c>
      <c r="M83" s="193"/>
      <c r="N83" s="88" t="s">
        <v>33</v>
      </c>
      <c r="O83" s="89" t="s">
        <v>48</v>
      </c>
      <c r="P83" s="89" t="s">
        <v>192</v>
      </c>
      <c r="Q83" s="89" t="s">
        <v>193</v>
      </c>
      <c r="R83" s="89" t="s">
        <v>194</v>
      </c>
      <c r="S83" s="89" t="s">
        <v>195</v>
      </c>
      <c r="T83" s="89" t="s">
        <v>196</v>
      </c>
      <c r="U83" s="89" t="s">
        <v>197</v>
      </c>
      <c r="V83" s="89" t="s">
        <v>198</v>
      </c>
      <c r="W83" s="89" t="s">
        <v>199</v>
      </c>
      <c r="X83" s="90" t="s">
        <v>200</v>
      </c>
    </row>
    <row r="84" spans="2:63" s="1" customFormat="1" ht="22.8" customHeight="1">
      <c r="B84" s="39"/>
      <c r="C84" s="95" t="s">
        <v>201</v>
      </c>
      <c r="D84" s="40"/>
      <c r="E84" s="40"/>
      <c r="F84" s="40"/>
      <c r="G84" s="40"/>
      <c r="H84" s="40"/>
      <c r="I84" s="132"/>
      <c r="J84" s="132"/>
      <c r="K84" s="194">
        <f>BK84</f>
        <v>0</v>
      </c>
      <c r="L84" s="40"/>
      <c r="M84" s="44"/>
      <c r="N84" s="91"/>
      <c r="O84" s="92"/>
      <c r="P84" s="92"/>
      <c r="Q84" s="195">
        <f>Q85+Q137+Q163</f>
        <v>0</v>
      </c>
      <c r="R84" s="195">
        <f>R85+R137+R163</f>
        <v>0</v>
      </c>
      <c r="S84" s="92"/>
      <c r="T84" s="196">
        <f>T85+T137+T163</f>
        <v>0</v>
      </c>
      <c r="U84" s="92"/>
      <c r="V84" s="196">
        <f>V85+V137+V163</f>
        <v>0</v>
      </c>
      <c r="W84" s="92"/>
      <c r="X84" s="197">
        <f>X85+X137+X163</f>
        <v>0</v>
      </c>
      <c r="AT84" s="17" t="s">
        <v>79</v>
      </c>
      <c r="AU84" s="17" t="s">
        <v>140</v>
      </c>
      <c r="BK84" s="198">
        <f>BK85+BK137+BK163</f>
        <v>0</v>
      </c>
    </row>
    <row r="85" spans="2:63" s="10" customFormat="1" ht="25.9" customHeight="1">
      <c r="B85" s="199"/>
      <c r="C85" s="200"/>
      <c r="D85" s="201" t="s">
        <v>79</v>
      </c>
      <c r="E85" s="202" t="s">
        <v>3948</v>
      </c>
      <c r="F85" s="202" t="s">
        <v>3949</v>
      </c>
      <c r="G85" s="200"/>
      <c r="H85" s="200"/>
      <c r="I85" s="203"/>
      <c r="J85" s="203"/>
      <c r="K85" s="204">
        <f>BK85</f>
        <v>0</v>
      </c>
      <c r="L85" s="200"/>
      <c r="M85" s="205"/>
      <c r="N85" s="206"/>
      <c r="O85" s="207"/>
      <c r="P85" s="207"/>
      <c r="Q85" s="208">
        <f>SUM(Q86:Q136)</f>
        <v>0</v>
      </c>
      <c r="R85" s="208">
        <f>SUM(R86:R136)</f>
        <v>0</v>
      </c>
      <c r="S85" s="207"/>
      <c r="T85" s="209">
        <f>SUM(T86:T136)</f>
        <v>0</v>
      </c>
      <c r="U85" s="207"/>
      <c r="V85" s="209">
        <f>SUM(V86:V136)</f>
        <v>0</v>
      </c>
      <c r="W85" s="207"/>
      <c r="X85" s="210">
        <f>SUM(X86:X136)</f>
        <v>0</v>
      </c>
      <c r="AR85" s="211" t="s">
        <v>88</v>
      </c>
      <c r="AT85" s="212" t="s">
        <v>79</v>
      </c>
      <c r="AU85" s="212" t="s">
        <v>80</v>
      </c>
      <c r="AY85" s="211" t="s">
        <v>204</v>
      </c>
      <c r="BK85" s="213">
        <f>SUM(BK86:BK136)</f>
        <v>0</v>
      </c>
    </row>
    <row r="86" spans="2:65" s="1" customFormat="1" ht="33.75" customHeight="1">
      <c r="B86" s="39"/>
      <c r="C86" s="216" t="s">
        <v>88</v>
      </c>
      <c r="D86" s="216" t="s">
        <v>206</v>
      </c>
      <c r="E86" s="217" t="s">
        <v>3950</v>
      </c>
      <c r="F86" s="218" t="s">
        <v>3951</v>
      </c>
      <c r="G86" s="219" t="s">
        <v>314</v>
      </c>
      <c r="H86" s="220">
        <v>1</v>
      </c>
      <c r="I86" s="221"/>
      <c r="J86" s="221"/>
      <c r="K86" s="222">
        <f>ROUND(P86*H86,2)</f>
        <v>0</v>
      </c>
      <c r="L86" s="218" t="s">
        <v>1071</v>
      </c>
      <c r="M86" s="44"/>
      <c r="N86" s="223" t="s">
        <v>33</v>
      </c>
      <c r="O86" s="224" t="s">
        <v>49</v>
      </c>
      <c r="P86" s="225">
        <f>I86+J86</f>
        <v>0</v>
      </c>
      <c r="Q86" s="225">
        <f>ROUND(I86*H86,2)</f>
        <v>0</v>
      </c>
      <c r="R86" s="225">
        <f>ROUND(J86*H86,2)</f>
        <v>0</v>
      </c>
      <c r="S86" s="80"/>
      <c r="T86" s="226">
        <f>S86*H86</f>
        <v>0</v>
      </c>
      <c r="U86" s="226">
        <v>0</v>
      </c>
      <c r="V86" s="226">
        <f>U86*H86</f>
        <v>0</v>
      </c>
      <c r="W86" s="226">
        <v>0</v>
      </c>
      <c r="X86" s="227">
        <f>W86*H86</f>
        <v>0</v>
      </c>
      <c r="AR86" s="17" t="s">
        <v>787</v>
      </c>
      <c r="AT86" s="17" t="s">
        <v>206</v>
      </c>
      <c r="AU86" s="17" t="s">
        <v>88</v>
      </c>
      <c r="AY86" s="17" t="s">
        <v>204</v>
      </c>
      <c r="BE86" s="228">
        <f>IF(O86="základní",K86,0)</f>
        <v>0</v>
      </c>
      <c r="BF86" s="228">
        <f>IF(O86="snížená",K86,0)</f>
        <v>0</v>
      </c>
      <c r="BG86" s="228">
        <f>IF(O86="zákl. přenesená",K86,0)</f>
        <v>0</v>
      </c>
      <c r="BH86" s="228">
        <f>IF(O86="sníž. přenesená",K86,0)</f>
        <v>0</v>
      </c>
      <c r="BI86" s="228">
        <f>IF(O86="nulová",K86,0)</f>
        <v>0</v>
      </c>
      <c r="BJ86" s="17" t="s">
        <v>88</v>
      </c>
      <c r="BK86" s="228">
        <f>ROUND(P86*H86,2)</f>
        <v>0</v>
      </c>
      <c r="BL86" s="17" t="s">
        <v>787</v>
      </c>
      <c r="BM86" s="17" t="s">
        <v>3952</v>
      </c>
    </row>
    <row r="87" spans="2:65" s="1" customFormat="1" ht="22.5" customHeight="1">
      <c r="B87" s="39"/>
      <c r="C87" s="216" t="s">
        <v>90</v>
      </c>
      <c r="D87" s="216" t="s">
        <v>206</v>
      </c>
      <c r="E87" s="217" t="s">
        <v>3953</v>
      </c>
      <c r="F87" s="218" t="s">
        <v>3954</v>
      </c>
      <c r="G87" s="219" t="s">
        <v>314</v>
      </c>
      <c r="H87" s="220">
        <v>1</v>
      </c>
      <c r="I87" s="221"/>
      <c r="J87" s="221"/>
      <c r="K87" s="222">
        <f>ROUND(P87*H87,2)</f>
        <v>0</v>
      </c>
      <c r="L87" s="218" t="s">
        <v>1071</v>
      </c>
      <c r="M87" s="44"/>
      <c r="N87" s="223" t="s">
        <v>33</v>
      </c>
      <c r="O87" s="224" t="s">
        <v>49</v>
      </c>
      <c r="P87" s="225">
        <f>I87+J87</f>
        <v>0</v>
      </c>
      <c r="Q87" s="225">
        <f>ROUND(I87*H87,2)</f>
        <v>0</v>
      </c>
      <c r="R87" s="225">
        <f>ROUND(J87*H87,2)</f>
        <v>0</v>
      </c>
      <c r="S87" s="80"/>
      <c r="T87" s="226">
        <f>S87*H87</f>
        <v>0</v>
      </c>
      <c r="U87" s="226">
        <v>0</v>
      </c>
      <c r="V87" s="226">
        <f>U87*H87</f>
        <v>0</v>
      </c>
      <c r="W87" s="226">
        <v>0</v>
      </c>
      <c r="X87" s="227">
        <f>W87*H87</f>
        <v>0</v>
      </c>
      <c r="AR87" s="17" t="s">
        <v>787</v>
      </c>
      <c r="AT87" s="17" t="s">
        <v>206</v>
      </c>
      <c r="AU87" s="17" t="s">
        <v>88</v>
      </c>
      <c r="AY87" s="17" t="s">
        <v>204</v>
      </c>
      <c r="BE87" s="228">
        <f>IF(O87="základní",K87,0)</f>
        <v>0</v>
      </c>
      <c r="BF87" s="228">
        <f>IF(O87="snížená",K87,0)</f>
        <v>0</v>
      </c>
      <c r="BG87" s="228">
        <f>IF(O87="zákl. přenesená",K87,0)</f>
        <v>0</v>
      </c>
      <c r="BH87" s="228">
        <f>IF(O87="sníž. přenesená",K87,0)</f>
        <v>0</v>
      </c>
      <c r="BI87" s="228">
        <f>IF(O87="nulová",K87,0)</f>
        <v>0</v>
      </c>
      <c r="BJ87" s="17" t="s">
        <v>88</v>
      </c>
      <c r="BK87" s="228">
        <f>ROUND(P87*H87,2)</f>
        <v>0</v>
      </c>
      <c r="BL87" s="17" t="s">
        <v>787</v>
      </c>
      <c r="BM87" s="17" t="s">
        <v>3955</v>
      </c>
    </row>
    <row r="88" spans="2:65" s="1" customFormat="1" ht="16.5" customHeight="1">
      <c r="B88" s="39"/>
      <c r="C88" s="216" t="s">
        <v>224</v>
      </c>
      <c r="D88" s="216" t="s">
        <v>206</v>
      </c>
      <c r="E88" s="217" t="s">
        <v>3956</v>
      </c>
      <c r="F88" s="218" t="s">
        <v>3957</v>
      </c>
      <c r="G88" s="219" t="s">
        <v>296</v>
      </c>
      <c r="H88" s="220">
        <v>1</v>
      </c>
      <c r="I88" s="221"/>
      <c r="J88" s="221"/>
      <c r="K88" s="222">
        <f>ROUND(P88*H88,2)</f>
        <v>0</v>
      </c>
      <c r="L88" s="218" t="s">
        <v>1071</v>
      </c>
      <c r="M88" s="44"/>
      <c r="N88" s="223" t="s">
        <v>33</v>
      </c>
      <c r="O88" s="224" t="s">
        <v>49</v>
      </c>
      <c r="P88" s="225">
        <f>I88+J88</f>
        <v>0</v>
      </c>
      <c r="Q88" s="225">
        <f>ROUND(I88*H88,2)</f>
        <v>0</v>
      </c>
      <c r="R88" s="225">
        <f>ROUND(J88*H88,2)</f>
        <v>0</v>
      </c>
      <c r="S88" s="80"/>
      <c r="T88" s="226">
        <f>S88*H88</f>
        <v>0</v>
      </c>
      <c r="U88" s="226">
        <v>0</v>
      </c>
      <c r="V88" s="226">
        <f>U88*H88</f>
        <v>0</v>
      </c>
      <c r="W88" s="226">
        <v>0</v>
      </c>
      <c r="X88" s="227">
        <f>W88*H88</f>
        <v>0</v>
      </c>
      <c r="AR88" s="17" t="s">
        <v>787</v>
      </c>
      <c r="AT88" s="17" t="s">
        <v>206</v>
      </c>
      <c r="AU88" s="17" t="s">
        <v>88</v>
      </c>
      <c r="AY88" s="17" t="s">
        <v>204</v>
      </c>
      <c r="BE88" s="228">
        <f>IF(O88="základní",K88,0)</f>
        <v>0</v>
      </c>
      <c r="BF88" s="228">
        <f>IF(O88="snížená",K88,0)</f>
        <v>0</v>
      </c>
      <c r="BG88" s="228">
        <f>IF(O88="zákl. přenesená",K88,0)</f>
        <v>0</v>
      </c>
      <c r="BH88" s="228">
        <f>IF(O88="sníž. přenesená",K88,0)</f>
        <v>0</v>
      </c>
      <c r="BI88" s="228">
        <f>IF(O88="nulová",K88,0)</f>
        <v>0</v>
      </c>
      <c r="BJ88" s="17" t="s">
        <v>88</v>
      </c>
      <c r="BK88" s="228">
        <f>ROUND(P88*H88,2)</f>
        <v>0</v>
      </c>
      <c r="BL88" s="17" t="s">
        <v>787</v>
      </c>
      <c r="BM88" s="17" t="s">
        <v>3958</v>
      </c>
    </row>
    <row r="89" spans="2:65" s="1" customFormat="1" ht="16.5" customHeight="1">
      <c r="B89" s="39"/>
      <c r="C89" s="216" t="s">
        <v>211</v>
      </c>
      <c r="D89" s="216" t="s">
        <v>206</v>
      </c>
      <c r="E89" s="217" t="s">
        <v>3959</v>
      </c>
      <c r="F89" s="218" t="s">
        <v>3960</v>
      </c>
      <c r="G89" s="219" t="s">
        <v>319</v>
      </c>
      <c r="H89" s="220">
        <v>1</v>
      </c>
      <c r="I89" s="221"/>
      <c r="J89" s="221"/>
      <c r="K89" s="222">
        <f>ROUND(P89*H89,2)</f>
        <v>0</v>
      </c>
      <c r="L89" s="218" t="s">
        <v>1071</v>
      </c>
      <c r="M89" s="44"/>
      <c r="N89" s="223" t="s">
        <v>33</v>
      </c>
      <c r="O89" s="224" t="s">
        <v>49</v>
      </c>
      <c r="P89" s="225">
        <f>I89+J89</f>
        <v>0</v>
      </c>
      <c r="Q89" s="225">
        <f>ROUND(I89*H89,2)</f>
        <v>0</v>
      </c>
      <c r="R89" s="225">
        <f>ROUND(J89*H89,2)</f>
        <v>0</v>
      </c>
      <c r="S89" s="80"/>
      <c r="T89" s="226">
        <f>S89*H89</f>
        <v>0</v>
      </c>
      <c r="U89" s="226">
        <v>0</v>
      </c>
      <c r="V89" s="226">
        <f>U89*H89</f>
        <v>0</v>
      </c>
      <c r="W89" s="226">
        <v>0</v>
      </c>
      <c r="X89" s="227">
        <f>W89*H89</f>
        <v>0</v>
      </c>
      <c r="AR89" s="17" t="s">
        <v>787</v>
      </c>
      <c r="AT89" s="17" t="s">
        <v>206</v>
      </c>
      <c r="AU89" s="17" t="s">
        <v>88</v>
      </c>
      <c r="AY89" s="17" t="s">
        <v>204</v>
      </c>
      <c r="BE89" s="228">
        <f>IF(O89="základní",K89,0)</f>
        <v>0</v>
      </c>
      <c r="BF89" s="228">
        <f>IF(O89="snížená",K89,0)</f>
        <v>0</v>
      </c>
      <c r="BG89" s="228">
        <f>IF(O89="zákl. přenesená",K89,0)</f>
        <v>0</v>
      </c>
      <c r="BH89" s="228">
        <f>IF(O89="sníž. přenesená",K89,0)</f>
        <v>0</v>
      </c>
      <c r="BI89" s="228">
        <f>IF(O89="nulová",K89,0)</f>
        <v>0</v>
      </c>
      <c r="BJ89" s="17" t="s">
        <v>88</v>
      </c>
      <c r="BK89" s="228">
        <f>ROUND(P89*H89,2)</f>
        <v>0</v>
      </c>
      <c r="BL89" s="17" t="s">
        <v>787</v>
      </c>
      <c r="BM89" s="17" t="s">
        <v>3961</v>
      </c>
    </row>
    <row r="90" spans="2:65" s="1" customFormat="1" ht="16.5" customHeight="1">
      <c r="B90" s="39"/>
      <c r="C90" s="216" t="s">
        <v>236</v>
      </c>
      <c r="D90" s="216" t="s">
        <v>206</v>
      </c>
      <c r="E90" s="217" t="s">
        <v>3962</v>
      </c>
      <c r="F90" s="218" t="s">
        <v>3963</v>
      </c>
      <c r="G90" s="219" t="s">
        <v>314</v>
      </c>
      <c r="H90" s="220">
        <v>1</v>
      </c>
      <c r="I90" s="221"/>
      <c r="J90" s="221"/>
      <c r="K90" s="222">
        <f>ROUND(P90*H90,2)</f>
        <v>0</v>
      </c>
      <c r="L90" s="218" t="s">
        <v>1071</v>
      </c>
      <c r="M90" s="44"/>
      <c r="N90" s="223" t="s">
        <v>33</v>
      </c>
      <c r="O90" s="224" t="s">
        <v>49</v>
      </c>
      <c r="P90" s="225">
        <f>I90+J90</f>
        <v>0</v>
      </c>
      <c r="Q90" s="225">
        <f>ROUND(I90*H90,2)</f>
        <v>0</v>
      </c>
      <c r="R90" s="225">
        <f>ROUND(J90*H90,2)</f>
        <v>0</v>
      </c>
      <c r="S90" s="80"/>
      <c r="T90" s="226">
        <f>S90*H90</f>
        <v>0</v>
      </c>
      <c r="U90" s="226">
        <v>0</v>
      </c>
      <c r="V90" s="226">
        <f>U90*H90</f>
        <v>0</v>
      </c>
      <c r="W90" s="226">
        <v>0</v>
      </c>
      <c r="X90" s="227">
        <f>W90*H90</f>
        <v>0</v>
      </c>
      <c r="AR90" s="17" t="s">
        <v>787</v>
      </c>
      <c r="AT90" s="17" t="s">
        <v>206</v>
      </c>
      <c r="AU90" s="17" t="s">
        <v>88</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787</v>
      </c>
      <c r="BM90" s="17" t="s">
        <v>3964</v>
      </c>
    </row>
    <row r="91" spans="2:65" s="1" customFormat="1" ht="16.5" customHeight="1">
      <c r="B91" s="39"/>
      <c r="C91" s="216" t="s">
        <v>247</v>
      </c>
      <c r="D91" s="216" t="s">
        <v>206</v>
      </c>
      <c r="E91" s="217" t="s">
        <v>3965</v>
      </c>
      <c r="F91" s="218" t="s">
        <v>3966</v>
      </c>
      <c r="G91" s="219" t="s">
        <v>2017</v>
      </c>
      <c r="H91" s="220">
        <v>1</v>
      </c>
      <c r="I91" s="221"/>
      <c r="J91" s="221"/>
      <c r="K91" s="222">
        <f>ROUND(P91*H91,2)</f>
        <v>0</v>
      </c>
      <c r="L91" s="218" t="s">
        <v>1071</v>
      </c>
      <c r="M91" s="44"/>
      <c r="N91" s="223" t="s">
        <v>33</v>
      </c>
      <c r="O91" s="224" t="s">
        <v>49</v>
      </c>
      <c r="P91" s="225">
        <f>I91+J91</f>
        <v>0</v>
      </c>
      <c r="Q91" s="225">
        <f>ROUND(I91*H91,2)</f>
        <v>0</v>
      </c>
      <c r="R91" s="225">
        <f>ROUND(J91*H91,2)</f>
        <v>0</v>
      </c>
      <c r="S91" s="80"/>
      <c r="T91" s="226">
        <f>S91*H91</f>
        <v>0</v>
      </c>
      <c r="U91" s="226">
        <v>0</v>
      </c>
      <c r="V91" s="226">
        <f>U91*H91</f>
        <v>0</v>
      </c>
      <c r="W91" s="226">
        <v>0</v>
      </c>
      <c r="X91" s="227">
        <f>W91*H91</f>
        <v>0</v>
      </c>
      <c r="AR91" s="17" t="s">
        <v>787</v>
      </c>
      <c r="AT91" s="17" t="s">
        <v>206</v>
      </c>
      <c r="AU91" s="17" t="s">
        <v>88</v>
      </c>
      <c r="AY91" s="17" t="s">
        <v>204</v>
      </c>
      <c r="BE91" s="228">
        <f>IF(O91="základní",K91,0)</f>
        <v>0</v>
      </c>
      <c r="BF91" s="228">
        <f>IF(O91="snížená",K91,0)</f>
        <v>0</v>
      </c>
      <c r="BG91" s="228">
        <f>IF(O91="zákl. přenesená",K91,0)</f>
        <v>0</v>
      </c>
      <c r="BH91" s="228">
        <f>IF(O91="sníž. přenesená",K91,0)</f>
        <v>0</v>
      </c>
      <c r="BI91" s="228">
        <f>IF(O91="nulová",K91,0)</f>
        <v>0</v>
      </c>
      <c r="BJ91" s="17" t="s">
        <v>88</v>
      </c>
      <c r="BK91" s="228">
        <f>ROUND(P91*H91,2)</f>
        <v>0</v>
      </c>
      <c r="BL91" s="17" t="s">
        <v>787</v>
      </c>
      <c r="BM91" s="17" t="s">
        <v>3967</v>
      </c>
    </row>
    <row r="92" spans="2:65" s="1" customFormat="1" ht="16.5" customHeight="1">
      <c r="B92" s="39"/>
      <c r="C92" s="216" t="s">
        <v>253</v>
      </c>
      <c r="D92" s="216" t="s">
        <v>206</v>
      </c>
      <c r="E92" s="217" t="s">
        <v>3968</v>
      </c>
      <c r="F92" s="218" t="s">
        <v>3969</v>
      </c>
      <c r="G92" s="219" t="s">
        <v>314</v>
      </c>
      <c r="H92" s="220">
        <v>33</v>
      </c>
      <c r="I92" s="221"/>
      <c r="J92" s="221"/>
      <c r="K92" s="222">
        <f>ROUND(P92*H92,2)</f>
        <v>0</v>
      </c>
      <c r="L92" s="218" t="s">
        <v>33</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787</v>
      </c>
      <c r="AT92" s="17" t="s">
        <v>206</v>
      </c>
      <c r="AU92" s="17" t="s">
        <v>88</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787</v>
      </c>
      <c r="BM92" s="17" t="s">
        <v>3970</v>
      </c>
    </row>
    <row r="93" spans="2:65" s="1" customFormat="1" ht="16.5" customHeight="1">
      <c r="B93" s="39"/>
      <c r="C93" s="216" t="s">
        <v>258</v>
      </c>
      <c r="D93" s="216" t="s">
        <v>206</v>
      </c>
      <c r="E93" s="217" t="s">
        <v>3971</v>
      </c>
      <c r="F93" s="218" t="s">
        <v>3972</v>
      </c>
      <c r="G93" s="219" t="s">
        <v>314</v>
      </c>
      <c r="H93" s="220">
        <v>2</v>
      </c>
      <c r="I93" s="221"/>
      <c r="J93" s="221"/>
      <c r="K93" s="222">
        <f>ROUND(P93*H93,2)</f>
        <v>0</v>
      </c>
      <c r="L93" s="218" t="s">
        <v>33</v>
      </c>
      <c r="M93" s="44"/>
      <c r="N93" s="223" t="s">
        <v>33</v>
      </c>
      <c r="O93" s="224" t="s">
        <v>49</v>
      </c>
      <c r="P93" s="225">
        <f>I93+J93</f>
        <v>0</v>
      </c>
      <c r="Q93" s="225">
        <f>ROUND(I93*H93,2)</f>
        <v>0</v>
      </c>
      <c r="R93" s="225">
        <f>ROUND(J93*H93,2)</f>
        <v>0</v>
      </c>
      <c r="S93" s="80"/>
      <c r="T93" s="226">
        <f>S93*H93</f>
        <v>0</v>
      </c>
      <c r="U93" s="226">
        <v>0</v>
      </c>
      <c r="V93" s="226">
        <f>U93*H93</f>
        <v>0</v>
      </c>
      <c r="W93" s="226">
        <v>0</v>
      </c>
      <c r="X93" s="227">
        <f>W93*H93</f>
        <v>0</v>
      </c>
      <c r="AR93" s="17" t="s">
        <v>787</v>
      </c>
      <c r="AT93" s="17" t="s">
        <v>206</v>
      </c>
      <c r="AU93" s="17" t="s">
        <v>88</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787</v>
      </c>
      <c r="BM93" s="17" t="s">
        <v>3973</v>
      </c>
    </row>
    <row r="94" spans="2:47" s="1" customFormat="1" ht="12">
      <c r="B94" s="39"/>
      <c r="C94" s="40"/>
      <c r="D94" s="231" t="s">
        <v>887</v>
      </c>
      <c r="E94" s="40"/>
      <c r="F94" s="283" t="s">
        <v>3974</v>
      </c>
      <c r="G94" s="40"/>
      <c r="H94" s="40"/>
      <c r="I94" s="132"/>
      <c r="J94" s="132"/>
      <c r="K94" s="40"/>
      <c r="L94" s="40"/>
      <c r="M94" s="44"/>
      <c r="N94" s="284"/>
      <c r="O94" s="80"/>
      <c r="P94" s="80"/>
      <c r="Q94" s="80"/>
      <c r="R94" s="80"/>
      <c r="S94" s="80"/>
      <c r="T94" s="80"/>
      <c r="U94" s="80"/>
      <c r="V94" s="80"/>
      <c r="W94" s="80"/>
      <c r="X94" s="81"/>
      <c r="AT94" s="17" t="s">
        <v>887</v>
      </c>
      <c r="AU94" s="17" t="s">
        <v>88</v>
      </c>
    </row>
    <row r="95" spans="2:65" s="1" customFormat="1" ht="16.5" customHeight="1">
      <c r="B95" s="39"/>
      <c r="C95" s="216" t="s">
        <v>262</v>
      </c>
      <c r="D95" s="216" t="s">
        <v>206</v>
      </c>
      <c r="E95" s="217" t="s">
        <v>3975</v>
      </c>
      <c r="F95" s="218" t="s">
        <v>3976</v>
      </c>
      <c r="G95" s="219" t="s">
        <v>2017</v>
      </c>
      <c r="H95" s="220">
        <v>1</v>
      </c>
      <c r="I95" s="221"/>
      <c r="J95" s="221"/>
      <c r="K95" s="222">
        <f>ROUND(P95*H95,2)</f>
        <v>0</v>
      </c>
      <c r="L95" s="218" t="s">
        <v>33</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787</v>
      </c>
      <c r="AT95" s="17" t="s">
        <v>206</v>
      </c>
      <c r="AU95" s="17" t="s">
        <v>88</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787</v>
      </c>
      <c r="BM95" s="17" t="s">
        <v>3977</v>
      </c>
    </row>
    <row r="96" spans="2:65" s="1" customFormat="1" ht="78.75" customHeight="1">
      <c r="B96" s="39"/>
      <c r="C96" s="216" t="s">
        <v>267</v>
      </c>
      <c r="D96" s="216" t="s">
        <v>206</v>
      </c>
      <c r="E96" s="217" t="s">
        <v>3978</v>
      </c>
      <c r="F96" s="218" t="s">
        <v>3979</v>
      </c>
      <c r="G96" s="219" t="s">
        <v>314</v>
      </c>
      <c r="H96" s="220">
        <v>1</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787</v>
      </c>
      <c r="AT96" s="17" t="s">
        <v>206</v>
      </c>
      <c r="AU96" s="17" t="s">
        <v>88</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787</v>
      </c>
      <c r="BM96" s="17" t="s">
        <v>3980</v>
      </c>
    </row>
    <row r="97" spans="2:65" s="1" customFormat="1" ht="16.5" customHeight="1">
      <c r="B97" s="39"/>
      <c r="C97" s="216" t="s">
        <v>272</v>
      </c>
      <c r="D97" s="216" t="s">
        <v>206</v>
      </c>
      <c r="E97" s="217" t="s">
        <v>3981</v>
      </c>
      <c r="F97" s="218" t="s">
        <v>3982</v>
      </c>
      <c r="G97" s="219" t="s">
        <v>314</v>
      </c>
      <c r="H97" s="220">
        <v>2</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787</v>
      </c>
      <c r="AT97" s="17" t="s">
        <v>206</v>
      </c>
      <c r="AU97" s="17" t="s">
        <v>88</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787</v>
      </c>
      <c r="BM97" s="17" t="s">
        <v>3983</v>
      </c>
    </row>
    <row r="98" spans="2:65" s="1" customFormat="1" ht="16.5" customHeight="1">
      <c r="B98" s="39"/>
      <c r="C98" s="216" t="s">
        <v>129</v>
      </c>
      <c r="D98" s="216" t="s">
        <v>206</v>
      </c>
      <c r="E98" s="217" t="s">
        <v>3984</v>
      </c>
      <c r="F98" s="218" t="s">
        <v>3985</v>
      </c>
      <c r="G98" s="219" t="s">
        <v>2017</v>
      </c>
      <c r="H98" s="220">
        <v>1</v>
      </c>
      <c r="I98" s="221"/>
      <c r="J98" s="221"/>
      <c r="K98" s="222">
        <f>ROUND(P98*H98,2)</f>
        <v>0</v>
      </c>
      <c r="L98" s="218" t="s">
        <v>3986</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787</v>
      </c>
      <c r="AT98" s="17" t="s">
        <v>206</v>
      </c>
      <c r="AU98" s="17" t="s">
        <v>88</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787</v>
      </c>
      <c r="BM98" s="17" t="s">
        <v>3987</v>
      </c>
    </row>
    <row r="99" spans="2:65" s="1" customFormat="1" ht="16.5" customHeight="1">
      <c r="B99" s="39"/>
      <c r="C99" s="216" t="s">
        <v>286</v>
      </c>
      <c r="D99" s="216" t="s">
        <v>206</v>
      </c>
      <c r="E99" s="217" t="s">
        <v>3988</v>
      </c>
      <c r="F99" s="218" t="s">
        <v>3989</v>
      </c>
      <c r="G99" s="219" t="s">
        <v>319</v>
      </c>
      <c r="H99" s="220">
        <v>1</v>
      </c>
      <c r="I99" s="221"/>
      <c r="J99" s="221"/>
      <c r="K99" s="222">
        <f>ROUND(P99*H99,2)</f>
        <v>0</v>
      </c>
      <c r="L99" s="218" t="s">
        <v>3986</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787</v>
      </c>
      <c r="AT99" s="17" t="s">
        <v>206</v>
      </c>
      <c r="AU99" s="17" t="s">
        <v>88</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787</v>
      </c>
      <c r="BM99" s="17" t="s">
        <v>3990</v>
      </c>
    </row>
    <row r="100" spans="2:65" s="1" customFormat="1" ht="16.5" customHeight="1">
      <c r="B100" s="39"/>
      <c r="C100" s="216" t="s">
        <v>293</v>
      </c>
      <c r="D100" s="216" t="s">
        <v>206</v>
      </c>
      <c r="E100" s="217" t="s">
        <v>3991</v>
      </c>
      <c r="F100" s="218" t="s">
        <v>3992</v>
      </c>
      <c r="G100" s="219" t="s">
        <v>314</v>
      </c>
      <c r="H100" s="220">
        <v>2</v>
      </c>
      <c r="I100" s="221"/>
      <c r="J100" s="221"/>
      <c r="K100" s="222">
        <f>ROUND(P100*H100,2)</f>
        <v>0</v>
      </c>
      <c r="L100" s="218" t="s">
        <v>3986</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787</v>
      </c>
      <c r="AT100" s="17" t="s">
        <v>206</v>
      </c>
      <c r="AU100" s="17" t="s">
        <v>88</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787</v>
      </c>
      <c r="BM100" s="17" t="s">
        <v>3993</v>
      </c>
    </row>
    <row r="101" spans="2:65" s="1" customFormat="1" ht="45" customHeight="1">
      <c r="B101" s="39"/>
      <c r="C101" s="216" t="s">
        <v>9</v>
      </c>
      <c r="D101" s="216" t="s">
        <v>206</v>
      </c>
      <c r="E101" s="217" t="s">
        <v>3994</v>
      </c>
      <c r="F101" s="218" t="s">
        <v>3995</v>
      </c>
      <c r="G101" s="219" t="s">
        <v>314</v>
      </c>
      <c r="H101" s="220">
        <v>1</v>
      </c>
      <c r="I101" s="221"/>
      <c r="J101" s="221"/>
      <c r="K101" s="222">
        <f>ROUND(P101*H101,2)</f>
        <v>0</v>
      </c>
      <c r="L101" s="218" t="s">
        <v>3986</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787</v>
      </c>
      <c r="AT101" s="17" t="s">
        <v>206</v>
      </c>
      <c r="AU101" s="17" t="s">
        <v>88</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787</v>
      </c>
      <c r="BM101" s="17" t="s">
        <v>3996</v>
      </c>
    </row>
    <row r="102" spans="2:65" s="1" customFormat="1" ht="33.75" customHeight="1">
      <c r="B102" s="39"/>
      <c r="C102" s="216" t="s">
        <v>305</v>
      </c>
      <c r="D102" s="216" t="s">
        <v>206</v>
      </c>
      <c r="E102" s="217" t="s">
        <v>3997</v>
      </c>
      <c r="F102" s="218" t="s">
        <v>3998</v>
      </c>
      <c r="G102" s="219" t="s">
        <v>314</v>
      </c>
      <c r="H102" s="220">
        <v>2</v>
      </c>
      <c r="I102" s="221"/>
      <c r="J102" s="221"/>
      <c r="K102" s="222">
        <f>ROUND(P102*H102,2)</f>
        <v>0</v>
      </c>
      <c r="L102" s="218" t="s">
        <v>1071</v>
      </c>
      <c r="M102" s="44"/>
      <c r="N102" s="223"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787</v>
      </c>
      <c r="AT102" s="17" t="s">
        <v>206</v>
      </c>
      <c r="AU102" s="17" t="s">
        <v>88</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787</v>
      </c>
      <c r="BM102" s="17" t="s">
        <v>3999</v>
      </c>
    </row>
    <row r="103" spans="2:47" s="1" customFormat="1" ht="12">
      <c r="B103" s="39"/>
      <c r="C103" s="40"/>
      <c r="D103" s="231" t="s">
        <v>887</v>
      </c>
      <c r="E103" s="40"/>
      <c r="F103" s="283" t="s">
        <v>4000</v>
      </c>
      <c r="G103" s="40"/>
      <c r="H103" s="40"/>
      <c r="I103" s="132"/>
      <c r="J103" s="132"/>
      <c r="K103" s="40"/>
      <c r="L103" s="40"/>
      <c r="M103" s="44"/>
      <c r="N103" s="284"/>
      <c r="O103" s="80"/>
      <c r="P103" s="80"/>
      <c r="Q103" s="80"/>
      <c r="R103" s="80"/>
      <c r="S103" s="80"/>
      <c r="T103" s="80"/>
      <c r="U103" s="80"/>
      <c r="V103" s="80"/>
      <c r="W103" s="80"/>
      <c r="X103" s="81"/>
      <c r="AT103" s="17" t="s">
        <v>887</v>
      </c>
      <c r="AU103" s="17" t="s">
        <v>88</v>
      </c>
    </row>
    <row r="104" spans="2:65" s="1" customFormat="1" ht="67.5" customHeight="1">
      <c r="B104" s="39"/>
      <c r="C104" s="216" t="s">
        <v>311</v>
      </c>
      <c r="D104" s="216" t="s">
        <v>206</v>
      </c>
      <c r="E104" s="217" t="s">
        <v>4001</v>
      </c>
      <c r="F104" s="218" t="s">
        <v>4002</v>
      </c>
      <c r="G104" s="219" t="s">
        <v>314</v>
      </c>
      <c r="H104" s="220">
        <v>1</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787</v>
      </c>
      <c r="AT104" s="17" t="s">
        <v>206</v>
      </c>
      <c r="AU104" s="17" t="s">
        <v>88</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787</v>
      </c>
      <c r="BM104" s="17" t="s">
        <v>4003</v>
      </c>
    </row>
    <row r="105" spans="2:65" s="1" customFormat="1" ht="16.5" customHeight="1">
      <c r="B105" s="39"/>
      <c r="C105" s="216" t="s">
        <v>316</v>
      </c>
      <c r="D105" s="216" t="s">
        <v>206</v>
      </c>
      <c r="E105" s="217" t="s">
        <v>4004</v>
      </c>
      <c r="F105" s="218" t="s">
        <v>4005</v>
      </c>
      <c r="G105" s="219" t="s">
        <v>314</v>
      </c>
      <c r="H105" s="220">
        <v>1</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787</v>
      </c>
      <c r="AT105" s="17" t="s">
        <v>206</v>
      </c>
      <c r="AU105" s="17" t="s">
        <v>88</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787</v>
      </c>
      <c r="BM105" s="17" t="s">
        <v>4006</v>
      </c>
    </row>
    <row r="106" spans="2:65" s="1" customFormat="1" ht="16.5" customHeight="1">
      <c r="B106" s="39"/>
      <c r="C106" s="216" t="s">
        <v>323</v>
      </c>
      <c r="D106" s="216" t="s">
        <v>206</v>
      </c>
      <c r="E106" s="217" t="s">
        <v>4007</v>
      </c>
      <c r="F106" s="218" t="s">
        <v>4008</v>
      </c>
      <c r="G106" s="219" t="s">
        <v>314</v>
      </c>
      <c r="H106" s="220">
        <v>1</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787</v>
      </c>
      <c r="AT106" s="17" t="s">
        <v>206</v>
      </c>
      <c r="AU106" s="17" t="s">
        <v>88</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787</v>
      </c>
      <c r="BM106" s="17" t="s">
        <v>4009</v>
      </c>
    </row>
    <row r="107" spans="2:65" s="1" customFormat="1" ht="16.5" customHeight="1">
      <c r="B107" s="39"/>
      <c r="C107" s="216" t="s">
        <v>329</v>
      </c>
      <c r="D107" s="216" t="s">
        <v>206</v>
      </c>
      <c r="E107" s="217" t="s">
        <v>4010</v>
      </c>
      <c r="F107" s="218" t="s">
        <v>4011</v>
      </c>
      <c r="G107" s="219" t="s">
        <v>314</v>
      </c>
      <c r="H107" s="220">
        <v>1</v>
      </c>
      <c r="I107" s="221"/>
      <c r="J107" s="221"/>
      <c r="K107" s="222">
        <f>ROUND(P107*H107,2)</f>
        <v>0</v>
      </c>
      <c r="L107" s="218" t="s">
        <v>1071</v>
      </c>
      <c r="M107" s="44"/>
      <c r="N107" s="223"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787</v>
      </c>
      <c r="AT107" s="17" t="s">
        <v>206</v>
      </c>
      <c r="AU107" s="17" t="s">
        <v>88</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787</v>
      </c>
      <c r="BM107" s="17" t="s">
        <v>4012</v>
      </c>
    </row>
    <row r="108" spans="2:65" s="1" customFormat="1" ht="16.5" customHeight="1">
      <c r="B108" s="39"/>
      <c r="C108" s="216" t="s">
        <v>8</v>
      </c>
      <c r="D108" s="216" t="s">
        <v>206</v>
      </c>
      <c r="E108" s="217" t="s">
        <v>4013</v>
      </c>
      <c r="F108" s="218" t="s">
        <v>4014</v>
      </c>
      <c r="G108" s="219" t="s">
        <v>314</v>
      </c>
      <c r="H108" s="220">
        <v>1</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787</v>
      </c>
      <c r="AT108" s="17" t="s">
        <v>206</v>
      </c>
      <c r="AU108" s="17" t="s">
        <v>88</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787</v>
      </c>
      <c r="BM108" s="17" t="s">
        <v>4015</v>
      </c>
    </row>
    <row r="109" spans="2:65" s="1" customFormat="1" ht="16.5" customHeight="1">
      <c r="B109" s="39"/>
      <c r="C109" s="216" t="s">
        <v>355</v>
      </c>
      <c r="D109" s="216" t="s">
        <v>206</v>
      </c>
      <c r="E109" s="217" t="s">
        <v>4016</v>
      </c>
      <c r="F109" s="218" t="s">
        <v>4017</v>
      </c>
      <c r="G109" s="219" t="s">
        <v>314</v>
      </c>
      <c r="H109" s="220">
        <v>1</v>
      </c>
      <c r="I109" s="221"/>
      <c r="J109" s="221"/>
      <c r="K109" s="222">
        <f>ROUND(P109*H109,2)</f>
        <v>0</v>
      </c>
      <c r="L109" s="218" t="s">
        <v>1071</v>
      </c>
      <c r="M109" s="44"/>
      <c r="N109" s="223"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787</v>
      </c>
      <c r="AT109" s="17" t="s">
        <v>206</v>
      </c>
      <c r="AU109" s="17" t="s">
        <v>88</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787</v>
      </c>
      <c r="BM109" s="17" t="s">
        <v>4018</v>
      </c>
    </row>
    <row r="110" spans="2:65" s="1" customFormat="1" ht="16.5" customHeight="1">
      <c r="B110" s="39"/>
      <c r="C110" s="216" t="s">
        <v>298</v>
      </c>
      <c r="D110" s="216" t="s">
        <v>206</v>
      </c>
      <c r="E110" s="217" t="s">
        <v>4019</v>
      </c>
      <c r="F110" s="218" t="s">
        <v>4020</v>
      </c>
      <c r="G110" s="219" t="s">
        <v>2017</v>
      </c>
      <c r="H110" s="220">
        <v>1</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787</v>
      </c>
      <c r="AT110" s="17" t="s">
        <v>206</v>
      </c>
      <c r="AU110" s="17" t="s">
        <v>88</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787</v>
      </c>
      <c r="BM110" s="17" t="s">
        <v>4021</v>
      </c>
    </row>
    <row r="111" spans="2:65" s="1" customFormat="1" ht="16.5" customHeight="1">
      <c r="B111" s="39"/>
      <c r="C111" s="216" t="s">
        <v>364</v>
      </c>
      <c r="D111" s="216" t="s">
        <v>206</v>
      </c>
      <c r="E111" s="217" t="s">
        <v>4022</v>
      </c>
      <c r="F111" s="218" t="s">
        <v>4023</v>
      </c>
      <c r="G111" s="219" t="s">
        <v>2017</v>
      </c>
      <c r="H111" s="220">
        <v>1</v>
      </c>
      <c r="I111" s="221"/>
      <c r="J111" s="221"/>
      <c r="K111" s="222">
        <f>ROUND(P111*H111,2)</f>
        <v>0</v>
      </c>
      <c r="L111" s="218" t="s">
        <v>1071</v>
      </c>
      <c r="M111" s="44"/>
      <c r="N111" s="223"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787</v>
      </c>
      <c r="AT111" s="17" t="s">
        <v>206</v>
      </c>
      <c r="AU111" s="17" t="s">
        <v>88</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787</v>
      </c>
      <c r="BM111" s="17" t="s">
        <v>4024</v>
      </c>
    </row>
    <row r="112" spans="2:65" s="1" customFormat="1" ht="16.5" customHeight="1">
      <c r="B112" s="39"/>
      <c r="C112" s="216" t="s">
        <v>369</v>
      </c>
      <c r="D112" s="216" t="s">
        <v>206</v>
      </c>
      <c r="E112" s="217" t="s">
        <v>4025</v>
      </c>
      <c r="F112" s="218" t="s">
        <v>4026</v>
      </c>
      <c r="G112" s="219" t="s">
        <v>33</v>
      </c>
      <c r="H112" s="220">
        <v>1</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787</v>
      </c>
      <c r="AT112" s="17" t="s">
        <v>206</v>
      </c>
      <c r="AU112" s="17" t="s">
        <v>88</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787</v>
      </c>
      <c r="BM112" s="17" t="s">
        <v>4027</v>
      </c>
    </row>
    <row r="113" spans="2:65" s="1" customFormat="1" ht="33.75" customHeight="1">
      <c r="B113" s="39"/>
      <c r="C113" s="216" t="s">
        <v>377</v>
      </c>
      <c r="D113" s="216" t="s">
        <v>206</v>
      </c>
      <c r="E113" s="217" t="s">
        <v>4028</v>
      </c>
      <c r="F113" s="218" t="s">
        <v>4029</v>
      </c>
      <c r="G113" s="219" t="s">
        <v>314</v>
      </c>
      <c r="H113" s="220">
        <v>2</v>
      </c>
      <c r="I113" s="221"/>
      <c r="J113" s="221"/>
      <c r="K113" s="222">
        <f>ROUND(P113*H113,2)</f>
        <v>0</v>
      </c>
      <c r="L113" s="218" t="s">
        <v>1071</v>
      </c>
      <c r="M113" s="44"/>
      <c r="N113" s="223"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787</v>
      </c>
      <c r="AT113" s="17" t="s">
        <v>206</v>
      </c>
      <c r="AU113" s="17" t="s">
        <v>88</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787</v>
      </c>
      <c r="BM113" s="17" t="s">
        <v>4030</v>
      </c>
    </row>
    <row r="114" spans="2:47" s="1" customFormat="1" ht="12">
      <c r="B114" s="39"/>
      <c r="C114" s="40"/>
      <c r="D114" s="231" t="s">
        <v>887</v>
      </c>
      <c r="E114" s="40"/>
      <c r="F114" s="283" t="s">
        <v>4000</v>
      </c>
      <c r="G114" s="40"/>
      <c r="H114" s="40"/>
      <c r="I114" s="132"/>
      <c r="J114" s="132"/>
      <c r="K114" s="40"/>
      <c r="L114" s="40"/>
      <c r="M114" s="44"/>
      <c r="N114" s="284"/>
      <c r="O114" s="80"/>
      <c r="P114" s="80"/>
      <c r="Q114" s="80"/>
      <c r="R114" s="80"/>
      <c r="S114" s="80"/>
      <c r="T114" s="80"/>
      <c r="U114" s="80"/>
      <c r="V114" s="80"/>
      <c r="W114" s="80"/>
      <c r="X114" s="81"/>
      <c r="AT114" s="17" t="s">
        <v>887</v>
      </c>
      <c r="AU114" s="17" t="s">
        <v>88</v>
      </c>
    </row>
    <row r="115" spans="2:65" s="1" customFormat="1" ht="16.5" customHeight="1">
      <c r="B115" s="39"/>
      <c r="C115" s="216" t="s">
        <v>321</v>
      </c>
      <c r="D115" s="216" t="s">
        <v>206</v>
      </c>
      <c r="E115" s="217" t="s">
        <v>4031</v>
      </c>
      <c r="F115" s="218" t="s">
        <v>4032</v>
      </c>
      <c r="G115" s="219" t="s">
        <v>296</v>
      </c>
      <c r="H115" s="220">
        <v>2</v>
      </c>
      <c r="I115" s="221"/>
      <c r="J115" s="221"/>
      <c r="K115" s="222">
        <f>ROUND(P115*H115,2)</f>
        <v>0</v>
      </c>
      <c r="L115" s="218" t="s">
        <v>1071</v>
      </c>
      <c r="M115" s="44"/>
      <c r="N115" s="223" t="s">
        <v>33</v>
      </c>
      <c r="O115" s="224" t="s">
        <v>49</v>
      </c>
      <c r="P115" s="225">
        <f>I115+J115</f>
        <v>0</v>
      </c>
      <c r="Q115" s="225">
        <f>ROUND(I115*H115,2)</f>
        <v>0</v>
      </c>
      <c r="R115" s="225">
        <f>ROUND(J115*H115,2)</f>
        <v>0</v>
      </c>
      <c r="S115" s="80"/>
      <c r="T115" s="226">
        <f>S115*H115</f>
        <v>0</v>
      </c>
      <c r="U115" s="226">
        <v>0</v>
      </c>
      <c r="V115" s="226">
        <f>U115*H115</f>
        <v>0</v>
      </c>
      <c r="W115" s="226">
        <v>0</v>
      </c>
      <c r="X115" s="227">
        <f>W115*H115</f>
        <v>0</v>
      </c>
      <c r="AR115" s="17" t="s">
        <v>787</v>
      </c>
      <c r="AT115" s="17" t="s">
        <v>206</v>
      </c>
      <c r="AU115" s="17" t="s">
        <v>88</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787</v>
      </c>
      <c r="BM115" s="17" t="s">
        <v>4033</v>
      </c>
    </row>
    <row r="116" spans="2:65" s="1" customFormat="1" ht="16.5" customHeight="1">
      <c r="B116" s="39"/>
      <c r="C116" s="216" t="s">
        <v>384</v>
      </c>
      <c r="D116" s="216" t="s">
        <v>206</v>
      </c>
      <c r="E116" s="217" t="s">
        <v>4034</v>
      </c>
      <c r="F116" s="218" t="s">
        <v>4035</v>
      </c>
      <c r="G116" s="219" t="s">
        <v>296</v>
      </c>
      <c r="H116" s="220">
        <v>1</v>
      </c>
      <c r="I116" s="221"/>
      <c r="J116" s="221"/>
      <c r="K116" s="222">
        <f>ROUND(P116*H116,2)</f>
        <v>0</v>
      </c>
      <c r="L116" s="218" t="s">
        <v>1071</v>
      </c>
      <c r="M116" s="44"/>
      <c r="N116" s="223"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787</v>
      </c>
      <c r="AT116" s="17" t="s">
        <v>206</v>
      </c>
      <c r="AU116" s="17" t="s">
        <v>88</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787</v>
      </c>
      <c r="BM116" s="17" t="s">
        <v>4036</v>
      </c>
    </row>
    <row r="117" spans="2:65" s="1" customFormat="1" ht="16.5" customHeight="1">
      <c r="B117" s="39"/>
      <c r="C117" s="216" t="s">
        <v>392</v>
      </c>
      <c r="D117" s="216" t="s">
        <v>206</v>
      </c>
      <c r="E117" s="217" t="s">
        <v>4037</v>
      </c>
      <c r="F117" s="218" t="s">
        <v>3963</v>
      </c>
      <c r="G117" s="219" t="s">
        <v>2017</v>
      </c>
      <c r="H117" s="220">
        <v>1</v>
      </c>
      <c r="I117" s="221"/>
      <c r="J117" s="221"/>
      <c r="K117" s="222">
        <f>ROUND(P117*H117,2)</f>
        <v>0</v>
      </c>
      <c r="L117" s="218" t="s">
        <v>1071</v>
      </c>
      <c r="M117" s="44"/>
      <c r="N117" s="223"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787</v>
      </c>
      <c r="AT117" s="17" t="s">
        <v>206</v>
      </c>
      <c r="AU117" s="17" t="s">
        <v>88</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787</v>
      </c>
      <c r="BM117" s="17" t="s">
        <v>4038</v>
      </c>
    </row>
    <row r="118" spans="2:65" s="1" customFormat="1" ht="16.5" customHeight="1">
      <c r="B118" s="39"/>
      <c r="C118" s="216" t="s">
        <v>398</v>
      </c>
      <c r="D118" s="216" t="s">
        <v>206</v>
      </c>
      <c r="E118" s="217" t="s">
        <v>4039</v>
      </c>
      <c r="F118" s="218" t="s">
        <v>3966</v>
      </c>
      <c r="G118" s="219" t="s">
        <v>2017</v>
      </c>
      <c r="H118" s="220">
        <v>1</v>
      </c>
      <c r="I118" s="221"/>
      <c r="J118" s="221"/>
      <c r="K118" s="222">
        <f>ROUND(P118*H118,2)</f>
        <v>0</v>
      </c>
      <c r="L118" s="218" t="s">
        <v>1071</v>
      </c>
      <c r="M118" s="44"/>
      <c r="N118" s="223"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787</v>
      </c>
      <c r="AT118" s="17" t="s">
        <v>206</v>
      </c>
      <c r="AU118" s="17" t="s">
        <v>88</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787</v>
      </c>
      <c r="BM118" s="17" t="s">
        <v>4040</v>
      </c>
    </row>
    <row r="119" spans="2:65" s="1" customFormat="1" ht="16.5" customHeight="1">
      <c r="B119" s="39"/>
      <c r="C119" s="216" t="s">
        <v>375</v>
      </c>
      <c r="D119" s="216" t="s">
        <v>206</v>
      </c>
      <c r="E119" s="217" t="s">
        <v>4041</v>
      </c>
      <c r="F119" s="218" t="s">
        <v>4042</v>
      </c>
      <c r="G119" s="219" t="s">
        <v>314</v>
      </c>
      <c r="H119" s="220">
        <v>3</v>
      </c>
      <c r="I119" s="221"/>
      <c r="J119" s="221"/>
      <c r="K119" s="222">
        <f>ROUND(P119*H119,2)</f>
        <v>0</v>
      </c>
      <c r="L119" s="218" t="s">
        <v>1071</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211</v>
      </c>
      <c r="AT119" s="17" t="s">
        <v>206</v>
      </c>
      <c r="AU119" s="17" t="s">
        <v>88</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211</v>
      </c>
      <c r="BM119" s="17" t="s">
        <v>4043</v>
      </c>
    </row>
    <row r="120" spans="2:65" s="1" customFormat="1" ht="33.75" customHeight="1">
      <c r="B120" s="39"/>
      <c r="C120" s="216" t="s">
        <v>411</v>
      </c>
      <c r="D120" s="216" t="s">
        <v>206</v>
      </c>
      <c r="E120" s="217" t="s">
        <v>4044</v>
      </c>
      <c r="F120" s="218" t="s">
        <v>4045</v>
      </c>
      <c r="G120" s="219" t="s">
        <v>314</v>
      </c>
      <c r="H120" s="220">
        <v>1</v>
      </c>
      <c r="I120" s="221"/>
      <c r="J120" s="221"/>
      <c r="K120" s="222">
        <f>ROUND(P120*H120,2)</f>
        <v>0</v>
      </c>
      <c r="L120" s="218" t="s">
        <v>1071</v>
      </c>
      <c r="M120" s="44"/>
      <c r="N120" s="223"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787</v>
      </c>
      <c r="AT120" s="17" t="s">
        <v>206</v>
      </c>
      <c r="AU120" s="17" t="s">
        <v>88</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787</v>
      </c>
      <c r="BM120" s="17" t="s">
        <v>4046</v>
      </c>
    </row>
    <row r="121" spans="2:65" s="1" customFormat="1" ht="16.5" customHeight="1">
      <c r="B121" s="39"/>
      <c r="C121" s="216" t="s">
        <v>415</v>
      </c>
      <c r="D121" s="216" t="s">
        <v>206</v>
      </c>
      <c r="E121" s="217" t="s">
        <v>4047</v>
      </c>
      <c r="F121" s="218" t="s">
        <v>4048</v>
      </c>
      <c r="G121" s="219" t="s">
        <v>314</v>
      </c>
      <c r="H121" s="220">
        <v>1</v>
      </c>
      <c r="I121" s="221"/>
      <c r="J121" s="221"/>
      <c r="K121" s="222">
        <f>ROUND(P121*H121,2)</f>
        <v>0</v>
      </c>
      <c r="L121" s="218" t="s">
        <v>1071</v>
      </c>
      <c r="M121" s="44"/>
      <c r="N121" s="223" t="s">
        <v>33</v>
      </c>
      <c r="O121" s="224" t="s">
        <v>49</v>
      </c>
      <c r="P121" s="225">
        <f>I121+J121</f>
        <v>0</v>
      </c>
      <c r="Q121" s="225">
        <f>ROUND(I121*H121,2)</f>
        <v>0</v>
      </c>
      <c r="R121" s="225">
        <f>ROUND(J121*H121,2)</f>
        <v>0</v>
      </c>
      <c r="S121" s="80"/>
      <c r="T121" s="226">
        <f>S121*H121</f>
        <v>0</v>
      </c>
      <c r="U121" s="226">
        <v>0</v>
      </c>
      <c r="V121" s="226">
        <f>U121*H121</f>
        <v>0</v>
      </c>
      <c r="W121" s="226">
        <v>0</v>
      </c>
      <c r="X121" s="227">
        <f>W121*H121</f>
        <v>0</v>
      </c>
      <c r="AR121" s="17" t="s">
        <v>787</v>
      </c>
      <c r="AT121" s="17" t="s">
        <v>206</v>
      </c>
      <c r="AU121" s="17" t="s">
        <v>88</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787</v>
      </c>
      <c r="BM121" s="17" t="s">
        <v>4049</v>
      </c>
    </row>
    <row r="122" spans="2:65" s="1" customFormat="1" ht="22.5" customHeight="1">
      <c r="B122" s="39"/>
      <c r="C122" s="216" t="s">
        <v>426</v>
      </c>
      <c r="D122" s="216" t="s">
        <v>206</v>
      </c>
      <c r="E122" s="217" t="s">
        <v>4050</v>
      </c>
      <c r="F122" s="218" t="s">
        <v>4051</v>
      </c>
      <c r="G122" s="219" t="s">
        <v>314</v>
      </c>
      <c r="H122" s="220">
        <v>1</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787</v>
      </c>
      <c r="AT122" s="17" t="s">
        <v>206</v>
      </c>
      <c r="AU122" s="17" t="s">
        <v>88</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787</v>
      </c>
      <c r="BM122" s="17" t="s">
        <v>4052</v>
      </c>
    </row>
    <row r="123" spans="2:65" s="1" customFormat="1" ht="22.5" customHeight="1">
      <c r="B123" s="39"/>
      <c r="C123" s="216" t="s">
        <v>441</v>
      </c>
      <c r="D123" s="216" t="s">
        <v>206</v>
      </c>
      <c r="E123" s="217" t="s">
        <v>4053</v>
      </c>
      <c r="F123" s="218" t="s">
        <v>4054</v>
      </c>
      <c r="G123" s="219" t="s">
        <v>314</v>
      </c>
      <c r="H123" s="220">
        <v>6</v>
      </c>
      <c r="I123" s="221"/>
      <c r="J123" s="221"/>
      <c r="K123" s="222">
        <f>ROUND(P123*H123,2)</f>
        <v>0</v>
      </c>
      <c r="L123" s="218" t="s">
        <v>1071</v>
      </c>
      <c r="M123" s="44"/>
      <c r="N123" s="223"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787</v>
      </c>
      <c r="AT123" s="17" t="s">
        <v>206</v>
      </c>
      <c r="AU123" s="17" t="s">
        <v>88</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787</v>
      </c>
      <c r="BM123" s="17" t="s">
        <v>4055</v>
      </c>
    </row>
    <row r="124" spans="2:65" s="1" customFormat="1" ht="22.5" customHeight="1">
      <c r="B124" s="39"/>
      <c r="C124" s="216" t="s">
        <v>447</v>
      </c>
      <c r="D124" s="216" t="s">
        <v>206</v>
      </c>
      <c r="E124" s="217" t="s">
        <v>4056</v>
      </c>
      <c r="F124" s="218" t="s">
        <v>4057</v>
      </c>
      <c r="G124" s="219" t="s">
        <v>314</v>
      </c>
      <c r="H124" s="220">
        <v>1</v>
      </c>
      <c r="I124" s="221"/>
      <c r="J124" s="221"/>
      <c r="K124" s="222">
        <f>ROUND(P124*H124,2)</f>
        <v>0</v>
      </c>
      <c r="L124" s="218" t="s">
        <v>1071</v>
      </c>
      <c r="M124" s="44"/>
      <c r="N124" s="223"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787</v>
      </c>
      <c r="AT124" s="17" t="s">
        <v>206</v>
      </c>
      <c r="AU124" s="17" t="s">
        <v>88</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787</v>
      </c>
      <c r="BM124" s="17" t="s">
        <v>4058</v>
      </c>
    </row>
    <row r="125" spans="2:65" s="1" customFormat="1" ht="16.5" customHeight="1">
      <c r="B125" s="39"/>
      <c r="C125" s="216" t="s">
        <v>453</v>
      </c>
      <c r="D125" s="216" t="s">
        <v>206</v>
      </c>
      <c r="E125" s="217" t="s">
        <v>4059</v>
      </c>
      <c r="F125" s="218" t="s">
        <v>4026</v>
      </c>
      <c r="G125" s="219" t="s">
        <v>319</v>
      </c>
      <c r="H125" s="220">
        <v>1</v>
      </c>
      <c r="I125" s="221"/>
      <c r="J125" s="221"/>
      <c r="K125" s="222">
        <f>ROUND(P125*H125,2)</f>
        <v>0</v>
      </c>
      <c r="L125" s="218" t="s">
        <v>1071</v>
      </c>
      <c r="M125" s="44"/>
      <c r="N125" s="223"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787</v>
      </c>
      <c r="AT125" s="17" t="s">
        <v>206</v>
      </c>
      <c r="AU125" s="17" t="s">
        <v>88</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787</v>
      </c>
      <c r="BM125" s="17" t="s">
        <v>4060</v>
      </c>
    </row>
    <row r="126" spans="2:65" s="1" customFormat="1" ht="16.5" customHeight="1">
      <c r="B126" s="39"/>
      <c r="C126" s="216" t="s">
        <v>494</v>
      </c>
      <c r="D126" s="216" t="s">
        <v>206</v>
      </c>
      <c r="E126" s="217" t="s">
        <v>4061</v>
      </c>
      <c r="F126" s="218" t="s">
        <v>4062</v>
      </c>
      <c r="G126" s="219" t="s">
        <v>319</v>
      </c>
      <c r="H126" s="220">
        <v>1</v>
      </c>
      <c r="I126" s="221"/>
      <c r="J126" s="221"/>
      <c r="K126" s="222">
        <f>ROUND(P126*H126,2)</f>
        <v>0</v>
      </c>
      <c r="L126" s="218" t="s">
        <v>1071</v>
      </c>
      <c r="M126" s="44"/>
      <c r="N126" s="223"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787</v>
      </c>
      <c r="AT126" s="17" t="s">
        <v>206</v>
      </c>
      <c r="AU126" s="17" t="s">
        <v>88</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787</v>
      </c>
      <c r="BM126" s="17" t="s">
        <v>4063</v>
      </c>
    </row>
    <row r="127" spans="2:65" s="1" customFormat="1" ht="16.5" customHeight="1">
      <c r="B127" s="39"/>
      <c r="C127" s="216" t="s">
        <v>505</v>
      </c>
      <c r="D127" s="216" t="s">
        <v>206</v>
      </c>
      <c r="E127" s="217" t="s">
        <v>4064</v>
      </c>
      <c r="F127" s="218" t="s">
        <v>3957</v>
      </c>
      <c r="G127" s="219" t="s">
        <v>319</v>
      </c>
      <c r="H127" s="220">
        <v>1</v>
      </c>
      <c r="I127" s="221"/>
      <c r="J127" s="221"/>
      <c r="K127" s="222">
        <f>ROUND(P127*H127,2)</f>
        <v>0</v>
      </c>
      <c r="L127" s="218" t="s">
        <v>1071</v>
      </c>
      <c r="M127" s="44"/>
      <c r="N127" s="223"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787</v>
      </c>
      <c r="AT127" s="17" t="s">
        <v>206</v>
      </c>
      <c r="AU127" s="17" t="s">
        <v>88</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787</v>
      </c>
      <c r="BM127" s="17" t="s">
        <v>4065</v>
      </c>
    </row>
    <row r="128" spans="2:65" s="1" customFormat="1" ht="16.5" customHeight="1">
      <c r="B128" s="39"/>
      <c r="C128" s="216" t="s">
        <v>532</v>
      </c>
      <c r="D128" s="216" t="s">
        <v>206</v>
      </c>
      <c r="E128" s="217" t="s">
        <v>4066</v>
      </c>
      <c r="F128" s="218" t="s">
        <v>3960</v>
      </c>
      <c r="G128" s="219" t="s">
        <v>319</v>
      </c>
      <c r="H128" s="220">
        <v>1</v>
      </c>
      <c r="I128" s="221"/>
      <c r="J128" s="221"/>
      <c r="K128" s="222">
        <f>ROUND(P128*H128,2)</f>
        <v>0</v>
      </c>
      <c r="L128" s="218" t="s">
        <v>1071</v>
      </c>
      <c r="M128" s="44"/>
      <c r="N128" s="223"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787</v>
      </c>
      <c r="AT128" s="17" t="s">
        <v>206</v>
      </c>
      <c r="AU128" s="17" t="s">
        <v>88</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787</v>
      </c>
      <c r="BM128" s="17" t="s">
        <v>4067</v>
      </c>
    </row>
    <row r="129" spans="2:65" s="1" customFormat="1" ht="16.5" customHeight="1">
      <c r="B129" s="39"/>
      <c r="C129" s="216" t="s">
        <v>564</v>
      </c>
      <c r="D129" s="216" t="s">
        <v>206</v>
      </c>
      <c r="E129" s="217" t="s">
        <v>4068</v>
      </c>
      <c r="F129" s="218" t="s">
        <v>3963</v>
      </c>
      <c r="G129" s="219" t="s">
        <v>2017</v>
      </c>
      <c r="H129" s="220">
        <v>1</v>
      </c>
      <c r="I129" s="221"/>
      <c r="J129" s="221"/>
      <c r="K129" s="222">
        <f>ROUND(P129*H129,2)</f>
        <v>0</v>
      </c>
      <c r="L129" s="218" t="s">
        <v>1071</v>
      </c>
      <c r="M129" s="44"/>
      <c r="N129" s="223"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787</v>
      </c>
      <c r="AT129" s="17" t="s">
        <v>206</v>
      </c>
      <c r="AU129" s="17" t="s">
        <v>88</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787</v>
      </c>
      <c r="BM129" s="17" t="s">
        <v>4069</v>
      </c>
    </row>
    <row r="130" spans="2:65" s="1" customFormat="1" ht="45" customHeight="1">
      <c r="B130" s="39"/>
      <c r="C130" s="216" t="s">
        <v>577</v>
      </c>
      <c r="D130" s="216" t="s">
        <v>206</v>
      </c>
      <c r="E130" s="217" t="s">
        <v>4070</v>
      </c>
      <c r="F130" s="218" t="s">
        <v>4071</v>
      </c>
      <c r="G130" s="219" t="s">
        <v>314</v>
      </c>
      <c r="H130" s="220">
        <v>1</v>
      </c>
      <c r="I130" s="221"/>
      <c r="J130" s="221"/>
      <c r="K130" s="222">
        <f>ROUND(P130*H130,2)</f>
        <v>0</v>
      </c>
      <c r="L130" s="218" t="s">
        <v>1071</v>
      </c>
      <c r="M130" s="44"/>
      <c r="N130" s="223"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787</v>
      </c>
      <c r="AT130" s="17" t="s">
        <v>206</v>
      </c>
      <c r="AU130" s="17" t="s">
        <v>88</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787</v>
      </c>
      <c r="BM130" s="17" t="s">
        <v>4072</v>
      </c>
    </row>
    <row r="131" spans="2:65" s="1" customFormat="1" ht="16.5" customHeight="1">
      <c r="B131" s="39"/>
      <c r="C131" s="216" t="s">
        <v>586</v>
      </c>
      <c r="D131" s="216" t="s">
        <v>206</v>
      </c>
      <c r="E131" s="217" t="s">
        <v>4073</v>
      </c>
      <c r="F131" s="218" t="s">
        <v>4074</v>
      </c>
      <c r="G131" s="219" t="s">
        <v>319</v>
      </c>
      <c r="H131" s="220">
        <v>1</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787</v>
      </c>
      <c r="AT131" s="17" t="s">
        <v>206</v>
      </c>
      <c r="AU131" s="17" t="s">
        <v>88</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787</v>
      </c>
      <c r="BM131" s="17" t="s">
        <v>4075</v>
      </c>
    </row>
    <row r="132" spans="2:65" s="1" customFormat="1" ht="16.5" customHeight="1">
      <c r="B132" s="39"/>
      <c r="C132" s="216" t="s">
        <v>604</v>
      </c>
      <c r="D132" s="216" t="s">
        <v>206</v>
      </c>
      <c r="E132" s="217" t="s">
        <v>4076</v>
      </c>
      <c r="F132" s="218" t="s">
        <v>4077</v>
      </c>
      <c r="G132" s="219" t="s">
        <v>319</v>
      </c>
      <c r="H132" s="220">
        <v>1</v>
      </c>
      <c r="I132" s="221"/>
      <c r="J132" s="221"/>
      <c r="K132" s="222">
        <f>ROUND(P132*H132,2)</f>
        <v>0</v>
      </c>
      <c r="L132" s="218" t="s">
        <v>1071</v>
      </c>
      <c r="M132" s="44"/>
      <c r="N132" s="223"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787</v>
      </c>
      <c r="AT132" s="17" t="s">
        <v>206</v>
      </c>
      <c r="AU132" s="17" t="s">
        <v>88</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787</v>
      </c>
      <c r="BM132" s="17" t="s">
        <v>4078</v>
      </c>
    </row>
    <row r="133" spans="2:65" s="1" customFormat="1" ht="16.5" customHeight="1">
      <c r="B133" s="39"/>
      <c r="C133" s="216" t="s">
        <v>621</v>
      </c>
      <c r="D133" s="216" t="s">
        <v>206</v>
      </c>
      <c r="E133" s="217" t="s">
        <v>4079</v>
      </c>
      <c r="F133" s="218" t="s">
        <v>3976</v>
      </c>
      <c r="G133" s="219" t="s">
        <v>2017</v>
      </c>
      <c r="H133" s="220">
        <v>1</v>
      </c>
      <c r="I133" s="221"/>
      <c r="J133" s="221"/>
      <c r="K133" s="222">
        <f>ROUND(P133*H133,2)</f>
        <v>0</v>
      </c>
      <c r="L133" s="218" t="s">
        <v>1071</v>
      </c>
      <c r="M133" s="44"/>
      <c r="N133" s="223"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787</v>
      </c>
      <c r="AT133" s="17" t="s">
        <v>206</v>
      </c>
      <c r="AU133" s="17" t="s">
        <v>88</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787</v>
      </c>
      <c r="BM133" s="17" t="s">
        <v>4080</v>
      </c>
    </row>
    <row r="134" spans="2:65" s="1" customFormat="1" ht="16.5" customHeight="1">
      <c r="B134" s="39"/>
      <c r="C134" s="216" t="s">
        <v>630</v>
      </c>
      <c r="D134" s="216" t="s">
        <v>206</v>
      </c>
      <c r="E134" s="217" t="s">
        <v>4081</v>
      </c>
      <c r="F134" s="218" t="s">
        <v>3963</v>
      </c>
      <c r="G134" s="219" t="s">
        <v>2017</v>
      </c>
      <c r="H134" s="220">
        <v>1</v>
      </c>
      <c r="I134" s="221"/>
      <c r="J134" s="221"/>
      <c r="K134" s="222">
        <f>ROUND(P134*H134,2)</f>
        <v>0</v>
      </c>
      <c r="L134" s="218" t="s">
        <v>1071</v>
      </c>
      <c r="M134" s="44"/>
      <c r="N134" s="223"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787</v>
      </c>
      <c r="AT134" s="17" t="s">
        <v>206</v>
      </c>
      <c r="AU134" s="17" t="s">
        <v>88</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787</v>
      </c>
      <c r="BM134" s="17" t="s">
        <v>4082</v>
      </c>
    </row>
    <row r="135" spans="2:65" s="1" customFormat="1" ht="16.5" customHeight="1">
      <c r="B135" s="39"/>
      <c r="C135" s="216" t="s">
        <v>638</v>
      </c>
      <c r="D135" s="216" t="s">
        <v>206</v>
      </c>
      <c r="E135" s="217" t="s">
        <v>4083</v>
      </c>
      <c r="F135" s="218" t="s">
        <v>4084</v>
      </c>
      <c r="G135" s="219" t="s">
        <v>2017</v>
      </c>
      <c r="H135" s="220">
        <v>1</v>
      </c>
      <c r="I135" s="221"/>
      <c r="J135" s="221"/>
      <c r="K135" s="222">
        <f>ROUND(P135*H135,2)</f>
        <v>0</v>
      </c>
      <c r="L135" s="218" t="s">
        <v>1071</v>
      </c>
      <c r="M135" s="44"/>
      <c r="N135" s="223" t="s">
        <v>33</v>
      </c>
      <c r="O135" s="224" t="s">
        <v>49</v>
      </c>
      <c r="P135" s="225">
        <f>I135+J135</f>
        <v>0</v>
      </c>
      <c r="Q135" s="225">
        <f>ROUND(I135*H135,2)</f>
        <v>0</v>
      </c>
      <c r="R135" s="225">
        <f>ROUND(J135*H135,2)</f>
        <v>0</v>
      </c>
      <c r="S135" s="80"/>
      <c r="T135" s="226">
        <f>S135*H135</f>
        <v>0</v>
      </c>
      <c r="U135" s="226">
        <v>0</v>
      </c>
      <c r="V135" s="226">
        <f>U135*H135</f>
        <v>0</v>
      </c>
      <c r="W135" s="226">
        <v>0</v>
      </c>
      <c r="X135" s="227">
        <f>W135*H135</f>
        <v>0</v>
      </c>
      <c r="AR135" s="17" t="s">
        <v>787</v>
      </c>
      <c r="AT135" s="17" t="s">
        <v>206</v>
      </c>
      <c r="AU135" s="17" t="s">
        <v>88</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787</v>
      </c>
      <c r="BM135" s="17" t="s">
        <v>4085</v>
      </c>
    </row>
    <row r="136" spans="2:65" s="1" customFormat="1" ht="33.75" customHeight="1">
      <c r="B136" s="39"/>
      <c r="C136" s="216" t="s">
        <v>648</v>
      </c>
      <c r="D136" s="216" t="s">
        <v>206</v>
      </c>
      <c r="E136" s="217" t="s">
        <v>4086</v>
      </c>
      <c r="F136" s="218" t="s">
        <v>4087</v>
      </c>
      <c r="G136" s="219" t="s">
        <v>314</v>
      </c>
      <c r="H136" s="220">
        <v>1</v>
      </c>
      <c r="I136" s="221"/>
      <c r="J136" s="221"/>
      <c r="K136" s="222">
        <f>ROUND(P136*H136,2)</f>
        <v>0</v>
      </c>
      <c r="L136" s="218" t="s">
        <v>1071</v>
      </c>
      <c r="M136" s="44"/>
      <c r="N136" s="223"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787</v>
      </c>
      <c r="AT136" s="17" t="s">
        <v>206</v>
      </c>
      <c r="AU136" s="17" t="s">
        <v>88</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787</v>
      </c>
      <c r="BM136" s="17" t="s">
        <v>4088</v>
      </c>
    </row>
    <row r="137" spans="2:63" s="10" customFormat="1" ht="25.9" customHeight="1">
      <c r="B137" s="199"/>
      <c r="C137" s="200"/>
      <c r="D137" s="201" t="s">
        <v>79</v>
      </c>
      <c r="E137" s="202" t="s">
        <v>4089</v>
      </c>
      <c r="F137" s="202" t="s">
        <v>4090</v>
      </c>
      <c r="G137" s="200"/>
      <c r="H137" s="200"/>
      <c r="I137" s="203"/>
      <c r="J137" s="203"/>
      <c r="K137" s="204">
        <f>BK137</f>
        <v>0</v>
      </c>
      <c r="L137" s="200"/>
      <c r="M137" s="205"/>
      <c r="N137" s="206"/>
      <c r="O137" s="207"/>
      <c r="P137" s="207"/>
      <c r="Q137" s="208">
        <f>SUM(Q138:Q162)</f>
        <v>0</v>
      </c>
      <c r="R137" s="208">
        <f>SUM(R138:R162)</f>
        <v>0</v>
      </c>
      <c r="S137" s="207"/>
      <c r="T137" s="209">
        <f>SUM(T138:T162)</f>
        <v>0</v>
      </c>
      <c r="U137" s="207"/>
      <c r="V137" s="209">
        <f>SUM(V138:V162)</f>
        <v>0</v>
      </c>
      <c r="W137" s="207"/>
      <c r="X137" s="210">
        <f>SUM(X138:X162)</f>
        <v>0</v>
      </c>
      <c r="AR137" s="211" t="s">
        <v>88</v>
      </c>
      <c r="AT137" s="212" t="s">
        <v>79</v>
      </c>
      <c r="AU137" s="212" t="s">
        <v>80</v>
      </c>
      <c r="AY137" s="211" t="s">
        <v>204</v>
      </c>
      <c r="BK137" s="213">
        <f>SUM(BK138:BK162)</f>
        <v>0</v>
      </c>
    </row>
    <row r="138" spans="2:65" s="1" customFormat="1" ht="33.75" customHeight="1">
      <c r="B138" s="39"/>
      <c r="C138" s="216" t="s">
        <v>655</v>
      </c>
      <c r="D138" s="216" t="s">
        <v>206</v>
      </c>
      <c r="E138" s="217" t="s">
        <v>4091</v>
      </c>
      <c r="F138" s="218" t="s">
        <v>4092</v>
      </c>
      <c r="G138" s="219" t="s">
        <v>314</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787</v>
      </c>
      <c r="AT138" s="17" t="s">
        <v>206</v>
      </c>
      <c r="AU138" s="17" t="s">
        <v>88</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787</v>
      </c>
      <c r="BM138" s="17" t="s">
        <v>4093</v>
      </c>
    </row>
    <row r="139" spans="2:65" s="1" customFormat="1" ht="22.5" customHeight="1">
      <c r="B139" s="39"/>
      <c r="C139" s="216" t="s">
        <v>659</v>
      </c>
      <c r="D139" s="216" t="s">
        <v>206</v>
      </c>
      <c r="E139" s="217" t="s">
        <v>4094</v>
      </c>
      <c r="F139" s="218" t="s">
        <v>4095</v>
      </c>
      <c r="G139" s="219" t="s">
        <v>314</v>
      </c>
      <c r="H139" s="220">
        <v>2</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787</v>
      </c>
      <c r="AT139" s="17" t="s">
        <v>206</v>
      </c>
      <c r="AU139" s="17" t="s">
        <v>88</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787</v>
      </c>
      <c r="BM139" s="17" t="s">
        <v>4096</v>
      </c>
    </row>
    <row r="140" spans="2:65" s="1" customFormat="1" ht="16.5" customHeight="1">
      <c r="B140" s="39"/>
      <c r="C140" s="216" t="s">
        <v>671</v>
      </c>
      <c r="D140" s="216" t="s">
        <v>206</v>
      </c>
      <c r="E140" s="217" t="s">
        <v>4097</v>
      </c>
      <c r="F140" s="218" t="s">
        <v>3969</v>
      </c>
      <c r="G140" s="219" t="s">
        <v>314</v>
      </c>
      <c r="H140" s="220">
        <v>8</v>
      </c>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787</v>
      </c>
      <c r="AT140" s="17" t="s">
        <v>206</v>
      </c>
      <c r="AU140" s="17" t="s">
        <v>88</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787</v>
      </c>
      <c r="BM140" s="17" t="s">
        <v>4098</v>
      </c>
    </row>
    <row r="141" spans="2:65" s="1" customFormat="1" ht="16.5" customHeight="1">
      <c r="B141" s="39"/>
      <c r="C141" s="216" t="s">
        <v>676</v>
      </c>
      <c r="D141" s="216" t="s">
        <v>206</v>
      </c>
      <c r="E141" s="217" t="s">
        <v>4099</v>
      </c>
      <c r="F141" s="218" t="s">
        <v>4100</v>
      </c>
      <c r="G141" s="219" t="s">
        <v>314</v>
      </c>
      <c r="H141" s="220">
        <v>2</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787</v>
      </c>
      <c r="AT141" s="17" t="s">
        <v>206</v>
      </c>
      <c r="AU141" s="17" t="s">
        <v>88</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787</v>
      </c>
      <c r="BM141" s="17" t="s">
        <v>4101</v>
      </c>
    </row>
    <row r="142" spans="2:65" s="1" customFormat="1" ht="16.5" customHeight="1">
      <c r="B142" s="39"/>
      <c r="C142" s="216" t="s">
        <v>683</v>
      </c>
      <c r="D142" s="216" t="s">
        <v>206</v>
      </c>
      <c r="E142" s="217" t="s">
        <v>4102</v>
      </c>
      <c r="F142" s="218" t="s">
        <v>4026</v>
      </c>
      <c r="G142" s="219" t="s">
        <v>2017</v>
      </c>
      <c r="H142" s="220">
        <v>1</v>
      </c>
      <c r="I142" s="221"/>
      <c r="J142" s="221"/>
      <c r="K142" s="222">
        <f>ROUND(P142*H142,2)</f>
        <v>0</v>
      </c>
      <c r="L142" s="218" t="s">
        <v>1071</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787</v>
      </c>
      <c r="AT142" s="17" t="s">
        <v>206</v>
      </c>
      <c r="AU142" s="17" t="s">
        <v>88</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787</v>
      </c>
      <c r="BM142" s="17" t="s">
        <v>4103</v>
      </c>
    </row>
    <row r="143" spans="2:65" s="1" customFormat="1" ht="16.5" customHeight="1">
      <c r="B143" s="39"/>
      <c r="C143" s="216" t="s">
        <v>704</v>
      </c>
      <c r="D143" s="216" t="s">
        <v>206</v>
      </c>
      <c r="E143" s="217" t="s">
        <v>4104</v>
      </c>
      <c r="F143" s="218" t="s">
        <v>4105</v>
      </c>
      <c r="G143" s="219" t="s">
        <v>2017</v>
      </c>
      <c r="H143" s="220">
        <v>1</v>
      </c>
      <c r="I143" s="221"/>
      <c r="J143" s="221"/>
      <c r="K143" s="222">
        <f>ROUND(P143*H143,2)</f>
        <v>0</v>
      </c>
      <c r="L143" s="218" t="s">
        <v>1071</v>
      </c>
      <c r="M143" s="44"/>
      <c r="N143" s="223"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787</v>
      </c>
      <c r="AT143" s="17" t="s">
        <v>206</v>
      </c>
      <c r="AU143" s="17" t="s">
        <v>88</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787</v>
      </c>
      <c r="BM143" s="17" t="s">
        <v>4106</v>
      </c>
    </row>
    <row r="144" spans="2:65" s="1" customFormat="1" ht="16.5" customHeight="1">
      <c r="B144" s="39"/>
      <c r="C144" s="216" t="s">
        <v>710</v>
      </c>
      <c r="D144" s="216" t="s">
        <v>206</v>
      </c>
      <c r="E144" s="217" t="s">
        <v>4107</v>
      </c>
      <c r="F144" s="218" t="s">
        <v>4062</v>
      </c>
      <c r="G144" s="219" t="s">
        <v>2017</v>
      </c>
      <c r="H144" s="220">
        <v>1</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787</v>
      </c>
      <c r="AT144" s="17" t="s">
        <v>206</v>
      </c>
      <c r="AU144" s="17" t="s">
        <v>88</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787</v>
      </c>
      <c r="BM144" s="17" t="s">
        <v>4108</v>
      </c>
    </row>
    <row r="145" spans="2:65" s="1" customFormat="1" ht="16.5" customHeight="1">
      <c r="B145" s="39"/>
      <c r="C145" s="216" t="s">
        <v>714</v>
      </c>
      <c r="D145" s="216" t="s">
        <v>206</v>
      </c>
      <c r="E145" s="217" t="s">
        <v>4109</v>
      </c>
      <c r="F145" s="218" t="s">
        <v>4110</v>
      </c>
      <c r="G145" s="219" t="s">
        <v>2017</v>
      </c>
      <c r="H145" s="220">
        <v>1</v>
      </c>
      <c r="I145" s="221"/>
      <c r="J145" s="221"/>
      <c r="K145" s="222">
        <f>ROUND(P145*H145,2)</f>
        <v>0</v>
      </c>
      <c r="L145" s="218" t="s">
        <v>1071</v>
      </c>
      <c r="M145" s="44"/>
      <c r="N145" s="223"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787</v>
      </c>
      <c r="AT145" s="17" t="s">
        <v>206</v>
      </c>
      <c r="AU145" s="17" t="s">
        <v>88</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787</v>
      </c>
      <c r="BM145" s="17" t="s">
        <v>4111</v>
      </c>
    </row>
    <row r="146" spans="2:47" s="1" customFormat="1" ht="12">
      <c r="B146" s="39"/>
      <c r="C146" s="40"/>
      <c r="D146" s="231" t="s">
        <v>887</v>
      </c>
      <c r="E146" s="40"/>
      <c r="F146" s="283" t="s">
        <v>4000</v>
      </c>
      <c r="G146" s="40"/>
      <c r="H146" s="40"/>
      <c r="I146" s="132"/>
      <c r="J146" s="132"/>
      <c r="K146" s="40"/>
      <c r="L146" s="40"/>
      <c r="M146" s="44"/>
      <c r="N146" s="284"/>
      <c r="O146" s="80"/>
      <c r="P146" s="80"/>
      <c r="Q146" s="80"/>
      <c r="R146" s="80"/>
      <c r="S146" s="80"/>
      <c r="T146" s="80"/>
      <c r="U146" s="80"/>
      <c r="V146" s="80"/>
      <c r="W146" s="80"/>
      <c r="X146" s="81"/>
      <c r="AT146" s="17" t="s">
        <v>887</v>
      </c>
      <c r="AU146" s="17" t="s">
        <v>88</v>
      </c>
    </row>
    <row r="147" spans="2:65" s="1" customFormat="1" ht="16.5" customHeight="1">
      <c r="B147" s="39"/>
      <c r="C147" s="216" t="s">
        <v>730</v>
      </c>
      <c r="D147" s="216" t="s">
        <v>206</v>
      </c>
      <c r="E147" s="217" t="s">
        <v>4112</v>
      </c>
      <c r="F147" s="218" t="s">
        <v>3957</v>
      </c>
      <c r="G147" s="219" t="s">
        <v>2017</v>
      </c>
      <c r="H147" s="220">
        <v>1</v>
      </c>
      <c r="I147" s="221"/>
      <c r="J147" s="221"/>
      <c r="K147" s="222">
        <f>ROUND(P147*H147,2)</f>
        <v>0</v>
      </c>
      <c r="L147" s="218" t="s">
        <v>1071</v>
      </c>
      <c r="M147" s="44"/>
      <c r="N147" s="223"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787</v>
      </c>
      <c r="AT147" s="17" t="s">
        <v>206</v>
      </c>
      <c r="AU147" s="17" t="s">
        <v>88</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787</v>
      </c>
      <c r="BM147" s="17" t="s">
        <v>4113</v>
      </c>
    </row>
    <row r="148" spans="2:65" s="1" customFormat="1" ht="16.5" customHeight="1">
      <c r="B148" s="39"/>
      <c r="C148" s="216" t="s">
        <v>741</v>
      </c>
      <c r="D148" s="216" t="s">
        <v>206</v>
      </c>
      <c r="E148" s="217" t="s">
        <v>4114</v>
      </c>
      <c r="F148" s="218" t="s">
        <v>4115</v>
      </c>
      <c r="G148" s="219" t="s">
        <v>314</v>
      </c>
      <c r="H148" s="220">
        <v>1</v>
      </c>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787</v>
      </c>
      <c r="AT148" s="17" t="s">
        <v>206</v>
      </c>
      <c r="AU148" s="17" t="s">
        <v>88</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787</v>
      </c>
      <c r="BM148" s="17" t="s">
        <v>4116</v>
      </c>
    </row>
    <row r="149" spans="2:65" s="1" customFormat="1" ht="67.5" customHeight="1">
      <c r="B149" s="39"/>
      <c r="C149" s="216" t="s">
        <v>752</v>
      </c>
      <c r="D149" s="216" t="s">
        <v>206</v>
      </c>
      <c r="E149" s="217" t="s">
        <v>4117</v>
      </c>
      <c r="F149" s="218" t="s">
        <v>4118</v>
      </c>
      <c r="G149" s="219" t="s">
        <v>314</v>
      </c>
      <c r="H149" s="220">
        <v>1</v>
      </c>
      <c r="I149" s="221"/>
      <c r="J149" s="221"/>
      <c r="K149" s="222">
        <f>ROUND(P149*H149,2)</f>
        <v>0</v>
      </c>
      <c r="L149" s="218" t="s">
        <v>1071</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787</v>
      </c>
      <c r="AT149" s="17" t="s">
        <v>206</v>
      </c>
      <c r="AU149" s="17" t="s">
        <v>88</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787</v>
      </c>
      <c r="BM149" s="17" t="s">
        <v>4119</v>
      </c>
    </row>
    <row r="150" spans="2:65" s="1" customFormat="1" ht="16.5" customHeight="1">
      <c r="B150" s="39"/>
      <c r="C150" s="216" t="s">
        <v>763</v>
      </c>
      <c r="D150" s="216" t="s">
        <v>206</v>
      </c>
      <c r="E150" s="217" t="s">
        <v>4120</v>
      </c>
      <c r="F150" s="218" t="s">
        <v>4121</v>
      </c>
      <c r="G150" s="219" t="s">
        <v>33</v>
      </c>
      <c r="H150" s="220">
        <v>0.5</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787</v>
      </c>
      <c r="AT150" s="17" t="s">
        <v>206</v>
      </c>
      <c r="AU150" s="17" t="s">
        <v>88</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787</v>
      </c>
      <c r="BM150" s="17" t="s">
        <v>4122</v>
      </c>
    </row>
    <row r="151" spans="2:65" s="1" customFormat="1" ht="16.5" customHeight="1">
      <c r="B151" s="39"/>
      <c r="C151" s="216" t="s">
        <v>771</v>
      </c>
      <c r="D151" s="216" t="s">
        <v>206</v>
      </c>
      <c r="E151" s="217" t="s">
        <v>4123</v>
      </c>
      <c r="F151" s="218" t="s">
        <v>3972</v>
      </c>
      <c r="G151" s="219" t="s">
        <v>314</v>
      </c>
      <c r="H151" s="220">
        <v>4</v>
      </c>
      <c r="I151" s="221"/>
      <c r="J151" s="221"/>
      <c r="K151" s="222">
        <f>ROUND(P151*H151,2)</f>
        <v>0</v>
      </c>
      <c r="L151" s="218" t="s">
        <v>33</v>
      </c>
      <c r="M151" s="44"/>
      <c r="N151" s="223"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787</v>
      </c>
      <c r="AT151" s="17" t="s">
        <v>206</v>
      </c>
      <c r="AU151" s="17" t="s">
        <v>88</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787</v>
      </c>
      <c r="BM151" s="17" t="s">
        <v>4124</v>
      </c>
    </row>
    <row r="152" spans="2:47" s="1" customFormat="1" ht="12">
      <c r="B152" s="39"/>
      <c r="C152" s="40"/>
      <c r="D152" s="231" t="s">
        <v>887</v>
      </c>
      <c r="E152" s="40"/>
      <c r="F152" s="283" t="s">
        <v>3974</v>
      </c>
      <c r="G152" s="40"/>
      <c r="H152" s="40"/>
      <c r="I152" s="132"/>
      <c r="J152" s="132"/>
      <c r="K152" s="40"/>
      <c r="L152" s="40"/>
      <c r="M152" s="44"/>
      <c r="N152" s="284"/>
      <c r="O152" s="80"/>
      <c r="P152" s="80"/>
      <c r="Q152" s="80"/>
      <c r="R152" s="80"/>
      <c r="S152" s="80"/>
      <c r="T152" s="80"/>
      <c r="U152" s="80"/>
      <c r="V152" s="80"/>
      <c r="W152" s="80"/>
      <c r="X152" s="81"/>
      <c r="AT152" s="17" t="s">
        <v>887</v>
      </c>
      <c r="AU152" s="17" t="s">
        <v>88</v>
      </c>
    </row>
    <row r="153" spans="2:65" s="1" customFormat="1" ht="16.5" customHeight="1">
      <c r="B153" s="39"/>
      <c r="C153" s="216" t="s">
        <v>777</v>
      </c>
      <c r="D153" s="216" t="s">
        <v>206</v>
      </c>
      <c r="E153" s="217" t="s">
        <v>4125</v>
      </c>
      <c r="F153" s="218" t="s">
        <v>4126</v>
      </c>
      <c r="G153" s="219" t="s">
        <v>296</v>
      </c>
      <c r="H153" s="220">
        <v>25</v>
      </c>
      <c r="I153" s="221"/>
      <c r="J153" s="221"/>
      <c r="K153" s="222">
        <f>ROUND(P153*H153,2)</f>
        <v>0</v>
      </c>
      <c r="L153" s="218" t="s">
        <v>33</v>
      </c>
      <c r="M153" s="44"/>
      <c r="N153" s="223"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787</v>
      </c>
      <c r="AT153" s="17" t="s">
        <v>206</v>
      </c>
      <c r="AU153" s="17" t="s">
        <v>88</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787</v>
      </c>
      <c r="BM153" s="17" t="s">
        <v>4127</v>
      </c>
    </row>
    <row r="154" spans="2:65" s="1" customFormat="1" ht="16.5" customHeight="1">
      <c r="B154" s="39"/>
      <c r="C154" s="216" t="s">
        <v>781</v>
      </c>
      <c r="D154" s="216" t="s">
        <v>206</v>
      </c>
      <c r="E154" s="217" t="s">
        <v>4128</v>
      </c>
      <c r="F154" s="218" t="s">
        <v>3976</v>
      </c>
      <c r="G154" s="219" t="s">
        <v>319</v>
      </c>
      <c r="H154" s="220">
        <v>1</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787</v>
      </c>
      <c r="AT154" s="17" t="s">
        <v>206</v>
      </c>
      <c r="AU154" s="17" t="s">
        <v>88</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787</v>
      </c>
      <c r="BM154" s="17" t="s">
        <v>4129</v>
      </c>
    </row>
    <row r="155" spans="2:65" s="1" customFormat="1" ht="16.5" customHeight="1">
      <c r="B155" s="39"/>
      <c r="C155" s="216" t="s">
        <v>787</v>
      </c>
      <c r="D155" s="216" t="s">
        <v>206</v>
      </c>
      <c r="E155" s="217" t="s">
        <v>4130</v>
      </c>
      <c r="F155" s="218" t="s">
        <v>3963</v>
      </c>
      <c r="G155" s="219" t="s">
        <v>319</v>
      </c>
      <c r="H155" s="220">
        <v>1</v>
      </c>
      <c r="I155" s="221"/>
      <c r="J155" s="221"/>
      <c r="K155" s="222">
        <f>ROUND(P155*H155,2)</f>
        <v>0</v>
      </c>
      <c r="L155" s="218" t="s">
        <v>1071</v>
      </c>
      <c r="M155" s="44"/>
      <c r="N155" s="223"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787</v>
      </c>
      <c r="AT155" s="17" t="s">
        <v>206</v>
      </c>
      <c r="AU155" s="17" t="s">
        <v>88</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787</v>
      </c>
      <c r="BM155" s="17" t="s">
        <v>4131</v>
      </c>
    </row>
    <row r="156" spans="2:65" s="1" customFormat="1" ht="22.5" customHeight="1">
      <c r="B156" s="39"/>
      <c r="C156" s="216" t="s">
        <v>792</v>
      </c>
      <c r="D156" s="216" t="s">
        <v>206</v>
      </c>
      <c r="E156" s="217" t="s">
        <v>4132</v>
      </c>
      <c r="F156" s="218" t="s">
        <v>4133</v>
      </c>
      <c r="G156" s="219" t="s">
        <v>314</v>
      </c>
      <c r="H156" s="220">
        <v>2</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787</v>
      </c>
      <c r="AT156" s="17" t="s">
        <v>206</v>
      </c>
      <c r="AU156" s="17" t="s">
        <v>88</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787</v>
      </c>
      <c r="BM156" s="17" t="s">
        <v>4134</v>
      </c>
    </row>
    <row r="157" spans="2:65" s="1" customFormat="1" ht="45" customHeight="1">
      <c r="B157" s="39"/>
      <c r="C157" s="216" t="s">
        <v>796</v>
      </c>
      <c r="D157" s="216" t="s">
        <v>206</v>
      </c>
      <c r="E157" s="217" t="s">
        <v>4135</v>
      </c>
      <c r="F157" s="218" t="s">
        <v>4136</v>
      </c>
      <c r="G157" s="219" t="s">
        <v>314</v>
      </c>
      <c r="H157" s="220">
        <v>2</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787</v>
      </c>
      <c r="AT157" s="17" t="s">
        <v>206</v>
      </c>
      <c r="AU157" s="17" t="s">
        <v>88</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787</v>
      </c>
      <c r="BM157" s="17" t="s">
        <v>4137</v>
      </c>
    </row>
    <row r="158" spans="2:65" s="1" customFormat="1" ht="45" customHeight="1">
      <c r="B158" s="39"/>
      <c r="C158" s="216" t="s">
        <v>801</v>
      </c>
      <c r="D158" s="216" t="s">
        <v>206</v>
      </c>
      <c r="E158" s="217" t="s">
        <v>4138</v>
      </c>
      <c r="F158" s="218" t="s">
        <v>4139</v>
      </c>
      <c r="G158" s="219" t="s">
        <v>314</v>
      </c>
      <c r="H158" s="220">
        <v>2</v>
      </c>
      <c r="I158" s="221"/>
      <c r="J158" s="221"/>
      <c r="K158" s="222">
        <f>ROUND(P158*H158,2)</f>
        <v>0</v>
      </c>
      <c r="L158" s="218" t="s">
        <v>1071</v>
      </c>
      <c r="M158" s="44"/>
      <c r="N158" s="223"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787</v>
      </c>
      <c r="AT158" s="17" t="s">
        <v>206</v>
      </c>
      <c r="AU158" s="17" t="s">
        <v>88</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787</v>
      </c>
      <c r="BM158" s="17" t="s">
        <v>4140</v>
      </c>
    </row>
    <row r="159" spans="2:65" s="1" customFormat="1" ht="33.75" customHeight="1">
      <c r="B159" s="39"/>
      <c r="C159" s="216" t="s">
        <v>807</v>
      </c>
      <c r="D159" s="216" t="s">
        <v>206</v>
      </c>
      <c r="E159" s="217" t="s">
        <v>4141</v>
      </c>
      <c r="F159" s="218" t="s">
        <v>4142</v>
      </c>
      <c r="G159" s="219" t="s">
        <v>314</v>
      </c>
      <c r="H159" s="220">
        <v>4</v>
      </c>
      <c r="I159" s="221"/>
      <c r="J159" s="221"/>
      <c r="K159" s="222">
        <f>ROUND(P159*H159,2)</f>
        <v>0</v>
      </c>
      <c r="L159" s="218" t="s">
        <v>1071</v>
      </c>
      <c r="M159" s="44"/>
      <c r="N159" s="223"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787</v>
      </c>
      <c r="AT159" s="17" t="s">
        <v>206</v>
      </c>
      <c r="AU159" s="17" t="s">
        <v>88</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787</v>
      </c>
      <c r="BM159" s="17" t="s">
        <v>4143</v>
      </c>
    </row>
    <row r="160" spans="2:65" s="1" customFormat="1" ht="45" customHeight="1">
      <c r="B160" s="39"/>
      <c r="C160" s="216" t="s">
        <v>814</v>
      </c>
      <c r="D160" s="216" t="s">
        <v>206</v>
      </c>
      <c r="E160" s="217" t="s">
        <v>4144</v>
      </c>
      <c r="F160" s="218" t="s">
        <v>4145</v>
      </c>
      <c r="G160" s="219" t="s">
        <v>314</v>
      </c>
      <c r="H160" s="220">
        <v>2</v>
      </c>
      <c r="I160" s="221"/>
      <c r="J160" s="221"/>
      <c r="K160" s="222">
        <f>ROUND(P160*H160,2)</f>
        <v>0</v>
      </c>
      <c r="L160" s="218" t="s">
        <v>1071</v>
      </c>
      <c r="M160" s="44"/>
      <c r="N160" s="223" t="s">
        <v>33</v>
      </c>
      <c r="O160" s="224" t="s">
        <v>49</v>
      </c>
      <c r="P160" s="225">
        <f>I160+J160</f>
        <v>0</v>
      </c>
      <c r="Q160" s="225">
        <f>ROUND(I160*H160,2)</f>
        <v>0</v>
      </c>
      <c r="R160" s="225">
        <f>ROUND(J160*H160,2)</f>
        <v>0</v>
      </c>
      <c r="S160" s="80"/>
      <c r="T160" s="226">
        <f>S160*H160</f>
        <v>0</v>
      </c>
      <c r="U160" s="226">
        <v>0</v>
      </c>
      <c r="V160" s="226">
        <f>U160*H160</f>
        <v>0</v>
      </c>
      <c r="W160" s="226">
        <v>0</v>
      </c>
      <c r="X160" s="227">
        <f>W160*H160</f>
        <v>0</v>
      </c>
      <c r="AR160" s="17" t="s">
        <v>787</v>
      </c>
      <c r="AT160" s="17" t="s">
        <v>206</v>
      </c>
      <c r="AU160" s="17" t="s">
        <v>88</v>
      </c>
      <c r="AY160" s="17" t="s">
        <v>204</v>
      </c>
      <c r="BE160" s="228">
        <f>IF(O160="základní",K160,0)</f>
        <v>0</v>
      </c>
      <c r="BF160" s="228">
        <f>IF(O160="snížená",K160,0)</f>
        <v>0</v>
      </c>
      <c r="BG160" s="228">
        <f>IF(O160="zákl. přenesená",K160,0)</f>
        <v>0</v>
      </c>
      <c r="BH160" s="228">
        <f>IF(O160="sníž. přenesená",K160,0)</f>
        <v>0</v>
      </c>
      <c r="BI160" s="228">
        <f>IF(O160="nulová",K160,0)</f>
        <v>0</v>
      </c>
      <c r="BJ160" s="17" t="s">
        <v>88</v>
      </c>
      <c r="BK160" s="228">
        <f>ROUND(P160*H160,2)</f>
        <v>0</v>
      </c>
      <c r="BL160" s="17" t="s">
        <v>787</v>
      </c>
      <c r="BM160" s="17" t="s">
        <v>4146</v>
      </c>
    </row>
    <row r="161" spans="2:65" s="1" customFormat="1" ht="33.75" customHeight="1">
      <c r="B161" s="39"/>
      <c r="C161" s="216" t="s">
        <v>830</v>
      </c>
      <c r="D161" s="216" t="s">
        <v>206</v>
      </c>
      <c r="E161" s="217" t="s">
        <v>4147</v>
      </c>
      <c r="F161" s="218" t="s">
        <v>4148</v>
      </c>
      <c r="G161" s="219" t="s">
        <v>314</v>
      </c>
      <c r="H161" s="220">
        <v>4</v>
      </c>
      <c r="I161" s="221"/>
      <c r="J161" s="221"/>
      <c r="K161" s="222">
        <f>ROUND(P161*H161,2)</f>
        <v>0</v>
      </c>
      <c r="L161" s="218" t="s">
        <v>1071</v>
      </c>
      <c r="M161" s="44"/>
      <c r="N161" s="223"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787</v>
      </c>
      <c r="AT161" s="17" t="s">
        <v>206</v>
      </c>
      <c r="AU161" s="17" t="s">
        <v>88</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787</v>
      </c>
      <c r="BM161" s="17" t="s">
        <v>4149</v>
      </c>
    </row>
    <row r="162" spans="2:65" s="1" customFormat="1" ht="33.75" customHeight="1">
      <c r="B162" s="39"/>
      <c r="C162" s="216" t="s">
        <v>835</v>
      </c>
      <c r="D162" s="216" t="s">
        <v>206</v>
      </c>
      <c r="E162" s="217" t="s">
        <v>4150</v>
      </c>
      <c r="F162" s="218" t="s">
        <v>4151</v>
      </c>
      <c r="G162" s="219" t="s">
        <v>314</v>
      </c>
      <c r="H162" s="220">
        <v>3</v>
      </c>
      <c r="I162" s="221"/>
      <c r="J162" s="221"/>
      <c r="K162" s="222">
        <f>ROUND(P162*H162,2)</f>
        <v>0</v>
      </c>
      <c r="L162" s="218" t="s">
        <v>1071</v>
      </c>
      <c r="M162" s="44"/>
      <c r="N162" s="223"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787</v>
      </c>
      <c r="AT162" s="17" t="s">
        <v>206</v>
      </c>
      <c r="AU162" s="17" t="s">
        <v>88</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787</v>
      </c>
      <c r="BM162" s="17" t="s">
        <v>4152</v>
      </c>
    </row>
    <row r="163" spans="2:63" s="10" customFormat="1" ht="25.9" customHeight="1">
      <c r="B163" s="199"/>
      <c r="C163" s="200"/>
      <c r="D163" s="201" t="s">
        <v>79</v>
      </c>
      <c r="E163" s="202" t="s">
        <v>4153</v>
      </c>
      <c r="F163" s="202" t="s">
        <v>4154</v>
      </c>
      <c r="G163" s="200"/>
      <c r="H163" s="200"/>
      <c r="I163" s="203"/>
      <c r="J163" s="203"/>
      <c r="K163" s="204">
        <f>BK163</f>
        <v>0</v>
      </c>
      <c r="L163" s="200"/>
      <c r="M163" s="205"/>
      <c r="N163" s="206"/>
      <c r="O163" s="207"/>
      <c r="P163" s="207"/>
      <c r="Q163" s="208">
        <f>SUM(Q164:Q197)</f>
        <v>0</v>
      </c>
      <c r="R163" s="208">
        <f>SUM(R164:R197)</f>
        <v>0</v>
      </c>
      <c r="S163" s="207"/>
      <c r="T163" s="209">
        <f>SUM(T164:T197)</f>
        <v>0</v>
      </c>
      <c r="U163" s="207"/>
      <c r="V163" s="209">
        <f>SUM(V164:V197)</f>
        <v>0</v>
      </c>
      <c r="W163" s="207"/>
      <c r="X163" s="210">
        <f>SUM(X164:X197)</f>
        <v>0</v>
      </c>
      <c r="AR163" s="211" t="s">
        <v>88</v>
      </c>
      <c r="AT163" s="212" t="s">
        <v>79</v>
      </c>
      <c r="AU163" s="212" t="s">
        <v>80</v>
      </c>
      <c r="AY163" s="211" t="s">
        <v>204</v>
      </c>
      <c r="BK163" s="213">
        <f>SUM(BK164:BK197)</f>
        <v>0</v>
      </c>
    </row>
    <row r="164" spans="2:65" s="1" customFormat="1" ht="16.5" customHeight="1">
      <c r="B164" s="39"/>
      <c r="C164" s="216" t="s">
        <v>844</v>
      </c>
      <c r="D164" s="216" t="s">
        <v>206</v>
      </c>
      <c r="E164" s="217" t="s">
        <v>4155</v>
      </c>
      <c r="F164" s="218" t="s">
        <v>4121</v>
      </c>
      <c r="G164" s="219" t="s">
        <v>296</v>
      </c>
      <c r="H164" s="220">
        <v>1.5</v>
      </c>
      <c r="I164" s="221"/>
      <c r="J164" s="221"/>
      <c r="K164" s="222">
        <f>ROUND(P164*H164,2)</f>
        <v>0</v>
      </c>
      <c r="L164" s="218" t="s">
        <v>33</v>
      </c>
      <c r="M164" s="44"/>
      <c r="N164" s="223" t="s">
        <v>33</v>
      </c>
      <c r="O164" s="224" t="s">
        <v>49</v>
      </c>
      <c r="P164" s="225">
        <f>I164+J164</f>
        <v>0</v>
      </c>
      <c r="Q164" s="225">
        <f>ROUND(I164*H164,2)</f>
        <v>0</v>
      </c>
      <c r="R164" s="225">
        <f>ROUND(J164*H164,2)</f>
        <v>0</v>
      </c>
      <c r="S164" s="80"/>
      <c r="T164" s="226">
        <f>S164*H164</f>
        <v>0</v>
      </c>
      <c r="U164" s="226">
        <v>0</v>
      </c>
      <c r="V164" s="226">
        <f>U164*H164</f>
        <v>0</v>
      </c>
      <c r="W164" s="226">
        <v>0</v>
      </c>
      <c r="X164" s="227">
        <f>W164*H164</f>
        <v>0</v>
      </c>
      <c r="AR164" s="17" t="s">
        <v>787</v>
      </c>
      <c r="AT164" s="17" t="s">
        <v>206</v>
      </c>
      <c r="AU164" s="17" t="s">
        <v>88</v>
      </c>
      <c r="AY164" s="17" t="s">
        <v>204</v>
      </c>
      <c r="BE164" s="228">
        <f>IF(O164="základní",K164,0)</f>
        <v>0</v>
      </c>
      <c r="BF164" s="228">
        <f>IF(O164="snížená",K164,0)</f>
        <v>0</v>
      </c>
      <c r="BG164" s="228">
        <f>IF(O164="zákl. přenesená",K164,0)</f>
        <v>0</v>
      </c>
      <c r="BH164" s="228">
        <f>IF(O164="sníž. přenesená",K164,0)</f>
        <v>0</v>
      </c>
      <c r="BI164" s="228">
        <f>IF(O164="nulová",K164,0)</f>
        <v>0</v>
      </c>
      <c r="BJ164" s="17" t="s">
        <v>88</v>
      </c>
      <c r="BK164" s="228">
        <f>ROUND(P164*H164,2)</f>
        <v>0</v>
      </c>
      <c r="BL164" s="17" t="s">
        <v>787</v>
      </c>
      <c r="BM164" s="17" t="s">
        <v>4156</v>
      </c>
    </row>
    <row r="165" spans="2:65" s="1" customFormat="1" ht="16.5" customHeight="1">
      <c r="B165" s="39"/>
      <c r="C165" s="216" t="s">
        <v>854</v>
      </c>
      <c r="D165" s="216" t="s">
        <v>206</v>
      </c>
      <c r="E165" s="217" t="s">
        <v>4120</v>
      </c>
      <c r="F165" s="218" t="s">
        <v>4121</v>
      </c>
      <c r="G165" s="219" t="s">
        <v>33</v>
      </c>
      <c r="H165" s="220">
        <v>1.5</v>
      </c>
      <c r="I165" s="221"/>
      <c r="J165" s="221"/>
      <c r="K165" s="222">
        <f>ROUND(P165*H165,2)</f>
        <v>0</v>
      </c>
      <c r="L165" s="218" t="s">
        <v>1071</v>
      </c>
      <c r="M165" s="44"/>
      <c r="N165" s="223"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787</v>
      </c>
      <c r="AT165" s="17" t="s">
        <v>206</v>
      </c>
      <c r="AU165" s="17" t="s">
        <v>88</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787</v>
      </c>
      <c r="BM165" s="17" t="s">
        <v>4157</v>
      </c>
    </row>
    <row r="166" spans="2:65" s="1" customFormat="1" ht="16.5" customHeight="1">
      <c r="B166" s="39"/>
      <c r="C166" s="216" t="s">
        <v>858</v>
      </c>
      <c r="D166" s="216" t="s">
        <v>206</v>
      </c>
      <c r="E166" s="217" t="s">
        <v>4158</v>
      </c>
      <c r="F166" s="218" t="s">
        <v>3972</v>
      </c>
      <c r="G166" s="219" t="s">
        <v>33</v>
      </c>
      <c r="H166" s="220">
        <v>2</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787</v>
      </c>
      <c r="AT166" s="17" t="s">
        <v>206</v>
      </c>
      <c r="AU166" s="17" t="s">
        <v>88</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787</v>
      </c>
      <c r="BM166" s="17" t="s">
        <v>4159</v>
      </c>
    </row>
    <row r="167" spans="2:65" s="1" customFormat="1" ht="67.5" customHeight="1">
      <c r="B167" s="39"/>
      <c r="C167" s="216" t="s">
        <v>863</v>
      </c>
      <c r="D167" s="216" t="s">
        <v>206</v>
      </c>
      <c r="E167" s="217" t="s">
        <v>4160</v>
      </c>
      <c r="F167" s="218" t="s">
        <v>4161</v>
      </c>
      <c r="G167" s="219" t="s">
        <v>314</v>
      </c>
      <c r="H167" s="220">
        <v>1</v>
      </c>
      <c r="I167" s="221"/>
      <c r="J167" s="221"/>
      <c r="K167" s="222">
        <f>ROUND(P167*H167,2)</f>
        <v>0</v>
      </c>
      <c r="L167" s="218" t="s">
        <v>1071</v>
      </c>
      <c r="M167" s="44"/>
      <c r="N167" s="223" t="s">
        <v>33</v>
      </c>
      <c r="O167" s="224" t="s">
        <v>49</v>
      </c>
      <c r="P167" s="225">
        <f>I167+J167</f>
        <v>0</v>
      </c>
      <c r="Q167" s="225">
        <f>ROUND(I167*H167,2)</f>
        <v>0</v>
      </c>
      <c r="R167" s="225">
        <f>ROUND(J167*H167,2)</f>
        <v>0</v>
      </c>
      <c r="S167" s="80"/>
      <c r="T167" s="226">
        <f>S167*H167</f>
        <v>0</v>
      </c>
      <c r="U167" s="226">
        <v>0</v>
      </c>
      <c r="V167" s="226">
        <f>U167*H167</f>
        <v>0</v>
      </c>
      <c r="W167" s="226">
        <v>0</v>
      </c>
      <c r="X167" s="227">
        <f>W167*H167</f>
        <v>0</v>
      </c>
      <c r="AR167" s="17" t="s">
        <v>787</v>
      </c>
      <c r="AT167" s="17" t="s">
        <v>206</v>
      </c>
      <c r="AU167" s="17" t="s">
        <v>88</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787</v>
      </c>
      <c r="BM167" s="17" t="s">
        <v>4162</v>
      </c>
    </row>
    <row r="168" spans="2:65" s="1" customFormat="1" ht="16.5" customHeight="1">
      <c r="B168" s="39"/>
      <c r="C168" s="216" t="s">
        <v>868</v>
      </c>
      <c r="D168" s="216" t="s">
        <v>206</v>
      </c>
      <c r="E168" s="217" t="s">
        <v>4163</v>
      </c>
      <c r="F168" s="218" t="s">
        <v>4164</v>
      </c>
      <c r="G168" s="219" t="s">
        <v>33</v>
      </c>
      <c r="H168" s="220">
        <v>1</v>
      </c>
      <c r="I168" s="221"/>
      <c r="J168" s="221"/>
      <c r="K168" s="222">
        <f>ROUND(P168*H168,2)</f>
        <v>0</v>
      </c>
      <c r="L168" s="218" t="s">
        <v>1071</v>
      </c>
      <c r="M168" s="44"/>
      <c r="N168" s="223" t="s">
        <v>33</v>
      </c>
      <c r="O168" s="224" t="s">
        <v>49</v>
      </c>
      <c r="P168" s="225">
        <f>I168+J168</f>
        <v>0</v>
      </c>
      <c r="Q168" s="225">
        <f>ROUND(I168*H168,2)</f>
        <v>0</v>
      </c>
      <c r="R168" s="225">
        <f>ROUND(J168*H168,2)</f>
        <v>0</v>
      </c>
      <c r="S168" s="80"/>
      <c r="T168" s="226">
        <f>S168*H168</f>
        <v>0</v>
      </c>
      <c r="U168" s="226">
        <v>0</v>
      </c>
      <c r="V168" s="226">
        <f>U168*H168</f>
        <v>0</v>
      </c>
      <c r="W168" s="226">
        <v>0</v>
      </c>
      <c r="X168" s="227">
        <f>W168*H168</f>
        <v>0</v>
      </c>
      <c r="AR168" s="17" t="s">
        <v>787</v>
      </c>
      <c r="AT168" s="17" t="s">
        <v>206</v>
      </c>
      <c r="AU168" s="17" t="s">
        <v>88</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787</v>
      </c>
      <c r="BM168" s="17" t="s">
        <v>4165</v>
      </c>
    </row>
    <row r="169" spans="2:65" s="1" customFormat="1" ht="16.5" customHeight="1">
      <c r="B169" s="39"/>
      <c r="C169" s="216" t="s">
        <v>873</v>
      </c>
      <c r="D169" s="216" t="s">
        <v>206</v>
      </c>
      <c r="E169" s="217" t="s">
        <v>4166</v>
      </c>
      <c r="F169" s="218" t="s">
        <v>4167</v>
      </c>
      <c r="G169" s="219" t="s">
        <v>33</v>
      </c>
      <c r="H169" s="220">
        <v>1</v>
      </c>
      <c r="I169" s="221"/>
      <c r="J169" s="221"/>
      <c r="K169" s="222">
        <f>ROUND(P169*H169,2)</f>
        <v>0</v>
      </c>
      <c r="L169" s="218" t="s">
        <v>1071</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787</v>
      </c>
      <c r="AT169" s="17" t="s">
        <v>206</v>
      </c>
      <c r="AU169" s="17" t="s">
        <v>88</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787</v>
      </c>
      <c r="BM169" s="17" t="s">
        <v>4168</v>
      </c>
    </row>
    <row r="170" spans="2:65" s="1" customFormat="1" ht="16.5" customHeight="1">
      <c r="B170" s="39"/>
      <c r="C170" s="216" t="s">
        <v>879</v>
      </c>
      <c r="D170" s="216" t="s">
        <v>206</v>
      </c>
      <c r="E170" s="217" t="s">
        <v>4169</v>
      </c>
      <c r="F170" s="218" t="s">
        <v>4170</v>
      </c>
      <c r="G170" s="219" t="s">
        <v>33</v>
      </c>
      <c r="H170" s="220">
        <v>2</v>
      </c>
      <c r="I170" s="221"/>
      <c r="J170" s="221"/>
      <c r="K170" s="222">
        <f>ROUND(P170*H170,2)</f>
        <v>0</v>
      </c>
      <c r="L170" s="218" t="s">
        <v>1071</v>
      </c>
      <c r="M170" s="44"/>
      <c r="N170" s="223"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787</v>
      </c>
      <c r="AT170" s="17" t="s">
        <v>206</v>
      </c>
      <c r="AU170" s="17" t="s">
        <v>88</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787</v>
      </c>
      <c r="BM170" s="17" t="s">
        <v>4171</v>
      </c>
    </row>
    <row r="171" spans="2:65" s="1" customFormat="1" ht="16.5" customHeight="1">
      <c r="B171" s="39"/>
      <c r="C171" s="216" t="s">
        <v>883</v>
      </c>
      <c r="D171" s="216" t="s">
        <v>206</v>
      </c>
      <c r="E171" s="217" t="s">
        <v>4172</v>
      </c>
      <c r="F171" s="218" t="s">
        <v>4173</v>
      </c>
      <c r="G171" s="219" t="s">
        <v>33</v>
      </c>
      <c r="H171" s="220">
        <v>1</v>
      </c>
      <c r="I171" s="221"/>
      <c r="J171" s="221"/>
      <c r="K171" s="222">
        <f>ROUND(P171*H171,2)</f>
        <v>0</v>
      </c>
      <c r="L171" s="218" t="s">
        <v>1071</v>
      </c>
      <c r="M171" s="44"/>
      <c r="N171" s="223"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787</v>
      </c>
      <c r="AT171" s="17" t="s">
        <v>206</v>
      </c>
      <c r="AU171" s="17" t="s">
        <v>88</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787</v>
      </c>
      <c r="BM171" s="17" t="s">
        <v>4174</v>
      </c>
    </row>
    <row r="172" spans="2:65" s="1" customFormat="1" ht="16.5" customHeight="1">
      <c r="B172" s="39"/>
      <c r="C172" s="216" t="s">
        <v>892</v>
      </c>
      <c r="D172" s="216" t="s">
        <v>206</v>
      </c>
      <c r="E172" s="217" t="s">
        <v>4175</v>
      </c>
      <c r="F172" s="218" t="s">
        <v>4176</v>
      </c>
      <c r="G172" s="219" t="s">
        <v>33</v>
      </c>
      <c r="H172" s="220">
        <v>1</v>
      </c>
      <c r="I172" s="221"/>
      <c r="J172" s="221"/>
      <c r="K172" s="222">
        <f>ROUND(P172*H172,2)</f>
        <v>0</v>
      </c>
      <c r="L172" s="218" t="s">
        <v>1071</v>
      </c>
      <c r="M172" s="44"/>
      <c r="N172" s="223" t="s">
        <v>33</v>
      </c>
      <c r="O172" s="224" t="s">
        <v>49</v>
      </c>
      <c r="P172" s="225">
        <f>I172+J172</f>
        <v>0</v>
      </c>
      <c r="Q172" s="225">
        <f>ROUND(I172*H172,2)</f>
        <v>0</v>
      </c>
      <c r="R172" s="225">
        <f>ROUND(J172*H172,2)</f>
        <v>0</v>
      </c>
      <c r="S172" s="80"/>
      <c r="T172" s="226">
        <f>S172*H172</f>
        <v>0</v>
      </c>
      <c r="U172" s="226">
        <v>0</v>
      </c>
      <c r="V172" s="226">
        <f>U172*H172</f>
        <v>0</v>
      </c>
      <c r="W172" s="226">
        <v>0</v>
      </c>
      <c r="X172" s="227">
        <f>W172*H172</f>
        <v>0</v>
      </c>
      <c r="AR172" s="17" t="s">
        <v>787</v>
      </c>
      <c r="AT172" s="17" t="s">
        <v>206</v>
      </c>
      <c r="AU172" s="17" t="s">
        <v>88</v>
      </c>
      <c r="AY172" s="17" t="s">
        <v>204</v>
      </c>
      <c r="BE172" s="228">
        <f>IF(O172="základní",K172,0)</f>
        <v>0</v>
      </c>
      <c r="BF172" s="228">
        <f>IF(O172="snížená",K172,0)</f>
        <v>0</v>
      </c>
      <c r="BG172" s="228">
        <f>IF(O172="zákl. přenesená",K172,0)</f>
        <v>0</v>
      </c>
      <c r="BH172" s="228">
        <f>IF(O172="sníž. přenesená",K172,0)</f>
        <v>0</v>
      </c>
      <c r="BI172" s="228">
        <f>IF(O172="nulová",K172,0)</f>
        <v>0</v>
      </c>
      <c r="BJ172" s="17" t="s">
        <v>88</v>
      </c>
      <c r="BK172" s="228">
        <f>ROUND(P172*H172,2)</f>
        <v>0</v>
      </c>
      <c r="BL172" s="17" t="s">
        <v>787</v>
      </c>
      <c r="BM172" s="17" t="s">
        <v>4177</v>
      </c>
    </row>
    <row r="173" spans="2:65" s="1" customFormat="1" ht="16.5" customHeight="1">
      <c r="B173" s="39"/>
      <c r="C173" s="216" t="s">
        <v>897</v>
      </c>
      <c r="D173" s="216" t="s">
        <v>206</v>
      </c>
      <c r="E173" s="217" t="s">
        <v>4178</v>
      </c>
      <c r="F173" s="218" t="s">
        <v>4179</v>
      </c>
      <c r="G173" s="219" t="s">
        <v>33</v>
      </c>
      <c r="H173" s="220">
        <v>1</v>
      </c>
      <c r="I173" s="221"/>
      <c r="J173" s="221"/>
      <c r="K173" s="222">
        <f>ROUND(P173*H173,2)</f>
        <v>0</v>
      </c>
      <c r="L173" s="218" t="s">
        <v>1071</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787</v>
      </c>
      <c r="AT173" s="17" t="s">
        <v>206</v>
      </c>
      <c r="AU173" s="17" t="s">
        <v>88</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787</v>
      </c>
      <c r="BM173" s="17" t="s">
        <v>4180</v>
      </c>
    </row>
    <row r="174" spans="2:65" s="1" customFormat="1" ht="16.5" customHeight="1">
      <c r="B174" s="39"/>
      <c r="C174" s="216" t="s">
        <v>903</v>
      </c>
      <c r="D174" s="216" t="s">
        <v>206</v>
      </c>
      <c r="E174" s="217" t="s">
        <v>4181</v>
      </c>
      <c r="F174" s="218" t="s">
        <v>3989</v>
      </c>
      <c r="G174" s="219" t="s">
        <v>33</v>
      </c>
      <c r="H174" s="220">
        <v>1</v>
      </c>
      <c r="I174" s="221"/>
      <c r="J174" s="221"/>
      <c r="K174" s="222">
        <f>ROUND(P174*H174,2)</f>
        <v>0</v>
      </c>
      <c r="L174" s="218" t="s">
        <v>1071</v>
      </c>
      <c r="M174" s="44"/>
      <c r="N174" s="223" t="s">
        <v>33</v>
      </c>
      <c r="O174" s="224" t="s">
        <v>49</v>
      </c>
      <c r="P174" s="225">
        <f>I174+J174</f>
        <v>0</v>
      </c>
      <c r="Q174" s="225">
        <f>ROUND(I174*H174,2)</f>
        <v>0</v>
      </c>
      <c r="R174" s="225">
        <f>ROUND(J174*H174,2)</f>
        <v>0</v>
      </c>
      <c r="S174" s="80"/>
      <c r="T174" s="226">
        <f>S174*H174</f>
        <v>0</v>
      </c>
      <c r="U174" s="226">
        <v>0</v>
      </c>
      <c r="V174" s="226">
        <f>U174*H174</f>
        <v>0</v>
      </c>
      <c r="W174" s="226">
        <v>0</v>
      </c>
      <c r="X174" s="227">
        <f>W174*H174</f>
        <v>0</v>
      </c>
      <c r="AR174" s="17" t="s">
        <v>787</v>
      </c>
      <c r="AT174" s="17" t="s">
        <v>206</v>
      </c>
      <c r="AU174" s="17" t="s">
        <v>88</v>
      </c>
      <c r="AY174" s="17" t="s">
        <v>204</v>
      </c>
      <c r="BE174" s="228">
        <f>IF(O174="základní",K174,0)</f>
        <v>0</v>
      </c>
      <c r="BF174" s="228">
        <f>IF(O174="snížená",K174,0)</f>
        <v>0</v>
      </c>
      <c r="BG174" s="228">
        <f>IF(O174="zákl. přenesená",K174,0)</f>
        <v>0</v>
      </c>
      <c r="BH174" s="228">
        <f>IF(O174="sníž. přenesená",K174,0)</f>
        <v>0</v>
      </c>
      <c r="BI174" s="228">
        <f>IF(O174="nulová",K174,0)</f>
        <v>0</v>
      </c>
      <c r="BJ174" s="17" t="s">
        <v>88</v>
      </c>
      <c r="BK174" s="228">
        <f>ROUND(P174*H174,2)</f>
        <v>0</v>
      </c>
      <c r="BL174" s="17" t="s">
        <v>787</v>
      </c>
      <c r="BM174" s="17" t="s">
        <v>4182</v>
      </c>
    </row>
    <row r="175" spans="2:65" s="1" customFormat="1" ht="45" customHeight="1">
      <c r="B175" s="39"/>
      <c r="C175" s="216" t="s">
        <v>908</v>
      </c>
      <c r="D175" s="216" t="s">
        <v>206</v>
      </c>
      <c r="E175" s="217" t="s">
        <v>4183</v>
      </c>
      <c r="F175" s="218" t="s">
        <v>4184</v>
      </c>
      <c r="G175" s="219" t="s">
        <v>314</v>
      </c>
      <c r="H175" s="220">
        <v>1</v>
      </c>
      <c r="I175" s="221"/>
      <c r="J175" s="221"/>
      <c r="K175" s="222">
        <f>ROUND(P175*H175,2)</f>
        <v>0</v>
      </c>
      <c r="L175" s="218" t="s">
        <v>1071</v>
      </c>
      <c r="M175" s="44"/>
      <c r="N175" s="223" t="s">
        <v>33</v>
      </c>
      <c r="O175" s="224" t="s">
        <v>49</v>
      </c>
      <c r="P175" s="225">
        <f>I175+J175</f>
        <v>0</v>
      </c>
      <c r="Q175" s="225">
        <f>ROUND(I175*H175,2)</f>
        <v>0</v>
      </c>
      <c r="R175" s="225">
        <f>ROUND(J175*H175,2)</f>
        <v>0</v>
      </c>
      <c r="S175" s="80"/>
      <c r="T175" s="226">
        <f>S175*H175</f>
        <v>0</v>
      </c>
      <c r="U175" s="226">
        <v>0</v>
      </c>
      <c r="V175" s="226">
        <f>U175*H175</f>
        <v>0</v>
      </c>
      <c r="W175" s="226">
        <v>0</v>
      </c>
      <c r="X175" s="227">
        <f>W175*H175</f>
        <v>0</v>
      </c>
      <c r="AR175" s="17" t="s">
        <v>787</v>
      </c>
      <c r="AT175" s="17" t="s">
        <v>206</v>
      </c>
      <c r="AU175" s="17" t="s">
        <v>88</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787</v>
      </c>
      <c r="BM175" s="17" t="s">
        <v>4185</v>
      </c>
    </row>
    <row r="176" spans="2:65" s="1" customFormat="1" ht="16.5" customHeight="1">
      <c r="B176" s="39"/>
      <c r="C176" s="216" t="s">
        <v>914</v>
      </c>
      <c r="D176" s="216" t="s">
        <v>206</v>
      </c>
      <c r="E176" s="217" t="s">
        <v>4186</v>
      </c>
      <c r="F176" s="218" t="s">
        <v>4187</v>
      </c>
      <c r="G176" s="219" t="s">
        <v>314</v>
      </c>
      <c r="H176" s="220">
        <v>4</v>
      </c>
      <c r="I176" s="221"/>
      <c r="J176" s="221"/>
      <c r="K176" s="222">
        <f>ROUND(P176*H176,2)</f>
        <v>0</v>
      </c>
      <c r="L176" s="218" t="s">
        <v>1071</v>
      </c>
      <c r="M176" s="44"/>
      <c r="N176" s="223" t="s">
        <v>33</v>
      </c>
      <c r="O176" s="224" t="s">
        <v>49</v>
      </c>
      <c r="P176" s="225">
        <f>I176+J176</f>
        <v>0</v>
      </c>
      <c r="Q176" s="225">
        <f>ROUND(I176*H176,2)</f>
        <v>0</v>
      </c>
      <c r="R176" s="225">
        <f>ROUND(J176*H176,2)</f>
        <v>0</v>
      </c>
      <c r="S176" s="80"/>
      <c r="T176" s="226">
        <f>S176*H176</f>
        <v>0</v>
      </c>
      <c r="U176" s="226">
        <v>0</v>
      </c>
      <c r="V176" s="226">
        <f>U176*H176</f>
        <v>0</v>
      </c>
      <c r="W176" s="226">
        <v>0</v>
      </c>
      <c r="X176" s="227">
        <f>W176*H176</f>
        <v>0</v>
      </c>
      <c r="AR176" s="17" t="s">
        <v>787</v>
      </c>
      <c r="AT176" s="17" t="s">
        <v>206</v>
      </c>
      <c r="AU176" s="17" t="s">
        <v>88</v>
      </c>
      <c r="AY176" s="17" t="s">
        <v>204</v>
      </c>
      <c r="BE176" s="228">
        <f>IF(O176="základní",K176,0)</f>
        <v>0</v>
      </c>
      <c r="BF176" s="228">
        <f>IF(O176="snížená",K176,0)</f>
        <v>0</v>
      </c>
      <c r="BG176" s="228">
        <f>IF(O176="zákl. přenesená",K176,0)</f>
        <v>0</v>
      </c>
      <c r="BH176" s="228">
        <f>IF(O176="sníž. přenesená",K176,0)</f>
        <v>0</v>
      </c>
      <c r="BI176" s="228">
        <f>IF(O176="nulová",K176,0)</f>
        <v>0</v>
      </c>
      <c r="BJ176" s="17" t="s">
        <v>88</v>
      </c>
      <c r="BK176" s="228">
        <f>ROUND(P176*H176,2)</f>
        <v>0</v>
      </c>
      <c r="BL176" s="17" t="s">
        <v>787</v>
      </c>
      <c r="BM176" s="17" t="s">
        <v>4188</v>
      </c>
    </row>
    <row r="177" spans="2:65" s="1" customFormat="1" ht="16.5" customHeight="1">
      <c r="B177" s="39"/>
      <c r="C177" s="216" t="s">
        <v>923</v>
      </c>
      <c r="D177" s="216" t="s">
        <v>206</v>
      </c>
      <c r="E177" s="217" t="s">
        <v>4189</v>
      </c>
      <c r="F177" s="218" t="s">
        <v>4190</v>
      </c>
      <c r="G177" s="219" t="s">
        <v>314</v>
      </c>
      <c r="H177" s="220">
        <v>2</v>
      </c>
      <c r="I177" s="221"/>
      <c r="J177" s="221"/>
      <c r="K177" s="222">
        <f>ROUND(P177*H177,2)</f>
        <v>0</v>
      </c>
      <c r="L177" s="218" t="s">
        <v>1071</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787</v>
      </c>
      <c r="AT177" s="17" t="s">
        <v>206</v>
      </c>
      <c r="AU177" s="17" t="s">
        <v>88</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787</v>
      </c>
      <c r="BM177" s="17" t="s">
        <v>4191</v>
      </c>
    </row>
    <row r="178" spans="2:65" s="1" customFormat="1" ht="16.5" customHeight="1">
      <c r="B178" s="39"/>
      <c r="C178" s="216" t="s">
        <v>929</v>
      </c>
      <c r="D178" s="216" t="s">
        <v>206</v>
      </c>
      <c r="E178" s="217" t="s">
        <v>4192</v>
      </c>
      <c r="F178" s="218" t="s">
        <v>4193</v>
      </c>
      <c r="G178" s="219" t="s">
        <v>314</v>
      </c>
      <c r="H178" s="220">
        <v>1</v>
      </c>
      <c r="I178" s="221"/>
      <c r="J178" s="221"/>
      <c r="K178" s="222">
        <f>ROUND(P178*H178,2)</f>
        <v>0</v>
      </c>
      <c r="L178" s="218" t="s">
        <v>1071</v>
      </c>
      <c r="M178" s="44"/>
      <c r="N178" s="223" t="s">
        <v>33</v>
      </c>
      <c r="O178" s="224" t="s">
        <v>49</v>
      </c>
      <c r="P178" s="225">
        <f>I178+J178</f>
        <v>0</v>
      </c>
      <c r="Q178" s="225">
        <f>ROUND(I178*H178,2)</f>
        <v>0</v>
      </c>
      <c r="R178" s="225">
        <f>ROUND(J178*H178,2)</f>
        <v>0</v>
      </c>
      <c r="S178" s="80"/>
      <c r="T178" s="226">
        <f>S178*H178</f>
        <v>0</v>
      </c>
      <c r="U178" s="226">
        <v>0</v>
      </c>
      <c r="V178" s="226">
        <f>U178*H178</f>
        <v>0</v>
      </c>
      <c r="W178" s="226">
        <v>0</v>
      </c>
      <c r="X178" s="227">
        <f>W178*H178</f>
        <v>0</v>
      </c>
      <c r="AR178" s="17" t="s">
        <v>787</v>
      </c>
      <c r="AT178" s="17" t="s">
        <v>206</v>
      </c>
      <c r="AU178" s="17" t="s">
        <v>88</v>
      </c>
      <c r="AY178" s="17" t="s">
        <v>204</v>
      </c>
      <c r="BE178" s="228">
        <f>IF(O178="základní",K178,0)</f>
        <v>0</v>
      </c>
      <c r="BF178" s="228">
        <f>IF(O178="snížená",K178,0)</f>
        <v>0</v>
      </c>
      <c r="BG178" s="228">
        <f>IF(O178="zákl. přenesená",K178,0)</f>
        <v>0</v>
      </c>
      <c r="BH178" s="228">
        <f>IF(O178="sníž. přenesená",K178,0)</f>
        <v>0</v>
      </c>
      <c r="BI178" s="228">
        <f>IF(O178="nulová",K178,0)</f>
        <v>0</v>
      </c>
      <c r="BJ178" s="17" t="s">
        <v>88</v>
      </c>
      <c r="BK178" s="228">
        <f>ROUND(P178*H178,2)</f>
        <v>0</v>
      </c>
      <c r="BL178" s="17" t="s">
        <v>787</v>
      </c>
      <c r="BM178" s="17" t="s">
        <v>4194</v>
      </c>
    </row>
    <row r="179" spans="2:65" s="1" customFormat="1" ht="16.5" customHeight="1">
      <c r="B179" s="39"/>
      <c r="C179" s="216" t="s">
        <v>933</v>
      </c>
      <c r="D179" s="216" t="s">
        <v>206</v>
      </c>
      <c r="E179" s="217" t="s">
        <v>4195</v>
      </c>
      <c r="F179" s="218" t="s">
        <v>4196</v>
      </c>
      <c r="G179" s="219" t="s">
        <v>314</v>
      </c>
      <c r="H179" s="220">
        <v>1</v>
      </c>
      <c r="I179" s="221"/>
      <c r="J179" s="221"/>
      <c r="K179" s="222">
        <f>ROUND(P179*H179,2)</f>
        <v>0</v>
      </c>
      <c r="L179" s="218" t="s">
        <v>1071</v>
      </c>
      <c r="M179" s="44"/>
      <c r="N179" s="223" t="s">
        <v>33</v>
      </c>
      <c r="O179" s="224" t="s">
        <v>49</v>
      </c>
      <c r="P179" s="225">
        <f>I179+J179</f>
        <v>0</v>
      </c>
      <c r="Q179" s="225">
        <f>ROUND(I179*H179,2)</f>
        <v>0</v>
      </c>
      <c r="R179" s="225">
        <f>ROUND(J179*H179,2)</f>
        <v>0</v>
      </c>
      <c r="S179" s="80"/>
      <c r="T179" s="226">
        <f>S179*H179</f>
        <v>0</v>
      </c>
      <c r="U179" s="226">
        <v>0</v>
      </c>
      <c r="V179" s="226">
        <f>U179*H179</f>
        <v>0</v>
      </c>
      <c r="W179" s="226">
        <v>0</v>
      </c>
      <c r="X179" s="227">
        <f>W179*H179</f>
        <v>0</v>
      </c>
      <c r="AR179" s="17" t="s">
        <v>787</v>
      </c>
      <c r="AT179" s="17" t="s">
        <v>206</v>
      </c>
      <c r="AU179" s="17" t="s">
        <v>88</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787</v>
      </c>
      <c r="BM179" s="17" t="s">
        <v>4197</v>
      </c>
    </row>
    <row r="180" spans="2:65" s="1" customFormat="1" ht="16.5" customHeight="1">
      <c r="B180" s="39"/>
      <c r="C180" s="216" t="s">
        <v>937</v>
      </c>
      <c r="D180" s="216" t="s">
        <v>206</v>
      </c>
      <c r="E180" s="217" t="s">
        <v>4198</v>
      </c>
      <c r="F180" s="218" t="s">
        <v>4199</v>
      </c>
      <c r="G180" s="219" t="s">
        <v>314</v>
      </c>
      <c r="H180" s="220">
        <v>1</v>
      </c>
      <c r="I180" s="221"/>
      <c r="J180" s="221"/>
      <c r="K180" s="222">
        <f>ROUND(P180*H180,2)</f>
        <v>0</v>
      </c>
      <c r="L180" s="218" t="s">
        <v>1071</v>
      </c>
      <c r="M180" s="44"/>
      <c r="N180" s="223" t="s">
        <v>33</v>
      </c>
      <c r="O180" s="224" t="s">
        <v>49</v>
      </c>
      <c r="P180" s="225">
        <f>I180+J180</f>
        <v>0</v>
      </c>
      <c r="Q180" s="225">
        <f>ROUND(I180*H180,2)</f>
        <v>0</v>
      </c>
      <c r="R180" s="225">
        <f>ROUND(J180*H180,2)</f>
        <v>0</v>
      </c>
      <c r="S180" s="80"/>
      <c r="T180" s="226">
        <f>S180*H180</f>
        <v>0</v>
      </c>
      <c r="U180" s="226">
        <v>0</v>
      </c>
      <c r="V180" s="226">
        <f>U180*H180</f>
        <v>0</v>
      </c>
      <c r="W180" s="226">
        <v>0</v>
      </c>
      <c r="X180" s="227">
        <f>W180*H180</f>
        <v>0</v>
      </c>
      <c r="AR180" s="17" t="s">
        <v>787</v>
      </c>
      <c r="AT180" s="17" t="s">
        <v>206</v>
      </c>
      <c r="AU180" s="17" t="s">
        <v>88</v>
      </c>
      <c r="AY180" s="17" t="s">
        <v>204</v>
      </c>
      <c r="BE180" s="228">
        <f>IF(O180="základní",K180,0)</f>
        <v>0</v>
      </c>
      <c r="BF180" s="228">
        <f>IF(O180="snížená",K180,0)</f>
        <v>0</v>
      </c>
      <c r="BG180" s="228">
        <f>IF(O180="zákl. přenesená",K180,0)</f>
        <v>0</v>
      </c>
      <c r="BH180" s="228">
        <f>IF(O180="sníž. přenesená",K180,0)</f>
        <v>0</v>
      </c>
      <c r="BI180" s="228">
        <f>IF(O180="nulová",K180,0)</f>
        <v>0</v>
      </c>
      <c r="BJ180" s="17" t="s">
        <v>88</v>
      </c>
      <c r="BK180" s="228">
        <f>ROUND(P180*H180,2)</f>
        <v>0</v>
      </c>
      <c r="BL180" s="17" t="s">
        <v>787</v>
      </c>
      <c r="BM180" s="17" t="s">
        <v>4200</v>
      </c>
    </row>
    <row r="181" spans="2:47" s="1" customFormat="1" ht="12">
      <c r="B181" s="39"/>
      <c r="C181" s="40"/>
      <c r="D181" s="231" t="s">
        <v>887</v>
      </c>
      <c r="E181" s="40"/>
      <c r="F181" s="283" t="s">
        <v>3974</v>
      </c>
      <c r="G181" s="40"/>
      <c r="H181" s="40"/>
      <c r="I181" s="132"/>
      <c r="J181" s="132"/>
      <c r="K181" s="40"/>
      <c r="L181" s="40"/>
      <c r="M181" s="44"/>
      <c r="N181" s="284"/>
      <c r="O181" s="80"/>
      <c r="P181" s="80"/>
      <c r="Q181" s="80"/>
      <c r="R181" s="80"/>
      <c r="S181" s="80"/>
      <c r="T181" s="80"/>
      <c r="U181" s="80"/>
      <c r="V181" s="80"/>
      <c r="W181" s="80"/>
      <c r="X181" s="81"/>
      <c r="AT181" s="17" t="s">
        <v>887</v>
      </c>
      <c r="AU181" s="17" t="s">
        <v>88</v>
      </c>
    </row>
    <row r="182" spans="2:65" s="1" customFormat="1" ht="16.5" customHeight="1">
      <c r="B182" s="39"/>
      <c r="C182" s="216" t="s">
        <v>941</v>
      </c>
      <c r="D182" s="216" t="s">
        <v>206</v>
      </c>
      <c r="E182" s="217" t="s">
        <v>4201</v>
      </c>
      <c r="F182" s="218" t="s">
        <v>4202</v>
      </c>
      <c r="G182" s="219" t="s">
        <v>314</v>
      </c>
      <c r="H182" s="220">
        <v>1</v>
      </c>
      <c r="I182" s="221"/>
      <c r="J182" s="221"/>
      <c r="K182" s="222">
        <f>ROUND(P182*H182,2)</f>
        <v>0</v>
      </c>
      <c r="L182" s="218" t="s">
        <v>1071</v>
      </c>
      <c r="M182" s="44"/>
      <c r="N182" s="223" t="s">
        <v>33</v>
      </c>
      <c r="O182" s="224" t="s">
        <v>49</v>
      </c>
      <c r="P182" s="225">
        <f>I182+J182</f>
        <v>0</v>
      </c>
      <c r="Q182" s="225">
        <f>ROUND(I182*H182,2)</f>
        <v>0</v>
      </c>
      <c r="R182" s="225">
        <f>ROUND(J182*H182,2)</f>
        <v>0</v>
      </c>
      <c r="S182" s="80"/>
      <c r="T182" s="226">
        <f>S182*H182</f>
        <v>0</v>
      </c>
      <c r="U182" s="226">
        <v>0</v>
      </c>
      <c r="V182" s="226">
        <f>U182*H182</f>
        <v>0</v>
      </c>
      <c r="W182" s="226">
        <v>0</v>
      </c>
      <c r="X182" s="227">
        <f>W182*H182</f>
        <v>0</v>
      </c>
      <c r="AR182" s="17" t="s">
        <v>787</v>
      </c>
      <c r="AT182" s="17" t="s">
        <v>206</v>
      </c>
      <c r="AU182" s="17" t="s">
        <v>88</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787</v>
      </c>
      <c r="BM182" s="17" t="s">
        <v>4203</v>
      </c>
    </row>
    <row r="183" spans="2:65" s="1" customFormat="1" ht="16.5" customHeight="1">
      <c r="B183" s="39"/>
      <c r="C183" s="216" t="s">
        <v>946</v>
      </c>
      <c r="D183" s="216" t="s">
        <v>206</v>
      </c>
      <c r="E183" s="217" t="s">
        <v>4204</v>
      </c>
      <c r="F183" s="218" t="s">
        <v>4205</v>
      </c>
      <c r="G183" s="219" t="s">
        <v>314</v>
      </c>
      <c r="H183" s="220">
        <v>3</v>
      </c>
      <c r="I183" s="221"/>
      <c r="J183" s="221"/>
      <c r="K183" s="222">
        <f>ROUND(P183*H183,2)</f>
        <v>0</v>
      </c>
      <c r="L183" s="218" t="s">
        <v>1071</v>
      </c>
      <c r="M183" s="44"/>
      <c r="N183" s="223" t="s">
        <v>33</v>
      </c>
      <c r="O183" s="224" t="s">
        <v>49</v>
      </c>
      <c r="P183" s="225">
        <f>I183+J183</f>
        <v>0</v>
      </c>
      <c r="Q183" s="225">
        <f>ROUND(I183*H183,2)</f>
        <v>0</v>
      </c>
      <c r="R183" s="225">
        <f>ROUND(J183*H183,2)</f>
        <v>0</v>
      </c>
      <c r="S183" s="80"/>
      <c r="T183" s="226">
        <f>S183*H183</f>
        <v>0</v>
      </c>
      <c r="U183" s="226">
        <v>0</v>
      </c>
      <c r="V183" s="226">
        <f>U183*H183</f>
        <v>0</v>
      </c>
      <c r="W183" s="226">
        <v>0</v>
      </c>
      <c r="X183" s="227">
        <f>W183*H183</f>
        <v>0</v>
      </c>
      <c r="AR183" s="17" t="s">
        <v>787</v>
      </c>
      <c r="AT183" s="17" t="s">
        <v>206</v>
      </c>
      <c r="AU183" s="17" t="s">
        <v>88</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787</v>
      </c>
      <c r="BM183" s="17" t="s">
        <v>4206</v>
      </c>
    </row>
    <row r="184" spans="2:65" s="1" customFormat="1" ht="22.5" customHeight="1">
      <c r="B184" s="39"/>
      <c r="C184" s="216" t="s">
        <v>955</v>
      </c>
      <c r="D184" s="216" t="s">
        <v>206</v>
      </c>
      <c r="E184" s="217" t="s">
        <v>4207</v>
      </c>
      <c r="F184" s="218" t="s">
        <v>4208</v>
      </c>
      <c r="G184" s="219" t="s">
        <v>314</v>
      </c>
      <c r="H184" s="220">
        <v>1</v>
      </c>
      <c r="I184" s="221"/>
      <c r="J184" s="221"/>
      <c r="K184" s="222">
        <f>ROUND(P184*H184,2)</f>
        <v>0</v>
      </c>
      <c r="L184" s="218" t="s">
        <v>1071</v>
      </c>
      <c r="M184" s="44"/>
      <c r="N184" s="223" t="s">
        <v>33</v>
      </c>
      <c r="O184" s="224" t="s">
        <v>49</v>
      </c>
      <c r="P184" s="225">
        <f>I184+J184</f>
        <v>0</v>
      </c>
      <c r="Q184" s="225">
        <f>ROUND(I184*H184,2)</f>
        <v>0</v>
      </c>
      <c r="R184" s="225">
        <f>ROUND(J184*H184,2)</f>
        <v>0</v>
      </c>
      <c r="S184" s="80"/>
      <c r="T184" s="226">
        <f>S184*H184</f>
        <v>0</v>
      </c>
      <c r="U184" s="226">
        <v>0</v>
      </c>
      <c r="V184" s="226">
        <f>U184*H184</f>
        <v>0</v>
      </c>
      <c r="W184" s="226">
        <v>0</v>
      </c>
      <c r="X184" s="227">
        <f>W184*H184</f>
        <v>0</v>
      </c>
      <c r="AR184" s="17" t="s">
        <v>787</v>
      </c>
      <c r="AT184" s="17" t="s">
        <v>206</v>
      </c>
      <c r="AU184" s="17" t="s">
        <v>88</v>
      </c>
      <c r="AY184" s="17" t="s">
        <v>204</v>
      </c>
      <c r="BE184" s="228">
        <f>IF(O184="základní",K184,0)</f>
        <v>0</v>
      </c>
      <c r="BF184" s="228">
        <f>IF(O184="snížená",K184,0)</f>
        <v>0</v>
      </c>
      <c r="BG184" s="228">
        <f>IF(O184="zákl. přenesená",K184,0)</f>
        <v>0</v>
      </c>
      <c r="BH184" s="228">
        <f>IF(O184="sníž. přenesená",K184,0)</f>
        <v>0</v>
      </c>
      <c r="BI184" s="228">
        <f>IF(O184="nulová",K184,0)</f>
        <v>0</v>
      </c>
      <c r="BJ184" s="17" t="s">
        <v>88</v>
      </c>
      <c r="BK184" s="228">
        <f>ROUND(P184*H184,2)</f>
        <v>0</v>
      </c>
      <c r="BL184" s="17" t="s">
        <v>787</v>
      </c>
      <c r="BM184" s="17" t="s">
        <v>4209</v>
      </c>
    </row>
    <row r="185" spans="2:47" s="1" customFormat="1" ht="12">
      <c r="B185" s="39"/>
      <c r="C185" s="40"/>
      <c r="D185" s="231" t="s">
        <v>887</v>
      </c>
      <c r="E185" s="40"/>
      <c r="F185" s="283" t="s">
        <v>4000</v>
      </c>
      <c r="G185" s="40"/>
      <c r="H185" s="40"/>
      <c r="I185" s="132"/>
      <c r="J185" s="132"/>
      <c r="K185" s="40"/>
      <c r="L185" s="40"/>
      <c r="M185" s="44"/>
      <c r="N185" s="284"/>
      <c r="O185" s="80"/>
      <c r="P185" s="80"/>
      <c r="Q185" s="80"/>
      <c r="R185" s="80"/>
      <c r="S185" s="80"/>
      <c r="T185" s="80"/>
      <c r="U185" s="80"/>
      <c r="V185" s="80"/>
      <c r="W185" s="80"/>
      <c r="X185" s="81"/>
      <c r="AT185" s="17" t="s">
        <v>887</v>
      </c>
      <c r="AU185" s="17" t="s">
        <v>88</v>
      </c>
    </row>
    <row r="186" spans="2:65" s="1" customFormat="1" ht="22.5" customHeight="1">
      <c r="B186" s="39"/>
      <c r="C186" s="216" t="s">
        <v>961</v>
      </c>
      <c r="D186" s="216" t="s">
        <v>206</v>
      </c>
      <c r="E186" s="217" t="s">
        <v>4210</v>
      </c>
      <c r="F186" s="218" t="s">
        <v>4211</v>
      </c>
      <c r="G186" s="219" t="s">
        <v>314</v>
      </c>
      <c r="H186" s="220">
        <v>1</v>
      </c>
      <c r="I186" s="221"/>
      <c r="J186" s="221"/>
      <c r="K186" s="222">
        <f>ROUND(P186*H186,2)</f>
        <v>0</v>
      </c>
      <c r="L186" s="218" t="s">
        <v>1071</v>
      </c>
      <c r="M186" s="44"/>
      <c r="N186" s="223" t="s">
        <v>33</v>
      </c>
      <c r="O186" s="224" t="s">
        <v>49</v>
      </c>
      <c r="P186" s="225">
        <f>I186+J186</f>
        <v>0</v>
      </c>
      <c r="Q186" s="225">
        <f>ROUND(I186*H186,2)</f>
        <v>0</v>
      </c>
      <c r="R186" s="225">
        <f>ROUND(J186*H186,2)</f>
        <v>0</v>
      </c>
      <c r="S186" s="80"/>
      <c r="T186" s="226">
        <f>S186*H186</f>
        <v>0</v>
      </c>
      <c r="U186" s="226">
        <v>0</v>
      </c>
      <c r="V186" s="226">
        <f>U186*H186</f>
        <v>0</v>
      </c>
      <c r="W186" s="226">
        <v>0</v>
      </c>
      <c r="X186" s="227">
        <f>W186*H186</f>
        <v>0</v>
      </c>
      <c r="AR186" s="17" t="s">
        <v>787</v>
      </c>
      <c r="AT186" s="17" t="s">
        <v>206</v>
      </c>
      <c r="AU186" s="17" t="s">
        <v>88</v>
      </c>
      <c r="AY186" s="17" t="s">
        <v>204</v>
      </c>
      <c r="BE186" s="228">
        <f>IF(O186="základní",K186,0)</f>
        <v>0</v>
      </c>
      <c r="BF186" s="228">
        <f>IF(O186="snížená",K186,0)</f>
        <v>0</v>
      </c>
      <c r="BG186" s="228">
        <f>IF(O186="zákl. přenesená",K186,0)</f>
        <v>0</v>
      </c>
      <c r="BH186" s="228">
        <f>IF(O186="sníž. přenesená",K186,0)</f>
        <v>0</v>
      </c>
      <c r="BI186" s="228">
        <f>IF(O186="nulová",K186,0)</f>
        <v>0</v>
      </c>
      <c r="BJ186" s="17" t="s">
        <v>88</v>
      </c>
      <c r="BK186" s="228">
        <f>ROUND(P186*H186,2)</f>
        <v>0</v>
      </c>
      <c r="BL186" s="17" t="s">
        <v>787</v>
      </c>
      <c r="BM186" s="17" t="s">
        <v>4212</v>
      </c>
    </row>
    <row r="187" spans="2:65" s="1" customFormat="1" ht="22.5" customHeight="1">
      <c r="B187" s="39"/>
      <c r="C187" s="216" t="s">
        <v>1032</v>
      </c>
      <c r="D187" s="216" t="s">
        <v>206</v>
      </c>
      <c r="E187" s="217" t="s">
        <v>4213</v>
      </c>
      <c r="F187" s="218" t="s">
        <v>4214</v>
      </c>
      <c r="G187" s="219" t="s">
        <v>314</v>
      </c>
      <c r="H187" s="220">
        <v>2</v>
      </c>
      <c r="I187" s="221"/>
      <c r="J187" s="221"/>
      <c r="K187" s="222">
        <f>ROUND(P187*H187,2)</f>
        <v>0</v>
      </c>
      <c r="L187" s="218" t="s">
        <v>1071</v>
      </c>
      <c r="M187" s="44"/>
      <c r="N187" s="223" t="s">
        <v>33</v>
      </c>
      <c r="O187" s="224" t="s">
        <v>49</v>
      </c>
      <c r="P187" s="225">
        <f>I187+J187</f>
        <v>0</v>
      </c>
      <c r="Q187" s="225">
        <f>ROUND(I187*H187,2)</f>
        <v>0</v>
      </c>
      <c r="R187" s="225">
        <f>ROUND(J187*H187,2)</f>
        <v>0</v>
      </c>
      <c r="S187" s="80"/>
      <c r="T187" s="226">
        <f>S187*H187</f>
        <v>0</v>
      </c>
      <c r="U187" s="226">
        <v>0</v>
      </c>
      <c r="V187" s="226">
        <f>U187*H187</f>
        <v>0</v>
      </c>
      <c r="W187" s="226">
        <v>0</v>
      </c>
      <c r="X187" s="227">
        <f>W187*H187</f>
        <v>0</v>
      </c>
      <c r="AR187" s="17" t="s">
        <v>787</v>
      </c>
      <c r="AT187" s="17" t="s">
        <v>206</v>
      </c>
      <c r="AU187" s="17" t="s">
        <v>88</v>
      </c>
      <c r="AY187" s="17" t="s">
        <v>204</v>
      </c>
      <c r="BE187" s="228">
        <f>IF(O187="základní",K187,0)</f>
        <v>0</v>
      </c>
      <c r="BF187" s="228">
        <f>IF(O187="snížená",K187,0)</f>
        <v>0</v>
      </c>
      <c r="BG187" s="228">
        <f>IF(O187="zákl. přenesená",K187,0)</f>
        <v>0</v>
      </c>
      <c r="BH187" s="228">
        <f>IF(O187="sníž. přenesená",K187,0)</f>
        <v>0</v>
      </c>
      <c r="BI187" s="228">
        <f>IF(O187="nulová",K187,0)</f>
        <v>0</v>
      </c>
      <c r="BJ187" s="17" t="s">
        <v>88</v>
      </c>
      <c r="BK187" s="228">
        <f>ROUND(P187*H187,2)</f>
        <v>0</v>
      </c>
      <c r="BL187" s="17" t="s">
        <v>787</v>
      </c>
      <c r="BM187" s="17" t="s">
        <v>4215</v>
      </c>
    </row>
    <row r="188" spans="2:65" s="1" customFormat="1" ht="16.5" customHeight="1">
      <c r="B188" s="39"/>
      <c r="C188" s="216" t="s">
        <v>1038</v>
      </c>
      <c r="D188" s="216" t="s">
        <v>206</v>
      </c>
      <c r="E188" s="217" t="s">
        <v>4216</v>
      </c>
      <c r="F188" s="218" t="s">
        <v>4217</v>
      </c>
      <c r="G188" s="219" t="s">
        <v>314</v>
      </c>
      <c r="H188" s="220">
        <v>4</v>
      </c>
      <c r="I188" s="221"/>
      <c r="J188" s="221"/>
      <c r="K188" s="222">
        <f>ROUND(P188*H188,2)</f>
        <v>0</v>
      </c>
      <c r="L188" s="218" t="s">
        <v>1071</v>
      </c>
      <c r="M188" s="44"/>
      <c r="N188" s="223" t="s">
        <v>33</v>
      </c>
      <c r="O188" s="224" t="s">
        <v>49</v>
      </c>
      <c r="P188" s="225">
        <f>I188+J188</f>
        <v>0</v>
      </c>
      <c r="Q188" s="225">
        <f>ROUND(I188*H188,2)</f>
        <v>0</v>
      </c>
      <c r="R188" s="225">
        <f>ROUND(J188*H188,2)</f>
        <v>0</v>
      </c>
      <c r="S188" s="80"/>
      <c r="T188" s="226">
        <f>S188*H188</f>
        <v>0</v>
      </c>
      <c r="U188" s="226">
        <v>0</v>
      </c>
      <c r="V188" s="226">
        <f>U188*H188</f>
        <v>0</v>
      </c>
      <c r="W188" s="226">
        <v>0</v>
      </c>
      <c r="X188" s="227">
        <f>W188*H188</f>
        <v>0</v>
      </c>
      <c r="AR188" s="17" t="s">
        <v>787</v>
      </c>
      <c r="AT188" s="17" t="s">
        <v>206</v>
      </c>
      <c r="AU188" s="17" t="s">
        <v>88</v>
      </c>
      <c r="AY188" s="17" t="s">
        <v>204</v>
      </c>
      <c r="BE188" s="228">
        <f>IF(O188="základní",K188,0)</f>
        <v>0</v>
      </c>
      <c r="BF188" s="228">
        <f>IF(O188="snížená",K188,0)</f>
        <v>0</v>
      </c>
      <c r="BG188" s="228">
        <f>IF(O188="zákl. přenesená",K188,0)</f>
        <v>0</v>
      </c>
      <c r="BH188" s="228">
        <f>IF(O188="sníž. přenesená",K188,0)</f>
        <v>0</v>
      </c>
      <c r="BI188" s="228">
        <f>IF(O188="nulová",K188,0)</f>
        <v>0</v>
      </c>
      <c r="BJ188" s="17" t="s">
        <v>88</v>
      </c>
      <c r="BK188" s="228">
        <f>ROUND(P188*H188,2)</f>
        <v>0</v>
      </c>
      <c r="BL188" s="17" t="s">
        <v>787</v>
      </c>
      <c r="BM188" s="17" t="s">
        <v>4218</v>
      </c>
    </row>
    <row r="189" spans="2:65" s="1" customFormat="1" ht="16.5" customHeight="1">
      <c r="B189" s="39"/>
      <c r="C189" s="216" t="s">
        <v>1047</v>
      </c>
      <c r="D189" s="216" t="s">
        <v>206</v>
      </c>
      <c r="E189" s="217" t="s">
        <v>4219</v>
      </c>
      <c r="F189" s="218" t="s">
        <v>4220</v>
      </c>
      <c r="G189" s="219" t="s">
        <v>314</v>
      </c>
      <c r="H189" s="220">
        <v>1</v>
      </c>
      <c r="I189" s="221"/>
      <c r="J189" s="221"/>
      <c r="K189" s="222">
        <f>ROUND(P189*H189,2)</f>
        <v>0</v>
      </c>
      <c r="L189" s="218" t="s">
        <v>1071</v>
      </c>
      <c r="M189" s="44"/>
      <c r="N189" s="223" t="s">
        <v>33</v>
      </c>
      <c r="O189" s="224" t="s">
        <v>49</v>
      </c>
      <c r="P189" s="225">
        <f>I189+J189</f>
        <v>0</v>
      </c>
      <c r="Q189" s="225">
        <f>ROUND(I189*H189,2)</f>
        <v>0</v>
      </c>
      <c r="R189" s="225">
        <f>ROUND(J189*H189,2)</f>
        <v>0</v>
      </c>
      <c r="S189" s="80"/>
      <c r="T189" s="226">
        <f>S189*H189</f>
        <v>0</v>
      </c>
      <c r="U189" s="226">
        <v>0</v>
      </c>
      <c r="V189" s="226">
        <f>U189*H189</f>
        <v>0</v>
      </c>
      <c r="W189" s="226">
        <v>0</v>
      </c>
      <c r="X189" s="227">
        <f>W189*H189</f>
        <v>0</v>
      </c>
      <c r="AR189" s="17" t="s">
        <v>787</v>
      </c>
      <c r="AT189" s="17" t="s">
        <v>206</v>
      </c>
      <c r="AU189" s="17" t="s">
        <v>88</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787</v>
      </c>
      <c r="BM189" s="17" t="s">
        <v>4221</v>
      </c>
    </row>
    <row r="190" spans="2:65" s="1" customFormat="1" ht="16.5" customHeight="1">
      <c r="B190" s="39"/>
      <c r="C190" s="216" t="s">
        <v>1053</v>
      </c>
      <c r="D190" s="216" t="s">
        <v>206</v>
      </c>
      <c r="E190" s="217" t="s">
        <v>4222</v>
      </c>
      <c r="F190" s="218" t="s">
        <v>4223</v>
      </c>
      <c r="G190" s="219" t="s">
        <v>314</v>
      </c>
      <c r="H190" s="220">
        <v>1</v>
      </c>
      <c r="I190" s="221"/>
      <c r="J190" s="221"/>
      <c r="K190" s="222">
        <f>ROUND(P190*H190,2)</f>
        <v>0</v>
      </c>
      <c r="L190" s="218" t="s">
        <v>1071</v>
      </c>
      <c r="M190" s="44"/>
      <c r="N190" s="223" t="s">
        <v>33</v>
      </c>
      <c r="O190" s="224" t="s">
        <v>49</v>
      </c>
      <c r="P190" s="225">
        <f>I190+J190</f>
        <v>0</v>
      </c>
      <c r="Q190" s="225">
        <f>ROUND(I190*H190,2)</f>
        <v>0</v>
      </c>
      <c r="R190" s="225">
        <f>ROUND(J190*H190,2)</f>
        <v>0</v>
      </c>
      <c r="S190" s="80"/>
      <c r="T190" s="226">
        <f>S190*H190</f>
        <v>0</v>
      </c>
      <c r="U190" s="226">
        <v>0</v>
      </c>
      <c r="V190" s="226">
        <f>U190*H190</f>
        <v>0</v>
      </c>
      <c r="W190" s="226">
        <v>0</v>
      </c>
      <c r="X190" s="227">
        <f>W190*H190</f>
        <v>0</v>
      </c>
      <c r="AR190" s="17" t="s">
        <v>787</v>
      </c>
      <c r="AT190" s="17" t="s">
        <v>206</v>
      </c>
      <c r="AU190" s="17" t="s">
        <v>88</v>
      </c>
      <c r="AY190" s="17" t="s">
        <v>204</v>
      </c>
      <c r="BE190" s="228">
        <f>IF(O190="základní",K190,0)</f>
        <v>0</v>
      </c>
      <c r="BF190" s="228">
        <f>IF(O190="snížená",K190,0)</f>
        <v>0</v>
      </c>
      <c r="BG190" s="228">
        <f>IF(O190="zákl. přenesená",K190,0)</f>
        <v>0</v>
      </c>
      <c r="BH190" s="228">
        <f>IF(O190="sníž. přenesená",K190,0)</f>
        <v>0</v>
      </c>
      <c r="BI190" s="228">
        <f>IF(O190="nulová",K190,0)</f>
        <v>0</v>
      </c>
      <c r="BJ190" s="17" t="s">
        <v>88</v>
      </c>
      <c r="BK190" s="228">
        <f>ROUND(P190*H190,2)</f>
        <v>0</v>
      </c>
      <c r="BL190" s="17" t="s">
        <v>787</v>
      </c>
      <c r="BM190" s="17" t="s">
        <v>4224</v>
      </c>
    </row>
    <row r="191" spans="2:65" s="1" customFormat="1" ht="16.5" customHeight="1">
      <c r="B191" s="39"/>
      <c r="C191" s="216" t="s">
        <v>1058</v>
      </c>
      <c r="D191" s="216" t="s">
        <v>206</v>
      </c>
      <c r="E191" s="217" t="s">
        <v>4225</v>
      </c>
      <c r="F191" s="218" t="s">
        <v>4226</v>
      </c>
      <c r="G191" s="219" t="s">
        <v>33</v>
      </c>
      <c r="H191" s="220">
        <v>1</v>
      </c>
      <c r="I191" s="221"/>
      <c r="J191" s="221"/>
      <c r="K191" s="222">
        <f>ROUND(P191*H191,2)</f>
        <v>0</v>
      </c>
      <c r="L191" s="218" t="s">
        <v>1071</v>
      </c>
      <c r="M191" s="44"/>
      <c r="N191" s="223" t="s">
        <v>33</v>
      </c>
      <c r="O191" s="224" t="s">
        <v>49</v>
      </c>
      <c r="P191" s="225">
        <f>I191+J191</f>
        <v>0</v>
      </c>
      <c r="Q191" s="225">
        <f>ROUND(I191*H191,2)</f>
        <v>0</v>
      </c>
      <c r="R191" s="225">
        <f>ROUND(J191*H191,2)</f>
        <v>0</v>
      </c>
      <c r="S191" s="80"/>
      <c r="T191" s="226">
        <f>S191*H191</f>
        <v>0</v>
      </c>
      <c r="U191" s="226">
        <v>0</v>
      </c>
      <c r="V191" s="226">
        <f>U191*H191</f>
        <v>0</v>
      </c>
      <c r="W191" s="226">
        <v>0</v>
      </c>
      <c r="X191" s="227">
        <f>W191*H191</f>
        <v>0</v>
      </c>
      <c r="AR191" s="17" t="s">
        <v>787</v>
      </c>
      <c r="AT191" s="17" t="s">
        <v>206</v>
      </c>
      <c r="AU191" s="17" t="s">
        <v>88</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787</v>
      </c>
      <c r="BM191" s="17" t="s">
        <v>4227</v>
      </c>
    </row>
    <row r="192" spans="2:65" s="1" customFormat="1" ht="16.5" customHeight="1">
      <c r="B192" s="39"/>
      <c r="C192" s="216" t="s">
        <v>1064</v>
      </c>
      <c r="D192" s="216" t="s">
        <v>206</v>
      </c>
      <c r="E192" s="217" t="s">
        <v>4228</v>
      </c>
      <c r="F192" s="218" t="s">
        <v>4023</v>
      </c>
      <c r="G192" s="219" t="s">
        <v>319</v>
      </c>
      <c r="H192" s="220">
        <v>1</v>
      </c>
      <c r="I192" s="221"/>
      <c r="J192" s="221"/>
      <c r="K192" s="222">
        <f>ROUND(P192*H192,2)</f>
        <v>0</v>
      </c>
      <c r="L192" s="218" t="s">
        <v>1071</v>
      </c>
      <c r="M192" s="44"/>
      <c r="N192" s="223" t="s">
        <v>33</v>
      </c>
      <c r="O192" s="224" t="s">
        <v>49</v>
      </c>
      <c r="P192" s="225">
        <f>I192+J192</f>
        <v>0</v>
      </c>
      <c r="Q192" s="225">
        <f>ROUND(I192*H192,2)</f>
        <v>0</v>
      </c>
      <c r="R192" s="225">
        <f>ROUND(J192*H192,2)</f>
        <v>0</v>
      </c>
      <c r="S192" s="80"/>
      <c r="T192" s="226">
        <f>S192*H192</f>
        <v>0</v>
      </c>
      <c r="U192" s="226">
        <v>0</v>
      </c>
      <c r="V192" s="226">
        <f>U192*H192</f>
        <v>0</v>
      </c>
      <c r="W192" s="226">
        <v>0</v>
      </c>
      <c r="X192" s="227">
        <f>W192*H192</f>
        <v>0</v>
      </c>
      <c r="AR192" s="17" t="s">
        <v>787</v>
      </c>
      <c r="AT192" s="17" t="s">
        <v>206</v>
      </c>
      <c r="AU192" s="17" t="s">
        <v>88</v>
      </c>
      <c r="AY192" s="17" t="s">
        <v>204</v>
      </c>
      <c r="BE192" s="228">
        <f>IF(O192="základní",K192,0)</f>
        <v>0</v>
      </c>
      <c r="BF192" s="228">
        <f>IF(O192="snížená",K192,0)</f>
        <v>0</v>
      </c>
      <c r="BG192" s="228">
        <f>IF(O192="zákl. přenesená",K192,0)</f>
        <v>0</v>
      </c>
      <c r="BH192" s="228">
        <f>IF(O192="sníž. přenesená",K192,0)</f>
        <v>0</v>
      </c>
      <c r="BI192" s="228">
        <f>IF(O192="nulová",K192,0)</f>
        <v>0</v>
      </c>
      <c r="BJ192" s="17" t="s">
        <v>88</v>
      </c>
      <c r="BK192" s="228">
        <f>ROUND(P192*H192,2)</f>
        <v>0</v>
      </c>
      <c r="BL192" s="17" t="s">
        <v>787</v>
      </c>
      <c r="BM192" s="17" t="s">
        <v>4229</v>
      </c>
    </row>
    <row r="193" spans="2:65" s="1" customFormat="1" ht="16.5" customHeight="1">
      <c r="B193" s="39"/>
      <c r="C193" s="216" t="s">
        <v>1069</v>
      </c>
      <c r="D193" s="216" t="s">
        <v>206</v>
      </c>
      <c r="E193" s="217" t="s">
        <v>4230</v>
      </c>
      <c r="F193" s="218" t="s">
        <v>4026</v>
      </c>
      <c r="G193" s="219" t="s">
        <v>319</v>
      </c>
      <c r="H193" s="220">
        <v>1</v>
      </c>
      <c r="I193" s="221"/>
      <c r="J193" s="221"/>
      <c r="K193" s="222">
        <f>ROUND(P193*H193,2)</f>
        <v>0</v>
      </c>
      <c r="L193" s="218" t="s">
        <v>1071</v>
      </c>
      <c r="M193" s="44"/>
      <c r="N193" s="223" t="s">
        <v>33</v>
      </c>
      <c r="O193" s="224" t="s">
        <v>49</v>
      </c>
      <c r="P193" s="225">
        <f>I193+J193</f>
        <v>0</v>
      </c>
      <c r="Q193" s="225">
        <f>ROUND(I193*H193,2)</f>
        <v>0</v>
      </c>
      <c r="R193" s="225">
        <f>ROUND(J193*H193,2)</f>
        <v>0</v>
      </c>
      <c r="S193" s="80"/>
      <c r="T193" s="226">
        <f>S193*H193</f>
        <v>0</v>
      </c>
      <c r="U193" s="226">
        <v>0</v>
      </c>
      <c r="V193" s="226">
        <f>U193*H193</f>
        <v>0</v>
      </c>
      <c r="W193" s="226">
        <v>0</v>
      </c>
      <c r="X193" s="227">
        <f>W193*H193</f>
        <v>0</v>
      </c>
      <c r="AR193" s="17" t="s">
        <v>787</v>
      </c>
      <c r="AT193" s="17" t="s">
        <v>206</v>
      </c>
      <c r="AU193" s="17" t="s">
        <v>88</v>
      </c>
      <c r="AY193" s="17" t="s">
        <v>204</v>
      </c>
      <c r="BE193" s="228">
        <f>IF(O193="základní",K193,0)</f>
        <v>0</v>
      </c>
      <c r="BF193" s="228">
        <f>IF(O193="snížená",K193,0)</f>
        <v>0</v>
      </c>
      <c r="BG193" s="228">
        <f>IF(O193="zákl. přenesená",K193,0)</f>
        <v>0</v>
      </c>
      <c r="BH193" s="228">
        <f>IF(O193="sníž. přenesená",K193,0)</f>
        <v>0</v>
      </c>
      <c r="BI193" s="228">
        <f>IF(O193="nulová",K193,0)</f>
        <v>0</v>
      </c>
      <c r="BJ193" s="17" t="s">
        <v>88</v>
      </c>
      <c r="BK193" s="228">
        <f>ROUND(P193*H193,2)</f>
        <v>0</v>
      </c>
      <c r="BL193" s="17" t="s">
        <v>787</v>
      </c>
      <c r="BM193" s="17" t="s">
        <v>4231</v>
      </c>
    </row>
    <row r="194" spans="2:65" s="1" customFormat="1" ht="16.5" customHeight="1">
      <c r="B194" s="39"/>
      <c r="C194" s="216" t="s">
        <v>1077</v>
      </c>
      <c r="D194" s="216" t="s">
        <v>206</v>
      </c>
      <c r="E194" s="217" t="s">
        <v>4232</v>
      </c>
      <c r="F194" s="218" t="s">
        <v>4110</v>
      </c>
      <c r="G194" s="219" t="s">
        <v>319</v>
      </c>
      <c r="H194" s="220">
        <v>1</v>
      </c>
      <c r="I194" s="221"/>
      <c r="J194" s="221"/>
      <c r="K194" s="222">
        <f>ROUND(P194*H194,2)</f>
        <v>0</v>
      </c>
      <c r="L194" s="218" t="s">
        <v>1071</v>
      </c>
      <c r="M194" s="44"/>
      <c r="N194" s="223" t="s">
        <v>33</v>
      </c>
      <c r="O194" s="224" t="s">
        <v>49</v>
      </c>
      <c r="P194" s="225">
        <f>I194+J194</f>
        <v>0</v>
      </c>
      <c r="Q194" s="225">
        <f>ROUND(I194*H194,2)</f>
        <v>0</v>
      </c>
      <c r="R194" s="225">
        <f>ROUND(J194*H194,2)</f>
        <v>0</v>
      </c>
      <c r="S194" s="80"/>
      <c r="T194" s="226">
        <f>S194*H194</f>
        <v>0</v>
      </c>
      <c r="U194" s="226">
        <v>0</v>
      </c>
      <c r="V194" s="226">
        <f>U194*H194</f>
        <v>0</v>
      </c>
      <c r="W194" s="226">
        <v>0</v>
      </c>
      <c r="X194" s="227">
        <f>W194*H194</f>
        <v>0</v>
      </c>
      <c r="AR194" s="17" t="s">
        <v>787</v>
      </c>
      <c r="AT194" s="17" t="s">
        <v>206</v>
      </c>
      <c r="AU194" s="17" t="s">
        <v>88</v>
      </c>
      <c r="AY194" s="17" t="s">
        <v>204</v>
      </c>
      <c r="BE194" s="228">
        <f>IF(O194="základní",K194,0)</f>
        <v>0</v>
      </c>
      <c r="BF194" s="228">
        <f>IF(O194="snížená",K194,0)</f>
        <v>0</v>
      </c>
      <c r="BG194" s="228">
        <f>IF(O194="zákl. přenesená",K194,0)</f>
        <v>0</v>
      </c>
      <c r="BH194" s="228">
        <f>IF(O194="sníž. přenesená",K194,0)</f>
        <v>0</v>
      </c>
      <c r="BI194" s="228">
        <f>IF(O194="nulová",K194,0)</f>
        <v>0</v>
      </c>
      <c r="BJ194" s="17" t="s">
        <v>88</v>
      </c>
      <c r="BK194" s="228">
        <f>ROUND(P194*H194,2)</f>
        <v>0</v>
      </c>
      <c r="BL194" s="17" t="s">
        <v>787</v>
      </c>
      <c r="BM194" s="17" t="s">
        <v>4233</v>
      </c>
    </row>
    <row r="195" spans="2:65" s="1" customFormat="1" ht="16.5" customHeight="1">
      <c r="B195" s="39"/>
      <c r="C195" s="216" t="s">
        <v>1083</v>
      </c>
      <c r="D195" s="216" t="s">
        <v>206</v>
      </c>
      <c r="E195" s="217" t="s">
        <v>4234</v>
      </c>
      <c r="F195" s="218" t="s">
        <v>4235</v>
      </c>
      <c r="G195" s="219" t="s">
        <v>296</v>
      </c>
      <c r="H195" s="220">
        <v>10</v>
      </c>
      <c r="I195" s="221"/>
      <c r="J195" s="221"/>
      <c r="K195" s="222">
        <f>ROUND(P195*H195,2)</f>
        <v>0</v>
      </c>
      <c r="L195" s="218" t="s">
        <v>1071</v>
      </c>
      <c r="M195" s="44"/>
      <c r="N195" s="223" t="s">
        <v>33</v>
      </c>
      <c r="O195" s="224" t="s">
        <v>49</v>
      </c>
      <c r="P195" s="225">
        <f>I195+J195</f>
        <v>0</v>
      </c>
      <c r="Q195" s="225">
        <f>ROUND(I195*H195,2)</f>
        <v>0</v>
      </c>
      <c r="R195" s="225">
        <f>ROUND(J195*H195,2)</f>
        <v>0</v>
      </c>
      <c r="S195" s="80"/>
      <c r="T195" s="226">
        <f>S195*H195</f>
        <v>0</v>
      </c>
      <c r="U195" s="226">
        <v>0</v>
      </c>
      <c r="V195" s="226">
        <f>U195*H195</f>
        <v>0</v>
      </c>
      <c r="W195" s="226">
        <v>0</v>
      </c>
      <c r="X195" s="227">
        <f>W195*H195</f>
        <v>0</v>
      </c>
      <c r="AR195" s="17" t="s">
        <v>787</v>
      </c>
      <c r="AT195" s="17" t="s">
        <v>206</v>
      </c>
      <c r="AU195" s="17" t="s">
        <v>88</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787</v>
      </c>
      <c r="BM195" s="17" t="s">
        <v>4236</v>
      </c>
    </row>
    <row r="196" spans="2:65" s="1" customFormat="1" ht="22.5" customHeight="1">
      <c r="B196" s="39"/>
      <c r="C196" s="216" t="s">
        <v>1089</v>
      </c>
      <c r="D196" s="216" t="s">
        <v>206</v>
      </c>
      <c r="E196" s="217" t="s">
        <v>4237</v>
      </c>
      <c r="F196" s="218" t="s">
        <v>4238</v>
      </c>
      <c r="G196" s="219" t="s">
        <v>314</v>
      </c>
      <c r="H196" s="220">
        <v>1</v>
      </c>
      <c r="I196" s="221"/>
      <c r="J196" s="221"/>
      <c r="K196" s="222">
        <f>ROUND(P196*H196,2)</f>
        <v>0</v>
      </c>
      <c r="L196" s="218" t="s">
        <v>1071</v>
      </c>
      <c r="M196" s="44"/>
      <c r="N196" s="223"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787</v>
      </c>
      <c r="AT196" s="17" t="s">
        <v>206</v>
      </c>
      <c r="AU196" s="17" t="s">
        <v>88</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787</v>
      </c>
      <c r="BM196" s="17" t="s">
        <v>4239</v>
      </c>
    </row>
    <row r="197" spans="2:65" s="1" customFormat="1" ht="33.75" customHeight="1">
      <c r="B197" s="39"/>
      <c r="C197" s="216" t="s">
        <v>1097</v>
      </c>
      <c r="D197" s="216" t="s">
        <v>206</v>
      </c>
      <c r="E197" s="217" t="s">
        <v>4240</v>
      </c>
      <c r="F197" s="218" t="s">
        <v>4241</v>
      </c>
      <c r="G197" s="219" t="s">
        <v>314</v>
      </c>
      <c r="H197" s="220">
        <v>1</v>
      </c>
      <c r="I197" s="221"/>
      <c r="J197" s="221"/>
      <c r="K197" s="222">
        <f>ROUND(P197*H197,2)</f>
        <v>0</v>
      </c>
      <c r="L197" s="218" t="s">
        <v>1071</v>
      </c>
      <c r="M197" s="44"/>
      <c r="N197" s="285" t="s">
        <v>33</v>
      </c>
      <c r="O197" s="286" t="s">
        <v>49</v>
      </c>
      <c r="P197" s="287">
        <f>I197+J197</f>
        <v>0</v>
      </c>
      <c r="Q197" s="287">
        <f>ROUND(I197*H197,2)</f>
        <v>0</v>
      </c>
      <c r="R197" s="287">
        <f>ROUND(J197*H197,2)</f>
        <v>0</v>
      </c>
      <c r="S197" s="288"/>
      <c r="T197" s="289">
        <f>S197*H197</f>
        <v>0</v>
      </c>
      <c r="U197" s="289">
        <v>0</v>
      </c>
      <c r="V197" s="289">
        <f>U197*H197</f>
        <v>0</v>
      </c>
      <c r="W197" s="289">
        <v>0</v>
      </c>
      <c r="X197" s="290">
        <f>W197*H197</f>
        <v>0</v>
      </c>
      <c r="AR197" s="17" t="s">
        <v>787</v>
      </c>
      <c r="AT197" s="17" t="s">
        <v>206</v>
      </c>
      <c r="AU197" s="17" t="s">
        <v>88</v>
      </c>
      <c r="AY197" s="17" t="s">
        <v>204</v>
      </c>
      <c r="BE197" s="228">
        <f>IF(O197="základní",K197,0)</f>
        <v>0</v>
      </c>
      <c r="BF197" s="228">
        <f>IF(O197="snížená",K197,0)</f>
        <v>0</v>
      </c>
      <c r="BG197" s="228">
        <f>IF(O197="zákl. přenesená",K197,0)</f>
        <v>0</v>
      </c>
      <c r="BH197" s="228">
        <f>IF(O197="sníž. přenesená",K197,0)</f>
        <v>0</v>
      </c>
      <c r="BI197" s="228">
        <f>IF(O197="nulová",K197,0)</f>
        <v>0</v>
      </c>
      <c r="BJ197" s="17" t="s">
        <v>88</v>
      </c>
      <c r="BK197" s="228">
        <f>ROUND(P197*H197,2)</f>
        <v>0</v>
      </c>
      <c r="BL197" s="17" t="s">
        <v>787</v>
      </c>
      <c r="BM197" s="17" t="s">
        <v>4242</v>
      </c>
    </row>
    <row r="198" spans="2:13" s="1" customFormat="1" ht="6.95" customHeight="1">
      <c r="B198" s="58"/>
      <c r="C198" s="59"/>
      <c r="D198" s="59"/>
      <c r="E198" s="59"/>
      <c r="F198" s="59"/>
      <c r="G198" s="59"/>
      <c r="H198" s="59"/>
      <c r="I198" s="161"/>
      <c r="J198" s="161"/>
      <c r="K198" s="59"/>
      <c r="L198" s="59"/>
      <c r="M198" s="44"/>
    </row>
  </sheetData>
  <sheetProtection password="CC35" sheet="1" objects="1" scenarios="1" formatColumns="0" formatRows="0" autoFilter="0"/>
  <autoFilter ref="C83:L197"/>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4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101</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4243</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22</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564</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ROUND(K86,2)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ROUND((SUM(BE86:BE143)),2)</f>
        <v>0</v>
      </c>
      <c r="I35" s="150">
        <v>0.21</v>
      </c>
      <c r="J35" s="132"/>
      <c r="K35" s="145">
        <f>ROUND(((SUM(BE86:BE143))*I35),2)</f>
        <v>0</v>
      </c>
      <c r="M35" s="44"/>
    </row>
    <row r="36" spans="2:13" s="1" customFormat="1" ht="14.4" customHeight="1">
      <c r="B36" s="44"/>
      <c r="E36" s="130" t="s">
        <v>50</v>
      </c>
      <c r="F36" s="145">
        <f>ROUND((SUM(BF86:BF143)),2)</f>
        <v>0</v>
      </c>
      <c r="I36" s="150">
        <v>0.15</v>
      </c>
      <c r="J36" s="132"/>
      <c r="K36" s="145">
        <f>ROUND(((SUM(BF86:BF143))*I36),2)</f>
        <v>0</v>
      </c>
      <c r="M36" s="44"/>
    </row>
    <row r="37" spans="2:13" s="1" customFormat="1" ht="14.4" customHeight="1" hidden="1">
      <c r="B37" s="44"/>
      <c r="E37" s="130" t="s">
        <v>51</v>
      </c>
      <c r="F37" s="145">
        <f>ROUND((SUM(BG86:BG143)),2)</f>
        <v>0</v>
      </c>
      <c r="I37" s="150">
        <v>0.21</v>
      </c>
      <c r="J37" s="132"/>
      <c r="K37" s="145">
        <f>0</f>
        <v>0</v>
      </c>
      <c r="M37" s="44"/>
    </row>
    <row r="38" spans="2:13" s="1" customFormat="1" ht="14.4" customHeight="1" hidden="1">
      <c r="B38" s="44"/>
      <c r="E38" s="130" t="s">
        <v>52</v>
      </c>
      <c r="F38" s="145">
        <f>ROUND((SUM(BH86:BH143)),2)</f>
        <v>0</v>
      </c>
      <c r="I38" s="150">
        <v>0.15</v>
      </c>
      <c r="J38" s="132"/>
      <c r="K38" s="145">
        <f>0</f>
        <v>0</v>
      </c>
      <c r="M38" s="44"/>
    </row>
    <row r="39" spans="2:13" s="1" customFormat="1" ht="14.4" customHeight="1" hidden="1">
      <c r="B39" s="44"/>
      <c r="E39" s="130" t="s">
        <v>53</v>
      </c>
      <c r="F39" s="145">
        <f>ROUND((SUM(BI86:BI143)),2)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 xml:space="preserve">D1.45 - D1.45  chlazení</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Q86</f>
        <v>0</v>
      </c>
      <c r="J61" s="172">
        <f>R86</f>
        <v>0</v>
      </c>
      <c r="K61" s="98">
        <f>K86</f>
        <v>0</v>
      </c>
      <c r="L61" s="40"/>
      <c r="M61" s="44"/>
      <c r="AU61" s="17" t="s">
        <v>140</v>
      </c>
    </row>
    <row r="62" spans="2:13" s="7" customFormat="1" ht="24.95" customHeight="1">
      <c r="B62" s="173"/>
      <c r="C62" s="174"/>
      <c r="D62" s="175" t="s">
        <v>4244</v>
      </c>
      <c r="E62" s="176"/>
      <c r="F62" s="176"/>
      <c r="G62" s="176"/>
      <c r="H62" s="176"/>
      <c r="I62" s="177">
        <f>Q87</f>
        <v>0</v>
      </c>
      <c r="J62" s="177">
        <f>R87</f>
        <v>0</v>
      </c>
      <c r="K62" s="178">
        <f>K87</f>
        <v>0</v>
      </c>
      <c r="L62" s="174"/>
      <c r="M62" s="179"/>
    </row>
    <row r="63" spans="2:13" s="7" customFormat="1" ht="24.95" customHeight="1">
      <c r="B63" s="173"/>
      <c r="C63" s="174"/>
      <c r="D63" s="175" t="s">
        <v>4245</v>
      </c>
      <c r="E63" s="176"/>
      <c r="F63" s="176"/>
      <c r="G63" s="176"/>
      <c r="H63" s="176"/>
      <c r="I63" s="177">
        <f>Q102</f>
        <v>0</v>
      </c>
      <c r="J63" s="177">
        <f>R102</f>
        <v>0</v>
      </c>
      <c r="K63" s="178">
        <f>K102</f>
        <v>0</v>
      </c>
      <c r="L63" s="174"/>
      <c r="M63" s="179"/>
    </row>
    <row r="64" spans="2:13" s="7" customFormat="1" ht="24.95" customHeight="1">
      <c r="B64" s="173"/>
      <c r="C64" s="174"/>
      <c r="D64" s="175" t="s">
        <v>4246</v>
      </c>
      <c r="E64" s="176"/>
      <c r="F64" s="176"/>
      <c r="G64" s="176"/>
      <c r="H64" s="176"/>
      <c r="I64" s="177">
        <f>Q112</f>
        <v>0</v>
      </c>
      <c r="J64" s="177">
        <f>R112</f>
        <v>0</v>
      </c>
      <c r="K64" s="178">
        <f>K112</f>
        <v>0</v>
      </c>
      <c r="L64" s="174"/>
      <c r="M64" s="179"/>
    </row>
    <row r="65" spans="2:13" s="7" customFormat="1" ht="24.95" customHeight="1">
      <c r="B65" s="173"/>
      <c r="C65" s="174"/>
      <c r="D65" s="175" t="s">
        <v>4247</v>
      </c>
      <c r="E65" s="176"/>
      <c r="F65" s="176"/>
      <c r="G65" s="176"/>
      <c r="H65" s="176"/>
      <c r="I65" s="177">
        <f>Q118</f>
        <v>0</v>
      </c>
      <c r="J65" s="177">
        <f>R118</f>
        <v>0</v>
      </c>
      <c r="K65" s="178">
        <f>K118</f>
        <v>0</v>
      </c>
      <c r="L65" s="174"/>
      <c r="M65" s="179"/>
    </row>
    <row r="66" spans="2:13" s="7" customFormat="1" ht="24.95" customHeight="1">
      <c r="B66" s="173"/>
      <c r="C66" s="174"/>
      <c r="D66" s="175" t="s">
        <v>4248</v>
      </c>
      <c r="E66" s="176"/>
      <c r="F66" s="176"/>
      <c r="G66" s="176"/>
      <c r="H66" s="176"/>
      <c r="I66" s="177">
        <f>Q133</f>
        <v>0</v>
      </c>
      <c r="J66" s="177">
        <f>R133</f>
        <v>0</v>
      </c>
      <c r="K66" s="178">
        <f>K133</f>
        <v>0</v>
      </c>
      <c r="L66" s="174"/>
      <c r="M66" s="179"/>
    </row>
    <row r="67" spans="2:13" s="1" customFormat="1" ht="21.8" customHeight="1">
      <c r="B67" s="39"/>
      <c r="C67" s="40"/>
      <c r="D67" s="40"/>
      <c r="E67" s="40"/>
      <c r="F67" s="40"/>
      <c r="G67" s="40"/>
      <c r="H67" s="40"/>
      <c r="I67" s="132"/>
      <c r="J67" s="132"/>
      <c r="K67" s="40"/>
      <c r="L67" s="40"/>
      <c r="M67" s="44"/>
    </row>
    <row r="68" spans="2:13" s="1" customFormat="1" ht="6.95" customHeight="1">
      <c r="B68" s="58"/>
      <c r="C68" s="59"/>
      <c r="D68" s="59"/>
      <c r="E68" s="59"/>
      <c r="F68" s="59"/>
      <c r="G68" s="59"/>
      <c r="H68" s="59"/>
      <c r="I68" s="161"/>
      <c r="J68" s="161"/>
      <c r="K68" s="59"/>
      <c r="L68" s="59"/>
      <c r="M68" s="44"/>
    </row>
    <row r="72" spans="2:13" s="1" customFormat="1" ht="6.95" customHeight="1">
      <c r="B72" s="60"/>
      <c r="C72" s="61"/>
      <c r="D72" s="61"/>
      <c r="E72" s="61"/>
      <c r="F72" s="61"/>
      <c r="G72" s="61"/>
      <c r="H72" s="61"/>
      <c r="I72" s="164"/>
      <c r="J72" s="164"/>
      <c r="K72" s="61"/>
      <c r="L72" s="61"/>
      <c r="M72" s="44"/>
    </row>
    <row r="73" spans="2:13" s="1" customFormat="1" ht="24.95" customHeight="1">
      <c r="B73" s="39"/>
      <c r="C73" s="23" t="s">
        <v>185</v>
      </c>
      <c r="D73" s="40"/>
      <c r="E73" s="40"/>
      <c r="F73" s="40"/>
      <c r="G73" s="40"/>
      <c r="H73" s="40"/>
      <c r="I73" s="132"/>
      <c r="J73" s="132"/>
      <c r="K73" s="40"/>
      <c r="L73" s="40"/>
      <c r="M73" s="44"/>
    </row>
    <row r="74" spans="2:13" s="1" customFormat="1" ht="6.95" customHeight="1">
      <c r="B74" s="39"/>
      <c r="C74" s="40"/>
      <c r="D74" s="40"/>
      <c r="E74" s="40"/>
      <c r="F74" s="40"/>
      <c r="G74" s="40"/>
      <c r="H74" s="40"/>
      <c r="I74" s="132"/>
      <c r="J74" s="132"/>
      <c r="K74" s="40"/>
      <c r="L74" s="40"/>
      <c r="M74" s="44"/>
    </row>
    <row r="75" spans="2:13" s="1" customFormat="1" ht="12" customHeight="1">
      <c r="B75" s="39"/>
      <c r="C75" s="32" t="s">
        <v>17</v>
      </c>
      <c r="D75" s="40"/>
      <c r="E75" s="40"/>
      <c r="F75" s="40"/>
      <c r="G75" s="40"/>
      <c r="H75" s="40"/>
      <c r="I75" s="132"/>
      <c r="J75" s="132"/>
      <c r="K75" s="40"/>
      <c r="L75" s="40"/>
      <c r="M75" s="44"/>
    </row>
    <row r="76" spans="2:13" s="1" customFormat="1" ht="16.5" customHeight="1">
      <c r="B76" s="39"/>
      <c r="C76" s="40"/>
      <c r="D76" s="40"/>
      <c r="E76" s="165" t="str">
        <f>E7</f>
        <v>Rekonstrukce objektu Kateřinská 17 pro CMT UP v Olomouci</v>
      </c>
      <c r="F76" s="32"/>
      <c r="G76" s="32"/>
      <c r="H76" s="32"/>
      <c r="I76" s="132"/>
      <c r="J76" s="132"/>
      <c r="K76" s="40"/>
      <c r="L76" s="40"/>
      <c r="M76" s="44"/>
    </row>
    <row r="77" spans="2:13" s="1" customFormat="1" ht="12" customHeight="1">
      <c r="B77" s="39"/>
      <c r="C77" s="32" t="s">
        <v>127</v>
      </c>
      <c r="D77" s="40"/>
      <c r="E77" s="40"/>
      <c r="F77" s="40"/>
      <c r="G77" s="40"/>
      <c r="H77" s="40"/>
      <c r="I77" s="132"/>
      <c r="J77" s="132"/>
      <c r="K77" s="40"/>
      <c r="L77" s="40"/>
      <c r="M77" s="44"/>
    </row>
    <row r="78" spans="2:13" s="1" customFormat="1" ht="16.5" customHeight="1">
      <c r="B78" s="39"/>
      <c r="C78" s="40"/>
      <c r="D78" s="40"/>
      <c r="E78" s="65" t="str">
        <f>E9</f>
        <v xml:space="preserve">D1.45 - D1.45  chlazení</v>
      </c>
      <c r="F78" s="40"/>
      <c r="G78" s="40"/>
      <c r="H78" s="40"/>
      <c r="I78" s="132"/>
      <c r="J78" s="132"/>
      <c r="K78" s="40"/>
      <c r="L78" s="40"/>
      <c r="M78" s="44"/>
    </row>
    <row r="79" spans="2:13" s="1" customFormat="1" ht="6.95" customHeight="1">
      <c r="B79" s="39"/>
      <c r="C79" s="40"/>
      <c r="D79" s="40"/>
      <c r="E79" s="40"/>
      <c r="F79" s="40"/>
      <c r="G79" s="40"/>
      <c r="H79" s="40"/>
      <c r="I79" s="132"/>
      <c r="J79" s="132"/>
      <c r="K79" s="40"/>
      <c r="L79" s="40"/>
      <c r="M79" s="44"/>
    </row>
    <row r="80" spans="2:13" s="1" customFormat="1" ht="12" customHeight="1">
      <c r="B80" s="39"/>
      <c r="C80" s="32" t="s">
        <v>23</v>
      </c>
      <c r="D80" s="40"/>
      <c r="E80" s="40"/>
      <c r="F80" s="27" t="str">
        <f>F12</f>
        <v xml:space="preserve"> </v>
      </c>
      <c r="G80" s="40"/>
      <c r="H80" s="40"/>
      <c r="I80" s="134" t="s">
        <v>25</v>
      </c>
      <c r="J80" s="136" t="str">
        <f>IF(J12="","",J12)</f>
        <v>3. 11. 2017</v>
      </c>
      <c r="K80" s="40"/>
      <c r="L80" s="40"/>
      <c r="M80" s="44"/>
    </row>
    <row r="81" spans="2:13" s="1" customFormat="1" ht="6.95" customHeight="1">
      <c r="B81" s="39"/>
      <c r="C81" s="40"/>
      <c r="D81" s="40"/>
      <c r="E81" s="40"/>
      <c r="F81" s="40"/>
      <c r="G81" s="40"/>
      <c r="H81" s="40"/>
      <c r="I81" s="132"/>
      <c r="J81" s="132"/>
      <c r="K81" s="40"/>
      <c r="L81" s="40"/>
      <c r="M81" s="44"/>
    </row>
    <row r="82" spans="2:13" s="1" customFormat="1" ht="24.9" customHeight="1">
      <c r="B82" s="39"/>
      <c r="C82" s="32" t="s">
        <v>31</v>
      </c>
      <c r="D82" s="40"/>
      <c r="E82" s="40"/>
      <c r="F82" s="27" t="str">
        <f>E15</f>
        <v>Universita Palackého Olomouc</v>
      </c>
      <c r="G82" s="40"/>
      <c r="H82" s="40"/>
      <c r="I82" s="134" t="s">
        <v>38</v>
      </c>
      <c r="J82" s="166" t="str">
        <f>E21</f>
        <v>MgAmIng arch L.Blažek,Ing V.Petr</v>
      </c>
      <c r="K82" s="40"/>
      <c r="L82" s="40"/>
      <c r="M82" s="44"/>
    </row>
    <row r="83" spans="2:13" s="1" customFormat="1" ht="13.65" customHeight="1">
      <c r="B83" s="39"/>
      <c r="C83" s="32" t="s">
        <v>36</v>
      </c>
      <c r="D83" s="40"/>
      <c r="E83" s="40"/>
      <c r="F83" s="27" t="str">
        <f>IF(E18="","",E18)</f>
        <v>Vyplň údaj</v>
      </c>
      <c r="G83" s="40"/>
      <c r="H83" s="40"/>
      <c r="I83" s="134" t="s">
        <v>40</v>
      </c>
      <c r="J83" s="166" t="str">
        <f>E24</f>
        <v xml:space="preserve"> </v>
      </c>
      <c r="K83" s="40"/>
      <c r="L83" s="40"/>
      <c r="M83" s="44"/>
    </row>
    <row r="84" spans="2:13" s="1" customFormat="1" ht="10.3" customHeight="1">
      <c r="B84" s="39"/>
      <c r="C84" s="40"/>
      <c r="D84" s="40"/>
      <c r="E84" s="40"/>
      <c r="F84" s="40"/>
      <c r="G84" s="40"/>
      <c r="H84" s="40"/>
      <c r="I84" s="132"/>
      <c r="J84" s="132"/>
      <c r="K84" s="40"/>
      <c r="L84" s="40"/>
      <c r="M84" s="44"/>
    </row>
    <row r="85" spans="2:24" s="9" customFormat="1" ht="29.25" customHeight="1">
      <c r="B85" s="187"/>
      <c r="C85" s="188" t="s">
        <v>186</v>
      </c>
      <c r="D85" s="189" t="s">
        <v>63</v>
      </c>
      <c r="E85" s="189" t="s">
        <v>59</v>
      </c>
      <c r="F85" s="189" t="s">
        <v>60</v>
      </c>
      <c r="G85" s="189" t="s">
        <v>187</v>
      </c>
      <c r="H85" s="189" t="s">
        <v>188</v>
      </c>
      <c r="I85" s="190" t="s">
        <v>189</v>
      </c>
      <c r="J85" s="190" t="s">
        <v>190</v>
      </c>
      <c r="K85" s="191" t="s">
        <v>139</v>
      </c>
      <c r="L85" s="192" t="s">
        <v>191</v>
      </c>
      <c r="M85" s="193"/>
      <c r="N85" s="88" t="s">
        <v>33</v>
      </c>
      <c r="O85" s="89" t="s">
        <v>48</v>
      </c>
      <c r="P85" s="89" t="s">
        <v>192</v>
      </c>
      <c r="Q85" s="89" t="s">
        <v>193</v>
      </c>
      <c r="R85" s="89" t="s">
        <v>194</v>
      </c>
      <c r="S85" s="89" t="s">
        <v>195</v>
      </c>
      <c r="T85" s="89" t="s">
        <v>196</v>
      </c>
      <c r="U85" s="89" t="s">
        <v>197</v>
      </c>
      <c r="V85" s="89" t="s">
        <v>198</v>
      </c>
      <c r="W85" s="89" t="s">
        <v>199</v>
      </c>
      <c r="X85" s="90" t="s">
        <v>200</v>
      </c>
    </row>
    <row r="86" spans="2:63" s="1" customFormat="1" ht="22.8" customHeight="1">
      <c r="B86" s="39"/>
      <c r="C86" s="95" t="s">
        <v>201</v>
      </c>
      <c r="D86" s="40"/>
      <c r="E86" s="40"/>
      <c r="F86" s="40"/>
      <c r="G86" s="40"/>
      <c r="H86" s="40"/>
      <c r="I86" s="132"/>
      <c r="J86" s="132"/>
      <c r="K86" s="194">
        <f>BK86</f>
        <v>0</v>
      </c>
      <c r="L86" s="40"/>
      <c r="M86" s="44"/>
      <c r="N86" s="91"/>
      <c r="O86" s="92"/>
      <c r="P86" s="92"/>
      <c r="Q86" s="195">
        <f>Q87+Q102+Q112+Q118+Q133</f>
        <v>0</v>
      </c>
      <c r="R86" s="195">
        <f>R87+R102+R112+R118+R133</f>
        <v>0</v>
      </c>
      <c r="S86" s="92"/>
      <c r="T86" s="196">
        <f>T87+T102+T112+T118+T133</f>
        <v>0</v>
      </c>
      <c r="U86" s="92"/>
      <c r="V86" s="196">
        <f>V87+V102+V112+V118+V133</f>
        <v>0</v>
      </c>
      <c r="W86" s="92"/>
      <c r="X86" s="197">
        <f>X87+X102+X112+X118+X133</f>
        <v>0</v>
      </c>
      <c r="AT86" s="17" t="s">
        <v>79</v>
      </c>
      <c r="AU86" s="17" t="s">
        <v>140</v>
      </c>
      <c r="BK86" s="198">
        <f>BK87+BK102+BK112+BK118+BK133</f>
        <v>0</v>
      </c>
    </row>
    <row r="87" spans="2:63" s="10" customFormat="1" ht="25.9" customHeight="1">
      <c r="B87" s="199"/>
      <c r="C87" s="200"/>
      <c r="D87" s="201" t="s">
        <v>79</v>
      </c>
      <c r="E87" s="202" t="s">
        <v>4249</v>
      </c>
      <c r="F87" s="202" t="s">
        <v>4250</v>
      </c>
      <c r="G87" s="200"/>
      <c r="H87" s="200"/>
      <c r="I87" s="203"/>
      <c r="J87" s="203"/>
      <c r="K87" s="204">
        <f>BK87</f>
        <v>0</v>
      </c>
      <c r="L87" s="200"/>
      <c r="M87" s="205"/>
      <c r="N87" s="206"/>
      <c r="O87" s="207"/>
      <c r="P87" s="207"/>
      <c r="Q87" s="208">
        <f>SUM(Q88:Q101)</f>
        <v>0</v>
      </c>
      <c r="R87" s="208">
        <f>SUM(R88:R101)</f>
        <v>0</v>
      </c>
      <c r="S87" s="207"/>
      <c r="T87" s="209">
        <f>SUM(T88:T101)</f>
        <v>0</v>
      </c>
      <c r="U87" s="207"/>
      <c r="V87" s="209">
        <f>SUM(V88:V101)</f>
        <v>0</v>
      </c>
      <c r="W87" s="207"/>
      <c r="X87" s="210">
        <f>SUM(X88:X101)</f>
        <v>0</v>
      </c>
      <c r="AR87" s="211" t="s">
        <v>224</v>
      </c>
      <c r="AT87" s="212" t="s">
        <v>79</v>
      </c>
      <c r="AU87" s="212" t="s">
        <v>80</v>
      </c>
      <c r="AY87" s="211" t="s">
        <v>204</v>
      </c>
      <c r="BK87" s="213">
        <f>SUM(BK88:BK101)</f>
        <v>0</v>
      </c>
    </row>
    <row r="88" spans="2:65" s="1" customFormat="1" ht="16.5" customHeight="1">
      <c r="B88" s="39"/>
      <c r="C88" s="216" t="s">
        <v>88</v>
      </c>
      <c r="D88" s="216" t="s">
        <v>206</v>
      </c>
      <c r="E88" s="217" t="s">
        <v>4251</v>
      </c>
      <c r="F88" s="218" t="s">
        <v>4252</v>
      </c>
      <c r="G88" s="219" t="s">
        <v>361</v>
      </c>
      <c r="H88" s="220">
        <v>50</v>
      </c>
      <c r="I88" s="221"/>
      <c r="J88" s="221"/>
      <c r="K88" s="222">
        <f>ROUND(P88*H88,2)</f>
        <v>0</v>
      </c>
      <c r="L88" s="218" t="s">
        <v>4253</v>
      </c>
      <c r="M88" s="44"/>
      <c r="N88" s="223" t="s">
        <v>33</v>
      </c>
      <c r="O88" s="224" t="s">
        <v>49</v>
      </c>
      <c r="P88" s="225">
        <f>I88+J88</f>
        <v>0</v>
      </c>
      <c r="Q88" s="225">
        <f>ROUND(I88*H88,2)</f>
        <v>0</v>
      </c>
      <c r="R88" s="225">
        <f>ROUND(J88*H88,2)</f>
        <v>0</v>
      </c>
      <c r="S88" s="80"/>
      <c r="T88" s="226">
        <f>S88*H88</f>
        <v>0</v>
      </c>
      <c r="U88" s="226">
        <v>0</v>
      </c>
      <c r="V88" s="226">
        <f>U88*H88</f>
        <v>0</v>
      </c>
      <c r="W88" s="226">
        <v>0</v>
      </c>
      <c r="X88" s="227">
        <f>W88*H88</f>
        <v>0</v>
      </c>
      <c r="AR88" s="17" t="s">
        <v>787</v>
      </c>
      <c r="AT88" s="17" t="s">
        <v>206</v>
      </c>
      <c r="AU88" s="17" t="s">
        <v>88</v>
      </c>
      <c r="AY88" s="17" t="s">
        <v>204</v>
      </c>
      <c r="BE88" s="228">
        <f>IF(O88="základní",K88,0)</f>
        <v>0</v>
      </c>
      <c r="BF88" s="228">
        <f>IF(O88="snížená",K88,0)</f>
        <v>0</v>
      </c>
      <c r="BG88" s="228">
        <f>IF(O88="zákl. přenesená",K88,0)</f>
        <v>0</v>
      </c>
      <c r="BH88" s="228">
        <f>IF(O88="sníž. přenesená",K88,0)</f>
        <v>0</v>
      </c>
      <c r="BI88" s="228">
        <f>IF(O88="nulová",K88,0)</f>
        <v>0</v>
      </c>
      <c r="BJ88" s="17" t="s">
        <v>88</v>
      </c>
      <c r="BK88" s="228">
        <f>ROUND(P88*H88,2)</f>
        <v>0</v>
      </c>
      <c r="BL88" s="17" t="s">
        <v>787</v>
      </c>
      <c r="BM88" s="17" t="s">
        <v>4254</v>
      </c>
    </row>
    <row r="89" spans="2:65" s="1" customFormat="1" ht="16.5" customHeight="1">
      <c r="B89" s="39"/>
      <c r="C89" s="216" t="s">
        <v>90</v>
      </c>
      <c r="D89" s="216" t="s">
        <v>206</v>
      </c>
      <c r="E89" s="217" t="s">
        <v>4255</v>
      </c>
      <c r="F89" s="218" t="s">
        <v>4256</v>
      </c>
      <c r="G89" s="219" t="s">
        <v>361</v>
      </c>
      <c r="H89" s="220">
        <v>8</v>
      </c>
      <c r="I89" s="221"/>
      <c r="J89" s="221"/>
      <c r="K89" s="222">
        <f>ROUND(P89*H89,2)</f>
        <v>0</v>
      </c>
      <c r="L89" s="218" t="s">
        <v>4257</v>
      </c>
      <c r="M89" s="44"/>
      <c r="N89" s="223" t="s">
        <v>33</v>
      </c>
      <c r="O89" s="224" t="s">
        <v>49</v>
      </c>
      <c r="P89" s="225">
        <f>I89+J89</f>
        <v>0</v>
      </c>
      <c r="Q89" s="225">
        <f>ROUND(I89*H89,2)</f>
        <v>0</v>
      </c>
      <c r="R89" s="225">
        <f>ROUND(J89*H89,2)</f>
        <v>0</v>
      </c>
      <c r="S89" s="80"/>
      <c r="T89" s="226">
        <f>S89*H89</f>
        <v>0</v>
      </c>
      <c r="U89" s="226">
        <v>0</v>
      </c>
      <c r="V89" s="226">
        <f>U89*H89</f>
        <v>0</v>
      </c>
      <c r="W89" s="226">
        <v>0</v>
      </c>
      <c r="X89" s="227">
        <f>W89*H89</f>
        <v>0</v>
      </c>
      <c r="AR89" s="17" t="s">
        <v>787</v>
      </c>
      <c r="AT89" s="17" t="s">
        <v>206</v>
      </c>
      <c r="AU89" s="17" t="s">
        <v>88</v>
      </c>
      <c r="AY89" s="17" t="s">
        <v>204</v>
      </c>
      <c r="BE89" s="228">
        <f>IF(O89="základní",K89,0)</f>
        <v>0</v>
      </c>
      <c r="BF89" s="228">
        <f>IF(O89="snížená",K89,0)</f>
        <v>0</v>
      </c>
      <c r="BG89" s="228">
        <f>IF(O89="zákl. přenesená",K89,0)</f>
        <v>0</v>
      </c>
      <c r="BH89" s="228">
        <f>IF(O89="sníž. přenesená",K89,0)</f>
        <v>0</v>
      </c>
      <c r="BI89" s="228">
        <f>IF(O89="nulová",K89,0)</f>
        <v>0</v>
      </c>
      <c r="BJ89" s="17" t="s">
        <v>88</v>
      </c>
      <c r="BK89" s="228">
        <f>ROUND(P89*H89,2)</f>
        <v>0</v>
      </c>
      <c r="BL89" s="17" t="s">
        <v>787</v>
      </c>
      <c r="BM89" s="17" t="s">
        <v>4258</v>
      </c>
    </row>
    <row r="90" spans="2:65" s="1" customFormat="1" ht="16.5" customHeight="1">
      <c r="B90" s="39"/>
      <c r="C90" s="216" t="s">
        <v>224</v>
      </c>
      <c r="D90" s="216" t="s">
        <v>206</v>
      </c>
      <c r="E90" s="217" t="s">
        <v>4259</v>
      </c>
      <c r="F90" s="218" t="s">
        <v>4260</v>
      </c>
      <c r="G90" s="219" t="s">
        <v>361</v>
      </c>
      <c r="H90" s="220">
        <v>9</v>
      </c>
      <c r="I90" s="221"/>
      <c r="J90" s="221"/>
      <c r="K90" s="222">
        <f>ROUND(P90*H90,2)</f>
        <v>0</v>
      </c>
      <c r="L90" s="218" t="s">
        <v>4253</v>
      </c>
      <c r="M90" s="44"/>
      <c r="N90" s="223" t="s">
        <v>33</v>
      </c>
      <c r="O90" s="224" t="s">
        <v>49</v>
      </c>
      <c r="P90" s="225">
        <f>I90+J90</f>
        <v>0</v>
      </c>
      <c r="Q90" s="225">
        <f>ROUND(I90*H90,2)</f>
        <v>0</v>
      </c>
      <c r="R90" s="225">
        <f>ROUND(J90*H90,2)</f>
        <v>0</v>
      </c>
      <c r="S90" s="80"/>
      <c r="T90" s="226">
        <f>S90*H90</f>
        <v>0</v>
      </c>
      <c r="U90" s="226">
        <v>0</v>
      </c>
      <c r="V90" s="226">
        <f>U90*H90</f>
        <v>0</v>
      </c>
      <c r="W90" s="226">
        <v>0</v>
      </c>
      <c r="X90" s="227">
        <f>W90*H90</f>
        <v>0</v>
      </c>
      <c r="AR90" s="17" t="s">
        <v>787</v>
      </c>
      <c r="AT90" s="17" t="s">
        <v>206</v>
      </c>
      <c r="AU90" s="17" t="s">
        <v>88</v>
      </c>
      <c r="AY90" s="17" t="s">
        <v>204</v>
      </c>
      <c r="BE90" s="228">
        <f>IF(O90="základní",K90,0)</f>
        <v>0</v>
      </c>
      <c r="BF90" s="228">
        <f>IF(O90="snížená",K90,0)</f>
        <v>0</v>
      </c>
      <c r="BG90" s="228">
        <f>IF(O90="zákl. přenesená",K90,0)</f>
        <v>0</v>
      </c>
      <c r="BH90" s="228">
        <f>IF(O90="sníž. přenesená",K90,0)</f>
        <v>0</v>
      </c>
      <c r="BI90" s="228">
        <f>IF(O90="nulová",K90,0)</f>
        <v>0</v>
      </c>
      <c r="BJ90" s="17" t="s">
        <v>88</v>
      </c>
      <c r="BK90" s="228">
        <f>ROUND(P90*H90,2)</f>
        <v>0</v>
      </c>
      <c r="BL90" s="17" t="s">
        <v>787</v>
      </c>
      <c r="BM90" s="17" t="s">
        <v>4261</v>
      </c>
    </row>
    <row r="91" spans="2:65" s="1" customFormat="1" ht="16.5" customHeight="1">
      <c r="B91" s="39"/>
      <c r="C91" s="216" t="s">
        <v>211</v>
      </c>
      <c r="D91" s="216" t="s">
        <v>206</v>
      </c>
      <c r="E91" s="217" t="s">
        <v>4262</v>
      </c>
      <c r="F91" s="218" t="s">
        <v>4263</v>
      </c>
      <c r="G91" s="219" t="s">
        <v>361</v>
      </c>
      <c r="H91" s="220">
        <v>14</v>
      </c>
      <c r="I91" s="221"/>
      <c r="J91" s="221"/>
      <c r="K91" s="222">
        <f>ROUND(P91*H91,2)</f>
        <v>0</v>
      </c>
      <c r="L91" s="218" t="s">
        <v>4264</v>
      </c>
      <c r="M91" s="44"/>
      <c r="N91" s="223" t="s">
        <v>33</v>
      </c>
      <c r="O91" s="224" t="s">
        <v>49</v>
      </c>
      <c r="P91" s="225">
        <f>I91+J91</f>
        <v>0</v>
      </c>
      <c r="Q91" s="225">
        <f>ROUND(I91*H91,2)</f>
        <v>0</v>
      </c>
      <c r="R91" s="225">
        <f>ROUND(J91*H91,2)</f>
        <v>0</v>
      </c>
      <c r="S91" s="80"/>
      <c r="T91" s="226">
        <f>S91*H91</f>
        <v>0</v>
      </c>
      <c r="U91" s="226">
        <v>0</v>
      </c>
      <c r="V91" s="226">
        <f>U91*H91</f>
        <v>0</v>
      </c>
      <c r="W91" s="226">
        <v>0</v>
      </c>
      <c r="X91" s="227">
        <f>W91*H91</f>
        <v>0</v>
      </c>
      <c r="AR91" s="17" t="s">
        <v>787</v>
      </c>
      <c r="AT91" s="17" t="s">
        <v>206</v>
      </c>
      <c r="AU91" s="17" t="s">
        <v>88</v>
      </c>
      <c r="AY91" s="17" t="s">
        <v>204</v>
      </c>
      <c r="BE91" s="228">
        <f>IF(O91="základní",K91,0)</f>
        <v>0</v>
      </c>
      <c r="BF91" s="228">
        <f>IF(O91="snížená",K91,0)</f>
        <v>0</v>
      </c>
      <c r="BG91" s="228">
        <f>IF(O91="zákl. přenesená",K91,0)</f>
        <v>0</v>
      </c>
      <c r="BH91" s="228">
        <f>IF(O91="sníž. přenesená",K91,0)</f>
        <v>0</v>
      </c>
      <c r="BI91" s="228">
        <f>IF(O91="nulová",K91,0)</f>
        <v>0</v>
      </c>
      <c r="BJ91" s="17" t="s">
        <v>88</v>
      </c>
      <c r="BK91" s="228">
        <f>ROUND(P91*H91,2)</f>
        <v>0</v>
      </c>
      <c r="BL91" s="17" t="s">
        <v>787</v>
      </c>
      <c r="BM91" s="17" t="s">
        <v>4265</v>
      </c>
    </row>
    <row r="92" spans="2:65" s="1" customFormat="1" ht="16.5" customHeight="1">
      <c r="B92" s="39"/>
      <c r="C92" s="216" t="s">
        <v>236</v>
      </c>
      <c r="D92" s="216" t="s">
        <v>206</v>
      </c>
      <c r="E92" s="217" t="s">
        <v>4266</v>
      </c>
      <c r="F92" s="218" t="s">
        <v>4267</v>
      </c>
      <c r="G92" s="219" t="s">
        <v>1272</v>
      </c>
      <c r="H92" s="220">
        <v>1</v>
      </c>
      <c r="I92" s="221"/>
      <c r="J92" s="221"/>
      <c r="K92" s="222">
        <f>ROUND(P92*H92,2)</f>
        <v>0</v>
      </c>
      <c r="L92" s="218" t="s">
        <v>1071</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787</v>
      </c>
      <c r="AT92" s="17" t="s">
        <v>206</v>
      </c>
      <c r="AU92" s="17" t="s">
        <v>88</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787</v>
      </c>
      <c r="BM92" s="17" t="s">
        <v>4268</v>
      </c>
    </row>
    <row r="93" spans="2:65" s="1" customFormat="1" ht="16.5" customHeight="1">
      <c r="B93" s="39"/>
      <c r="C93" s="216" t="s">
        <v>247</v>
      </c>
      <c r="D93" s="216" t="s">
        <v>206</v>
      </c>
      <c r="E93" s="217" t="s">
        <v>4269</v>
      </c>
      <c r="F93" s="218" t="s">
        <v>4270</v>
      </c>
      <c r="G93" s="219" t="s">
        <v>296</v>
      </c>
      <c r="H93" s="220">
        <v>250</v>
      </c>
      <c r="I93" s="221"/>
      <c r="J93" s="221"/>
      <c r="K93" s="222">
        <f>ROUND(P93*H93,2)</f>
        <v>0</v>
      </c>
      <c r="L93" s="218" t="s">
        <v>1071</v>
      </c>
      <c r="M93" s="44"/>
      <c r="N93" s="223" t="s">
        <v>33</v>
      </c>
      <c r="O93" s="224" t="s">
        <v>49</v>
      </c>
      <c r="P93" s="225">
        <f>I93+J93</f>
        <v>0</v>
      </c>
      <c r="Q93" s="225">
        <f>ROUND(I93*H93,2)</f>
        <v>0</v>
      </c>
      <c r="R93" s="225">
        <f>ROUND(J93*H93,2)</f>
        <v>0</v>
      </c>
      <c r="S93" s="80"/>
      <c r="T93" s="226">
        <f>S93*H93</f>
        <v>0</v>
      </c>
      <c r="U93" s="226">
        <v>0</v>
      </c>
      <c r="V93" s="226">
        <f>U93*H93</f>
        <v>0</v>
      </c>
      <c r="W93" s="226">
        <v>0</v>
      </c>
      <c r="X93" s="227">
        <f>W93*H93</f>
        <v>0</v>
      </c>
      <c r="AR93" s="17" t="s">
        <v>787</v>
      </c>
      <c r="AT93" s="17" t="s">
        <v>206</v>
      </c>
      <c r="AU93" s="17" t="s">
        <v>88</v>
      </c>
      <c r="AY93" s="17" t="s">
        <v>204</v>
      </c>
      <c r="BE93" s="228">
        <f>IF(O93="základní",K93,0)</f>
        <v>0</v>
      </c>
      <c r="BF93" s="228">
        <f>IF(O93="snížená",K93,0)</f>
        <v>0</v>
      </c>
      <c r="BG93" s="228">
        <f>IF(O93="zákl. přenesená",K93,0)</f>
        <v>0</v>
      </c>
      <c r="BH93" s="228">
        <f>IF(O93="sníž. přenesená",K93,0)</f>
        <v>0</v>
      </c>
      <c r="BI93" s="228">
        <f>IF(O93="nulová",K93,0)</f>
        <v>0</v>
      </c>
      <c r="BJ93" s="17" t="s">
        <v>88</v>
      </c>
      <c r="BK93" s="228">
        <f>ROUND(P93*H93,2)</f>
        <v>0</v>
      </c>
      <c r="BL93" s="17" t="s">
        <v>787</v>
      </c>
      <c r="BM93" s="17" t="s">
        <v>4271</v>
      </c>
    </row>
    <row r="94" spans="2:65" s="1" customFormat="1" ht="16.5" customHeight="1">
      <c r="B94" s="39"/>
      <c r="C94" s="216" t="s">
        <v>253</v>
      </c>
      <c r="D94" s="216" t="s">
        <v>206</v>
      </c>
      <c r="E94" s="217" t="s">
        <v>4272</v>
      </c>
      <c r="F94" s="218" t="s">
        <v>4273</v>
      </c>
      <c r="G94" s="219" t="s">
        <v>361</v>
      </c>
      <c r="H94" s="220">
        <v>1</v>
      </c>
      <c r="I94" s="221"/>
      <c r="J94" s="221"/>
      <c r="K94" s="222">
        <f>ROUND(P94*H94,2)</f>
        <v>0</v>
      </c>
      <c r="L94" s="218" t="s">
        <v>1071</v>
      </c>
      <c r="M94" s="44"/>
      <c r="N94" s="223" t="s">
        <v>33</v>
      </c>
      <c r="O94" s="224" t="s">
        <v>49</v>
      </c>
      <c r="P94" s="225">
        <f>I94+J94</f>
        <v>0</v>
      </c>
      <c r="Q94" s="225">
        <f>ROUND(I94*H94,2)</f>
        <v>0</v>
      </c>
      <c r="R94" s="225">
        <f>ROUND(J94*H94,2)</f>
        <v>0</v>
      </c>
      <c r="S94" s="80"/>
      <c r="T94" s="226">
        <f>S94*H94</f>
        <v>0</v>
      </c>
      <c r="U94" s="226">
        <v>0</v>
      </c>
      <c r="V94" s="226">
        <f>U94*H94</f>
        <v>0</v>
      </c>
      <c r="W94" s="226">
        <v>0</v>
      </c>
      <c r="X94" s="227">
        <f>W94*H94</f>
        <v>0</v>
      </c>
      <c r="AR94" s="17" t="s">
        <v>787</v>
      </c>
      <c r="AT94" s="17" t="s">
        <v>206</v>
      </c>
      <c r="AU94" s="17" t="s">
        <v>88</v>
      </c>
      <c r="AY94" s="17" t="s">
        <v>204</v>
      </c>
      <c r="BE94" s="228">
        <f>IF(O94="základní",K94,0)</f>
        <v>0</v>
      </c>
      <c r="BF94" s="228">
        <f>IF(O94="snížená",K94,0)</f>
        <v>0</v>
      </c>
      <c r="BG94" s="228">
        <f>IF(O94="zákl. přenesená",K94,0)</f>
        <v>0</v>
      </c>
      <c r="BH94" s="228">
        <f>IF(O94="sníž. přenesená",K94,0)</f>
        <v>0</v>
      </c>
      <c r="BI94" s="228">
        <f>IF(O94="nulová",K94,0)</f>
        <v>0</v>
      </c>
      <c r="BJ94" s="17" t="s">
        <v>88</v>
      </c>
      <c r="BK94" s="228">
        <f>ROUND(P94*H94,2)</f>
        <v>0</v>
      </c>
      <c r="BL94" s="17" t="s">
        <v>787</v>
      </c>
      <c r="BM94" s="17" t="s">
        <v>4274</v>
      </c>
    </row>
    <row r="95" spans="2:65" s="1" customFormat="1" ht="16.5" customHeight="1">
      <c r="B95" s="39"/>
      <c r="C95" s="216" t="s">
        <v>258</v>
      </c>
      <c r="D95" s="216" t="s">
        <v>206</v>
      </c>
      <c r="E95" s="217" t="s">
        <v>4275</v>
      </c>
      <c r="F95" s="218" t="s">
        <v>4276</v>
      </c>
      <c r="G95" s="219" t="s">
        <v>361</v>
      </c>
      <c r="H95" s="220">
        <v>120</v>
      </c>
      <c r="I95" s="221"/>
      <c r="J95" s="221"/>
      <c r="K95" s="222">
        <f>ROUND(P95*H95,2)</f>
        <v>0</v>
      </c>
      <c r="L95" s="218" t="s">
        <v>4253</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787</v>
      </c>
      <c r="AT95" s="17" t="s">
        <v>206</v>
      </c>
      <c r="AU95" s="17" t="s">
        <v>88</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787</v>
      </c>
      <c r="BM95" s="17" t="s">
        <v>4277</v>
      </c>
    </row>
    <row r="96" spans="2:65" s="1" customFormat="1" ht="16.5" customHeight="1">
      <c r="B96" s="39"/>
      <c r="C96" s="216" t="s">
        <v>262</v>
      </c>
      <c r="D96" s="216" t="s">
        <v>206</v>
      </c>
      <c r="E96" s="217" t="s">
        <v>4278</v>
      </c>
      <c r="F96" s="218" t="s">
        <v>4279</v>
      </c>
      <c r="G96" s="219" t="s">
        <v>361</v>
      </c>
      <c r="H96" s="220">
        <v>1</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787</v>
      </c>
      <c r="AT96" s="17" t="s">
        <v>206</v>
      </c>
      <c r="AU96" s="17" t="s">
        <v>88</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787</v>
      </c>
      <c r="BM96" s="17" t="s">
        <v>4280</v>
      </c>
    </row>
    <row r="97" spans="2:65" s="1" customFormat="1" ht="16.5" customHeight="1">
      <c r="B97" s="39"/>
      <c r="C97" s="216" t="s">
        <v>267</v>
      </c>
      <c r="D97" s="216" t="s">
        <v>206</v>
      </c>
      <c r="E97" s="217" t="s">
        <v>4281</v>
      </c>
      <c r="F97" s="218" t="s">
        <v>4282</v>
      </c>
      <c r="G97" s="219" t="s">
        <v>296</v>
      </c>
      <c r="H97" s="220">
        <v>250</v>
      </c>
      <c r="I97" s="221"/>
      <c r="J97" s="221"/>
      <c r="K97" s="222">
        <f>ROUND(P97*H97,2)</f>
        <v>0</v>
      </c>
      <c r="L97" s="218" t="s">
        <v>1071</v>
      </c>
      <c r="M97" s="44"/>
      <c r="N97" s="223" t="s">
        <v>33</v>
      </c>
      <c r="O97" s="224" t="s">
        <v>49</v>
      </c>
      <c r="P97" s="225">
        <f>I97+J97</f>
        <v>0</v>
      </c>
      <c r="Q97" s="225">
        <f>ROUND(I97*H97,2)</f>
        <v>0</v>
      </c>
      <c r="R97" s="225">
        <f>ROUND(J97*H97,2)</f>
        <v>0</v>
      </c>
      <c r="S97" s="80"/>
      <c r="T97" s="226">
        <f>S97*H97</f>
        <v>0</v>
      </c>
      <c r="U97" s="226">
        <v>0</v>
      </c>
      <c r="V97" s="226">
        <f>U97*H97</f>
        <v>0</v>
      </c>
      <c r="W97" s="226">
        <v>0</v>
      </c>
      <c r="X97" s="227">
        <f>W97*H97</f>
        <v>0</v>
      </c>
      <c r="AR97" s="17" t="s">
        <v>787</v>
      </c>
      <c r="AT97" s="17" t="s">
        <v>206</v>
      </c>
      <c r="AU97" s="17" t="s">
        <v>88</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787</v>
      </c>
      <c r="BM97" s="17" t="s">
        <v>4283</v>
      </c>
    </row>
    <row r="98" spans="2:65" s="1" customFormat="1" ht="16.5" customHeight="1">
      <c r="B98" s="39"/>
      <c r="C98" s="216" t="s">
        <v>272</v>
      </c>
      <c r="D98" s="216" t="s">
        <v>206</v>
      </c>
      <c r="E98" s="217" t="s">
        <v>4284</v>
      </c>
      <c r="F98" s="218" t="s">
        <v>4285</v>
      </c>
      <c r="G98" s="219" t="s">
        <v>296</v>
      </c>
      <c r="H98" s="220">
        <v>5</v>
      </c>
      <c r="I98" s="221"/>
      <c r="J98" s="221"/>
      <c r="K98" s="222">
        <f>ROUND(P98*H98,2)</f>
        <v>0</v>
      </c>
      <c r="L98" s="218" t="s">
        <v>1071</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787</v>
      </c>
      <c r="AT98" s="17" t="s">
        <v>206</v>
      </c>
      <c r="AU98" s="17" t="s">
        <v>88</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787</v>
      </c>
      <c r="BM98" s="17" t="s">
        <v>4286</v>
      </c>
    </row>
    <row r="99" spans="2:65" s="1" customFormat="1" ht="16.5" customHeight="1">
      <c r="B99" s="39"/>
      <c r="C99" s="216" t="s">
        <v>129</v>
      </c>
      <c r="D99" s="216" t="s">
        <v>206</v>
      </c>
      <c r="E99" s="217" t="s">
        <v>4287</v>
      </c>
      <c r="F99" s="218" t="s">
        <v>4288</v>
      </c>
      <c r="G99" s="219" t="s">
        <v>296</v>
      </c>
      <c r="H99" s="220">
        <v>10</v>
      </c>
      <c r="I99" s="221"/>
      <c r="J99" s="221"/>
      <c r="K99" s="222">
        <f>ROUND(P99*H99,2)</f>
        <v>0</v>
      </c>
      <c r="L99" s="218" t="s">
        <v>4253</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787</v>
      </c>
      <c r="AT99" s="17" t="s">
        <v>206</v>
      </c>
      <c r="AU99" s="17" t="s">
        <v>88</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787</v>
      </c>
      <c r="BM99" s="17" t="s">
        <v>4289</v>
      </c>
    </row>
    <row r="100" spans="2:65" s="1" customFormat="1" ht="16.5" customHeight="1">
      <c r="B100" s="39"/>
      <c r="C100" s="216" t="s">
        <v>286</v>
      </c>
      <c r="D100" s="216" t="s">
        <v>206</v>
      </c>
      <c r="E100" s="217" t="s">
        <v>4290</v>
      </c>
      <c r="F100" s="218" t="s">
        <v>4291</v>
      </c>
      <c r="G100" s="219" t="s">
        <v>361</v>
      </c>
      <c r="H100" s="220">
        <v>8</v>
      </c>
      <c r="I100" s="221"/>
      <c r="J100" s="221"/>
      <c r="K100" s="222">
        <f>ROUND(P100*H100,2)</f>
        <v>0</v>
      </c>
      <c r="L100" s="218" t="s">
        <v>1071</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787</v>
      </c>
      <c r="AT100" s="17" t="s">
        <v>206</v>
      </c>
      <c r="AU100" s="17" t="s">
        <v>88</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787</v>
      </c>
      <c r="BM100" s="17" t="s">
        <v>4292</v>
      </c>
    </row>
    <row r="101" spans="2:65" s="1" customFormat="1" ht="16.5" customHeight="1">
      <c r="B101" s="39"/>
      <c r="C101" s="216" t="s">
        <v>293</v>
      </c>
      <c r="D101" s="216" t="s">
        <v>206</v>
      </c>
      <c r="E101" s="217" t="s">
        <v>4293</v>
      </c>
      <c r="F101" s="218" t="s">
        <v>4294</v>
      </c>
      <c r="G101" s="219" t="s">
        <v>361</v>
      </c>
      <c r="H101" s="220">
        <v>1</v>
      </c>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787</v>
      </c>
      <c r="AT101" s="17" t="s">
        <v>206</v>
      </c>
      <c r="AU101" s="17" t="s">
        <v>88</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787</v>
      </c>
      <c r="BM101" s="17" t="s">
        <v>4295</v>
      </c>
    </row>
    <row r="102" spans="2:63" s="10" customFormat="1" ht="25.9" customHeight="1">
      <c r="B102" s="199"/>
      <c r="C102" s="200"/>
      <c r="D102" s="201" t="s">
        <v>79</v>
      </c>
      <c r="E102" s="202" t="s">
        <v>4296</v>
      </c>
      <c r="F102" s="202" t="s">
        <v>4297</v>
      </c>
      <c r="G102" s="200"/>
      <c r="H102" s="200"/>
      <c r="I102" s="203"/>
      <c r="J102" s="203"/>
      <c r="K102" s="204">
        <f>BK102</f>
        <v>0</v>
      </c>
      <c r="L102" s="200"/>
      <c r="M102" s="205"/>
      <c r="N102" s="206"/>
      <c r="O102" s="207"/>
      <c r="P102" s="207"/>
      <c r="Q102" s="208">
        <f>SUM(Q103:Q111)</f>
        <v>0</v>
      </c>
      <c r="R102" s="208">
        <f>SUM(R103:R111)</f>
        <v>0</v>
      </c>
      <c r="S102" s="207"/>
      <c r="T102" s="209">
        <f>SUM(T103:T111)</f>
        <v>0</v>
      </c>
      <c r="U102" s="207"/>
      <c r="V102" s="209">
        <f>SUM(V103:V111)</f>
        <v>0</v>
      </c>
      <c r="W102" s="207"/>
      <c r="X102" s="210">
        <f>SUM(X103:X111)</f>
        <v>0</v>
      </c>
      <c r="AR102" s="211" t="s">
        <v>224</v>
      </c>
      <c r="AT102" s="212" t="s">
        <v>79</v>
      </c>
      <c r="AU102" s="212" t="s">
        <v>80</v>
      </c>
      <c r="AY102" s="211" t="s">
        <v>204</v>
      </c>
      <c r="BK102" s="213">
        <f>SUM(BK103:BK111)</f>
        <v>0</v>
      </c>
    </row>
    <row r="103" spans="2:65" s="1" customFormat="1" ht="16.5" customHeight="1">
      <c r="B103" s="39"/>
      <c r="C103" s="216" t="s">
        <v>9</v>
      </c>
      <c r="D103" s="216" t="s">
        <v>206</v>
      </c>
      <c r="E103" s="217" t="s">
        <v>4298</v>
      </c>
      <c r="F103" s="218" t="s">
        <v>4299</v>
      </c>
      <c r="G103" s="219" t="s">
        <v>1272</v>
      </c>
      <c r="H103" s="220">
        <v>1</v>
      </c>
      <c r="I103" s="221"/>
      <c r="J103" s="221"/>
      <c r="K103" s="222">
        <f>ROUND(P103*H103,2)</f>
        <v>0</v>
      </c>
      <c r="L103" s="218" t="s">
        <v>1071</v>
      </c>
      <c r="M103" s="44"/>
      <c r="N103" s="223"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787</v>
      </c>
      <c r="AT103" s="17" t="s">
        <v>206</v>
      </c>
      <c r="AU103" s="17" t="s">
        <v>88</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787</v>
      </c>
      <c r="BM103" s="17" t="s">
        <v>4300</v>
      </c>
    </row>
    <row r="104" spans="2:65" s="1" customFormat="1" ht="16.5" customHeight="1">
      <c r="B104" s="39"/>
      <c r="C104" s="216" t="s">
        <v>305</v>
      </c>
      <c r="D104" s="216" t="s">
        <v>206</v>
      </c>
      <c r="E104" s="217" t="s">
        <v>4301</v>
      </c>
      <c r="F104" s="218" t="s">
        <v>4302</v>
      </c>
      <c r="G104" s="219" t="s">
        <v>1272</v>
      </c>
      <c r="H104" s="220">
        <v>1</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787</v>
      </c>
      <c r="AT104" s="17" t="s">
        <v>206</v>
      </c>
      <c r="AU104" s="17" t="s">
        <v>88</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787</v>
      </c>
      <c r="BM104" s="17" t="s">
        <v>4303</v>
      </c>
    </row>
    <row r="105" spans="2:65" s="1" customFormat="1" ht="16.5" customHeight="1">
      <c r="B105" s="39"/>
      <c r="C105" s="216" t="s">
        <v>311</v>
      </c>
      <c r="D105" s="216" t="s">
        <v>206</v>
      </c>
      <c r="E105" s="217" t="s">
        <v>4304</v>
      </c>
      <c r="F105" s="218" t="s">
        <v>4305</v>
      </c>
      <c r="G105" s="219" t="s">
        <v>1272</v>
      </c>
      <c r="H105" s="220">
        <v>1</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787</v>
      </c>
      <c r="AT105" s="17" t="s">
        <v>206</v>
      </c>
      <c r="AU105" s="17" t="s">
        <v>88</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787</v>
      </c>
      <c r="BM105" s="17" t="s">
        <v>4306</v>
      </c>
    </row>
    <row r="106" spans="2:65" s="1" customFormat="1" ht="22.5" customHeight="1">
      <c r="B106" s="39"/>
      <c r="C106" s="216" t="s">
        <v>316</v>
      </c>
      <c r="D106" s="216" t="s">
        <v>206</v>
      </c>
      <c r="E106" s="217" t="s">
        <v>4307</v>
      </c>
      <c r="F106" s="218" t="s">
        <v>4308</v>
      </c>
      <c r="G106" s="219" t="s">
        <v>361</v>
      </c>
      <c r="H106" s="220">
        <v>1</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787</v>
      </c>
      <c r="AT106" s="17" t="s">
        <v>206</v>
      </c>
      <c r="AU106" s="17" t="s">
        <v>88</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787</v>
      </c>
      <c r="BM106" s="17" t="s">
        <v>4309</v>
      </c>
    </row>
    <row r="107" spans="2:65" s="1" customFormat="1" ht="16.5" customHeight="1">
      <c r="B107" s="39"/>
      <c r="C107" s="216" t="s">
        <v>323</v>
      </c>
      <c r="D107" s="216" t="s">
        <v>206</v>
      </c>
      <c r="E107" s="217" t="s">
        <v>4310</v>
      </c>
      <c r="F107" s="218" t="s">
        <v>4311</v>
      </c>
      <c r="G107" s="219" t="s">
        <v>1272</v>
      </c>
      <c r="H107" s="220">
        <v>1</v>
      </c>
      <c r="I107" s="221"/>
      <c r="J107" s="221"/>
      <c r="K107" s="222">
        <f>ROUND(P107*H107,2)</f>
        <v>0</v>
      </c>
      <c r="L107" s="218" t="s">
        <v>1071</v>
      </c>
      <c r="M107" s="44"/>
      <c r="N107" s="223"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787</v>
      </c>
      <c r="AT107" s="17" t="s">
        <v>206</v>
      </c>
      <c r="AU107" s="17" t="s">
        <v>88</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787</v>
      </c>
      <c r="BM107" s="17" t="s">
        <v>4312</v>
      </c>
    </row>
    <row r="108" spans="2:65" s="1" customFormat="1" ht="16.5" customHeight="1">
      <c r="B108" s="39"/>
      <c r="C108" s="216" t="s">
        <v>329</v>
      </c>
      <c r="D108" s="216" t="s">
        <v>206</v>
      </c>
      <c r="E108" s="217" t="s">
        <v>4313</v>
      </c>
      <c r="F108" s="218" t="s">
        <v>4314</v>
      </c>
      <c r="G108" s="219" t="s">
        <v>361</v>
      </c>
      <c r="H108" s="220">
        <v>1</v>
      </c>
      <c r="I108" s="221"/>
      <c r="J108" s="221"/>
      <c r="K108" s="222">
        <f>ROUND(P108*H108,2)</f>
        <v>0</v>
      </c>
      <c r="L108" s="218" t="s">
        <v>1071</v>
      </c>
      <c r="M108" s="44"/>
      <c r="N108" s="223"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787</v>
      </c>
      <c r="AT108" s="17" t="s">
        <v>206</v>
      </c>
      <c r="AU108" s="17" t="s">
        <v>88</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787</v>
      </c>
      <c r="BM108" s="17" t="s">
        <v>4315</v>
      </c>
    </row>
    <row r="109" spans="2:65" s="1" customFormat="1" ht="16.5" customHeight="1">
      <c r="B109" s="39"/>
      <c r="C109" s="216" t="s">
        <v>8</v>
      </c>
      <c r="D109" s="216" t="s">
        <v>206</v>
      </c>
      <c r="E109" s="217" t="s">
        <v>4316</v>
      </c>
      <c r="F109" s="218" t="s">
        <v>4317</v>
      </c>
      <c r="G109" s="219" t="s">
        <v>1272</v>
      </c>
      <c r="H109" s="220">
        <v>1</v>
      </c>
      <c r="I109" s="221"/>
      <c r="J109" s="221"/>
      <c r="K109" s="222">
        <f>ROUND(P109*H109,2)</f>
        <v>0</v>
      </c>
      <c r="L109" s="218" t="s">
        <v>1071</v>
      </c>
      <c r="M109" s="44"/>
      <c r="N109" s="223"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787</v>
      </c>
      <c r="AT109" s="17" t="s">
        <v>206</v>
      </c>
      <c r="AU109" s="17" t="s">
        <v>88</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787</v>
      </c>
      <c r="BM109" s="17" t="s">
        <v>4318</v>
      </c>
    </row>
    <row r="110" spans="2:65" s="1" customFormat="1" ht="16.5" customHeight="1">
      <c r="B110" s="39"/>
      <c r="C110" s="216" t="s">
        <v>355</v>
      </c>
      <c r="D110" s="216" t="s">
        <v>206</v>
      </c>
      <c r="E110" s="217" t="s">
        <v>4319</v>
      </c>
      <c r="F110" s="218" t="s">
        <v>4320</v>
      </c>
      <c r="G110" s="219" t="s">
        <v>361</v>
      </c>
      <c r="H110" s="220">
        <v>1</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787</v>
      </c>
      <c r="AT110" s="17" t="s">
        <v>206</v>
      </c>
      <c r="AU110" s="17" t="s">
        <v>88</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787</v>
      </c>
      <c r="BM110" s="17" t="s">
        <v>4321</v>
      </c>
    </row>
    <row r="111" spans="2:65" s="1" customFormat="1" ht="16.5" customHeight="1">
      <c r="B111" s="39"/>
      <c r="C111" s="216" t="s">
        <v>298</v>
      </c>
      <c r="D111" s="216" t="s">
        <v>206</v>
      </c>
      <c r="E111" s="217" t="s">
        <v>4322</v>
      </c>
      <c r="F111" s="218" t="s">
        <v>4323</v>
      </c>
      <c r="G111" s="219" t="s">
        <v>361</v>
      </c>
      <c r="H111" s="220">
        <v>1</v>
      </c>
      <c r="I111" s="221"/>
      <c r="J111" s="221"/>
      <c r="K111" s="222">
        <f>ROUND(P111*H111,2)</f>
        <v>0</v>
      </c>
      <c r="L111" s="218" t="s">
        <v>1071</v>
      </c>
      <c r="M111" s="44"/>
      <c r="N111" s="223"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787</v>
      </c>
      <c r="AT111" s="17" t="s">
        <v>206</v>
      </c>
      <c r="AU111" s="17" t="s">
        <v>88</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787</v>
      </c>
      <c r="BM111" s="17" t="s">
        <v>4324</v>
      </c>
    </row>
    <row r="112" spans="2:63" s="10" customFormat="1" ht="25.9" customHeight="1">
      <c r="B112" s="199"/>
      <c r="C112" s="200"/>
      <c r="D112" s="201" t="s">
        <v>79</v>
      </c>
      <c r="E112" s="202" t="s">
        <v>4325</v>
      </c>
      <c r="F112" s="202" t="s">
        <v>4326</v>
      </c>
      <c r="G112" s="200"/>
      <c r="H112" s="200"/>
      <c r="I112" s="203"/>
      <c r="J112" s="203"/>
      <c r="K112" s="204">
        <f>BK112</f>
        <v>0</v>
      </c>
      <c r="L112" s="200"/>
      <c r="M112" s="205"/>
      <c r="N112" s="206"/>
      <c r="O112" s="207"/>
      <c r="P112" s="207"/>
      <c r="Q112" s="208">
        <f>SUM(Q113:Q117)</f>
        <v>0</v>
      </c>
      <c r="R112" s="208">
        <f>SUM(R113:R117)</f>
        <v>0</v>
      </c>
      <c r="S112" s="207"/>
      <c r="T112" s="209">
        <f>SUM(T113:T117)</f>
        <v>0</v>
      </c>
      <c r="U112" s="207"/>
      <c r="V112" s="209">
        <f>SUM(V113:V117)</f>
        <v>0</v>
      </c>
      <c r="W112" s="207"/>
      <c r="X112" s="210">
        <f>SUM(X113:X117)</f>
        <v>0</v>
      </c>
      <c r="AR112" s="211" t="s">
        <v>224</v>
      </c>
      <c r="AT112" s="212" t="s">
        <v>79</v>
      </c>
      <c r="AU112" s="212" t="s">
        <v>80</v>
      </c>
      <c r="AY112" s="211" t="s">
        <v>204</v>
      </c>
      <c r="BK112" s="213">
        <f>SUM(BK113:BK117)</f>
        <v>0</v>
      </c>
    </row>
    <row r="113" spans="2:65" s="1" customFormat="1" ht="16.5" customHeight="1">
      <c r="B113" s="39"/>
      <c r="C113" s="216" t="s">
        <v>364</v>
      </c>
      <c r="D113" s="216" t="s">
        <v>206</v>
      </c>
      <c r="E113" s="217" t="s">
        <v>4327</v>
      </c>
      <c r="F113" s="218" t="s">
        <v>4328</v>
      </c>
      <c r="G113" s="219" t="s">
        <v>296</v>
      </c>
      <c r="H113" s="220">
        <v>15</v>
      </c>
      <c r="I113" s="221"/>
      <c r="J113" s="221"/>
      <c r="K113" s="222">
        <f>ROUND(P113*H113,2)</f>
        <v>0</v>
      </c>
      <c r="L113" s="218" t="s">
        <v>1071</v>
      </c>
      <c r="M113" s="44"/>
      <c r="N113" s="223"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787</v>
      </c>
      <c r="AT113" s="17" t="s">
        <v>206</v>
      </c>
      <c r="AU113" s="17" t="s">
        <v>88</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787</v>
      </c>
      <c r="BM113" s="17" t="s">
        <v>4329</v>
      </c>
    </row>
    <row r="114" spans="2:47" s="1" customFormat="1" ht="12">
      <c r="B114" s="39"/>
      <c r="C114" s="40"/>
      <c r="D114" s="231" t="s">
        <v>887</v>
      </c>
      <c r="E114" s="40"/>
      <c r="F114" s="283" t="s">
        <v>4330</v>
      </c>
      <c r="G114" s="40"/>
      <c r="H114" s="40"/>
      <c r="I114" s="132"/>
      <c r="J114" s="132"/>
      <c r="K114" s="40"/>
      <c r="L114" s="40"/>
      <c r="M114" s="44"/>
      <c r="N114" s="284"/>
      <c r="O114" s="80"/>
      <c r="P114" s="80"/>
      <c r="Q114" s="80"/>
      <c r="R114" s="80"/>
      <c r="S114" s="80"/>
      <c r="T114" s="80"/>
      <c r="U114" s="80"/>
      <c r="V114" s="80"/>
      <c r="W114" s="80"/>
      <c r="X114" s="81"/>
      <c r="AT114" s="17" t="s">
        <v>887</v>
      </c>
      <c r="AU114" s="17" t="s">
        <v>88</v>
      </c>
    </row>
    <row r="115" spans="2:65" s="1" customFormat="1" ht="16.5" customHeight="1">
      <c r="B115" s="39"/>
      <c r="C115" s="216" t="s">
        <v>369</v>
      </c>
      <c r="D115" s="216" t="s">
        <v>206</v>
      </c>
      <c r="E115" s="217" t="s">
        <v>4331</v>
      </c>
      <c r="F115" s="218" t="s">
        <v>4332</v>
      </c>
      <c r="G115" s="219" t="s">
        <v>296</v>
      </c>
      <c r="H115" s="220">
        <v>33</v>
      </c>
      <c r="I115" s="221"/>
      <c r="J115" s="221"/>
      <c r="K115" s="222">
        <f>ROUND(P115*H115,2)</f>
        <v>0</v>
      </c>
      <c r="L115" s="218" t="s">
        <v>1071</v>
      </c>
      <c r="M115" s="44"/>
      <c r="N115" s="223" t="s">
        <v>33</v>
      </c>
      <c r="O115" s="224" t="s">
        <v>49</v>
      </c>
      <c r="P115" s="225">
        <f>I115+J115</f>
        <v>0</v>
      </c>
      <c r="Q115" s="225">
        <f>ROUND(I115*H115,2)</f>
        <v>0</v>
      </c>
      <c r="R115" s="225">
        <f>ROUND(J115*H115,2)</f>
        <v>0</v>
      </c>
      <c r="S115" s="80"/>
      <c r="T115" s="226">
        <f>S115*H115</f>
        <v>0</v>
      </c>
      <c r="U115" s="226">
        <v>0</v>
      </c>
      <c r="V115" s="226">
        <f>U115*H115</f>
        <v>0</v>
      </c>
      <c r="W115" s="226">
        <v>0</v>
      </c>
      <c r="X115" s="227">
        <f>W115*H115</f>
        <v>0</v>
      </c>
      <c r="AR115" s="17" t="s">
        <v>787</v>
      </c>
      <c r="AT115" s="17" t="s">
        <v>206</v>
      </c>
      <c r="AU115" s="17" t="s">
        <v>88</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787</v>
      </c>
      <c r="BM115" s="17" t="s">
        <v>4333</v>
      </c>
    </row>
    <row r="116" spans="2:47" s="1" customFormat="1" ht="12">
      <c r="B116" s="39"/>
      <c r="C116" s="40"/>
      <c r="D116" s="231" t="s">
        <v>887</v>
      </c>
      <c r="E116" s="40"/>
      <c r="F116" s="283" t="s">
        <v>4330</v>
      </c>
      <c r="G116" s="40"/>
      <c r="H116" s="40"/>
      <c r="I116" s="132"/>
      <c r="J116" s="132"/>
      <c r="K116" s="40"/>
      <c r="L116" s="40"/>
      <c r="M116" s="44"/>
      <c r="N116" s="284"/>
      <c r="O116" s="80"/>
      <c r="P116" s="80"/>
      <c r="Q116" s="80"/>
      <c r="R116" s="80"/>
      <c r="S116" s="80"/>
      <c r="T116" s="80"/>
      <c r="U116" s="80"/>
      <c r="V116" s="80"/>
      <c r="W116" s="80"/>
      <c r="X116" s="81"/>
      <c r="AT116" s="17" t="s">
        <v>887</v>
      </c>
      <c r="AU116" s="17" t="s">
        <v>88</v>
      </c>
    </row>
    <row r="117" spans="2:65" s="1" customFormat="1" ht="16.5" customHeight="1">
      <c r="B117" s="39"/>
      <c r="C117" s="216" t="s">
        <v>377</v>
      </c>
      <c r="D117" s="216" t="s">
        <v>206</v>
      </c>
      <c r="E117" s="217" t="s">
        <v>4334</v>
      </c>
      <c r="F117" s="218" t="s">
        <v>4335</v>
      </c>
      <c r="G117" s="219" t="s">
        <v>1272</v>
      </c>
      <c r="H117" s="220">
        <v>1</v>
      </c>
      <c r="I117" s="221"/>
      <c r="J117" s="221"/>
      <c r="K117" s="222">
        <f>ROUND(P117*H117,2)</f>
        <v>0</v>
      </c>
      <c r="L117" s="218" t="s">
        <v>1071</v>
      </c>
      <c r="M117" s="44"/>
      <c r="N117" s="223"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787</v>
      </c>
      <c r="AT117" s="17" t="s">
        <v>206</v>
      </c>
      <c r="AU117" s="17" t="s">
        <v>88</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787</v>
      </c>
      <c r="BM117" s="17" t="s">
        <v>4336</v>
      </c>
    </row>
    <row r="118" spans="2:63" s="10" customFormat="1" ht="25.9" customHeight="1">
      <c r="B118" s="199"/>
      <c r="C118" s="200"/>
      <c r="D118" s="201" t="s">
        <v>79</v>
      </c>
      <c r="E118" s="202" t="s">
        <v>4337</v>
      </c>
      <c r="F118" s="202" t="s">
        <v>4338</v>
      </c>
      <c r="G118" s="200"/>
      <c r="H118" s="200"/>
      <c r="I118" s="203"/>
      <c r="J118" s="203"/>
      <c r="K118" s="204">
        <f>BK118</f>
        <v>0</v>
      </c>
      <c r="L118" s="200"/>
      <c r="M118" s="205"/>
      <c r="N118" s="206"/>
      <c r="O118" s="207"/>
      <c r="P118" s="207"/>
      <c r="Q118" s="208">
        <f>SUM(Q119:Q132)</f>
        <v>0</v>
      </c>
      <c r="R118" s="208">
        <f>SUM(R119:R132)</f>
        <v>0</v>
      </c>
      <c r="S118" s="207"/>
      <c r="T118" s="209">
        <f>SUM(T119:T132)</f>
        <v>0</v>
      </c>
      <c r="U118" s="207"/>
      <c r="V118" s="209">
        <f>SUM(V119:V132)</f>
        <v>0</v>
      </c>
      <c r="W118" s="207"/>
      <c r="X118" s="210">
        <f>SUM(X119:X132)</f>
        <v>0</v>
      </c>
      <c r="AR118" s="211" t="s">
        <v>224</v>
      </c>
      <c r="AT118" s="212" t="s">
        <v>79</v>
      </c>
      <c r="AU118" s="212" t="s">
        <v>80</v>
      </c>
      <c r="AY118" s="211" t="s">
        <v>204</v>
      </c>
      <c r="BK118" s="213">
        <f>SUM(BK119:BK132)</f>
        <v>0</v>
      </c>
    </row>
    <row r="119" spans="2:65" s="1" customFormat="1" ht="16.5" customHeight="1">
      <c r="B119" s="39"/>
      <c r="C119" s="216" t="s">
        <v>321</v>
      </c>
      <c r="D119" s="216" t="s">
        <v>206</v>
      </c>
      <c r="E119" s="217" t="s">
        <v>4339</v>
      </c>
      <c r="F119" s="218" t="s">
        <v>4340</v>
      </c>
      <c r="G119" s="219" t="s">
        <v>361</v>
      </c>
      <c r="H119" s="220">
        <v>1</v>
      </c>
      <c r="I119" s="221"/>
      <c r="J119" s="221"/>
      <c r="K119" s="222">
        <f>ROUND(P119*H119,2)</f>
        <v>0</v>
      </c>
      <c r="L119" s="218" t="s">
        <v>1071</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787</v>
      </c>
      <c r="AT119" s="17" t="s">
        <v>206</v>
      </c>
      <c r="AU119" s="17" t="s">
        <v>88</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787</v>
      </c>
      <c r="BM119" s="17" t="s">
        <v>4341</v>
      </c>
    </row>
    <row r="120" spans="2:65" s="1" customFormat="1" ht="16.5" customHeight="1">
      <c r="B120" s="39"/>
      <c r="C120" s="216" t="s">
        <v>384</v>
      </c>
      <c r="D120" s="216" t="s">
        <v>206</v>
      </c>
      <c r="E120" s="217" t="s">
        <v>2996</v>
      </c>
      <c r="F120" s="218" t="s">
        <v>4342</v>
      </c>
      <c r="G120" s="219" t="s">
        <v>361</v>
      </c>
      <c r="H120" s="220">
        <v>1</v>
      </c>
      <c r="I120" s="221"/>
      <c r="J120" s="221"/>
      <c r="K120" s="222">
        <f>ROUND(P120*H120,2)</f>
        <v>0</v>
      </c>
      <c r="L120" s="218" t="s">
        <v>1071</v>
      </c>
      <c r="M120" s="44"/>
      <c r="N120" s="223"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787</v>
      </c>
      <c r="AT120" s="17" t="s">
        <v>206</v>
      </c>
      <c r="AU120" s="17" t="s">
        <v>88</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787</v>
      </c>
      <c r="BM120" s="17" t="s">
        <v>4343</v>
      </c>
    </row>
    <row r="121" spans="2:65" s="1" customFormat="1" ht="16.5" customHeight="1">
      <c r="B121" s="39"/>
      <c r="C121" s="216" t="s">
        <v>392</v>
      </c>
      <c r="D121" s="216" t="s">
        <v>206</v>
      </c>
      <c r="E121" s="217" t="s">
        <v>4344</v>
      </c>
      <c r="F121" s="218" t="s">
        <v>4345</v>
      </c>
      <c r="G121" s="219" t="s">
        <v>361</v>
      </c>
      <c r="H121" s="220">
        <v>17</v>
      </c>
      <c r="I121" s="221"/>
      <c r="J121" s="221"/>
      <c r="K121" s="222">
        <f>ROUND(P121*H121,2)</f>
        <v>0</v>
      </c>
      <c r="L121" s="218" t="s">
        <v>1071</v>
      </c>
      <c r="M121" s="44"/>
      <c r="N121" s="223" t="s">
        <v>33</v>
      </c>
      <c r="O121" s="224" t="s">
        <v>49</v>
      </c>
      <c r="P121" s="225">
        <f>I121+J121</f>
        <v>0</v>
      </c>
      <c r="Q121" s="225">
        <f>ROUND(I121*H121,2)</f>
        <v>0</v>
      </c>
      <c r="R121" s="225">
        <f>ROUND(J121*H121,2)</f>
        <v>0</v>
      </c>
      <c r="S121" s="80"/>
      <c r="T121" s="226">
        <f>S121*H121</f>
        <v>0</v>
      </c>
      <c r="U121" s="226">
        <v>0</v>
      </c>
      <c r="V121" s="226">
        <f>U121*H121</f>
        <v>0</v>
      </c>
      <c r="W121" s="226">
        <v>0</v>
      </c>
      <c r="X121" s="227">
        <f>W121*H121</f>
        <v>0</v>
      </c>
      <c r="AR121" s="17" t="s">
        <v>787</v>
      </c>
      <c r="AT121" s="17" t="s">
        <v>206</v>
      </c>
      <c r="AU121" s="17" t="s">
        <v>88</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787</v>
      </c>
      <c r="BM121" s="17" t="s">
        <v>4346</v>
      </c>
    </row>
    <row r="122" spans="2:65" s="1" customFormat="1" ht="16.5" customHeight="1">
      <c r="B122" s="39"/>
      <c r="C122" s="216" t="s">
        <v>398</v>
      </c>
      <c r="D122" s="216" t="s">
        <v>206</v>
      </c>
      <c r="E122" s="217" t="s">
        <v>4347</v>
      </c>
      <c r="F122" s="218" t="s">
        <v>4348</v>
      </c>
      <c r="G122" s="219" t="s">
        <v>361</v>
      </c>
      <c r="H122" s="220">
        <v>5</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787</v>
      </c>
      <c r="AT122" s="17" t="s">
        <v>206</v>
      </c>
      <c r="AU122" s="17" t="s">
        <v>88</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787</v>
      </c>
      <c r="BM122" s="17" t="s">
        <v>4349</v>
      </c>
    </row>
    <row r="123" spans="2:65" s="1" customFormat="1" ht="16.5" customHeight="1">
      <c r="B123" s="39"/>
      <c r="C123" s="216" t="s">
        <v>375</v>
      </c>
      <c r="D123" s="216" t="s">
        <v>206</v>
      </c>
      <c r="E123" s="217" t="s">
        <v>4350</v>
      </c>
      <c r="F123" s="218" t="s">
        <v>4351</v>
      </c>
      <c r="G123" s="219" t="s">
        <v>361</v>
      </c>
      <c r="H123" s="220">
        <v>7</v>
      </c>
      <c r="I123" s="221"/>
      <c r="J123" s="221"/>
      <c r="K123" s="222">
        <f>ROUND(P123*H123,2)</f>
        <v>0</v>
      </c>
      <c r="L123" s="218" t="s">
        <v>1071</v>
      </c>
      <c r="M123" s="44"/>
      <c r="N123" s="223"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787</v>
      </c>
      <c r="AT123" s="17" t="s">
        <v>206</v>
      </c>
      <c r="AU123" s="17" t="s">
        <v>88</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787</v>
      </c>
      <c r="BM123" s="17" t="s">
        <v>4352</v>
      </c>
    </row>
    <row r="124" spans="2:65" s="1" customFormat="1" ht="16.5" customHeight="1">
      <c r="B124" s="39"/>
      <c r="C124" s="216" t="s">
        <v>411</v>
      </c>
      <c r="D124" s="216" t="s">
        <v>206</v>
      </c>
      <c r="E124" s="217" t="s">
        <v>4353</v>
      </c>
      <c r="F124" s="218" t="s">
        <v>4354</v>
      </c>
      <c r="G124" s="219" t="s">
        <v>361</v>
      </c>
      <c r="H124" s="220">
        <v>1</v>
      </c>
      <c r="I124" s="221"/>
      <c r="J124" s="221"/>
      <c r="K124" s="222">
        <f>ROUND(P124*H124,2)</f>
        <v>0</v>
      </c>
      <c r="L124" s="218" t="s">
        <v>1071</v>
      </c>
      <c r="M124" s="44"/>
      <c r="N124" s="223"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787</v>
      </c>
      <c r="AT124" s="17" t="s">
        <v>206</v>
      </c>
      <c r="AU124" s="17" t="s">
        <v>88</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787</v>
      </c>
      <c r="BM124" s="17" t="s">
        <v>4355</v>
      </c>
    </row>
    <row r="125" spans="2:65" s="1" customFormat="1" ht="16.5" customHeight="1">
      <c r="B125" s="39"/>
      <c r="C125" s="216" t="s">
        <v>415</v>
      </c>
      <c r="D125" s="216" t="s">
        <v>206</v>
      </c>
      <c r="E125" s="217" t="s">
        <v>4356</v>
      </c>
      <c r="F125" s="218" t="s">
        <v>4357</v>
      </c>
      <c r="G125" s="219" t="s">
        <v>361</v>
      </c>
      <c r="H125" s="220">
        <v>1</v>
      </c>
      <c r="I125" s="221"/>
      <c r="J125" s="221"/>
      <c r="K125" s="222">
        <f>ROUND(P125*H125,2)</f>
        <v>0</v>
      </c>
      <c r="L125" s="218" t="s">
        <v>1071</v>
      </c>
      <c r="M125" s="44"/>
      <c r="N125" s="223"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787</v>
      </c>
      <c r="AT125" s="17" t="s">
        <v>206</v>
      </c>
      <c r="AU125" s="17" t="s">
        <v>88</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787</v>
      </c>
      <c r="BM125" s="17" t="s">
        <v>4358</v>
      </c>
    </row>
    <row r="126" spans="2:65" s="1" customFormat="1" ht="16.5" customHeight="1">
      <c r="B126" s="39"/>
      <c r="C126" s="216" t="s">
        <v>426</v>
      </c>
      <c r="D126" s="216" t="s">
        <v>206</v>
      </c>
      <c r="E126" s="217" t="s">
        <v>4359</v>
      </c>
      <c r="F126" s="218" t="s">
        <v>4360</v>
      </c>
      <c r="G126" s="219" t="s">
        <v>361</v>
      </c>
      <c r="H126" s="220">
        <v>4</v>
      </c>
      <c r="I126" s="221"/>
      <c r="J126" s="221"/>
      <c r="K126" s="222">
        <f>ROUND(P126*H126,2)</f>
        <v>0</v>
      </c>
      <c r="L126" s="218" t="s">
        <v>1071</v>
      </c>
      <c r="M126" s="44"/>
      <c r="N126" s="223"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787</v>
      </c>
      <c r="AT126" s="17" t="s">
        <v>206</v>
      </c>
      <c r="AU126" s="17" t="s">
        <v>88</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787</v>
      </c>
      <c r="BM126" s="17" t="s">
        <v>4361</v>
      </c>
    </row>
    <row r="127" spans="2:65" s="1" customFormat="1" ht="16.5" customHeight="1">
      <c r="B127" s="39"/>
      <c r="C127" s="216" t="s">
        <v>441</v>
      </c>
      <c r="D127" s="216" t="s">
        <v>206</v>
      </c>
      <c r="E127" s="217" t="s">
        <v>4362</v>
      </c>
      <c r="F127" s="218" t="s">
        <v>4363</v>
      </c>
      <c r="G127" s="219" t="s">
        <v>361</v>
      </c>
      <c r="H127" s="220">
        <v>5</v>
      </c>
      <c r="I127" s="221"/>
      <c r="J127" s="221"/>
      <c r="K127" s="222">
        <f>ROUND(P127*H127,2)</f>
        <v>0</v>
      </c>
      <c r="L127" s="218" t="s">
        <v>1071</v>
      </c>
      <c r="M127" s="44"/>
      <c r="N127" s="223"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787</v>
      </c>
      <c r="AT127" s="17" t="s">
        <v>206</v>
      </c>
      <c r="AU127" s="17" t="s">
        <v>88</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787</v>
      </c>
      <c r="BM127" s="17" t="s">
        <v>4364</v>
      </c>
    </row>
    <row r="128" spans="2:65" s="1" customFormat="1" ht="16.5" customHeight="1">
      <c r="B128" s="39"/>
      <c r="C128" s="216" t="s">
        <v>447</v>
      </c>
      <c r="D128" s="216" t="s">
        <v>206</v>
      </c>
      <c r="E128" s="217" t="s">
        <v>4365</v>
      </c>
      <c r="F128" s="218" t="s">
        <v>4366</v>
      </c>
      <c r="G128" s="219" t="s">
        <v>1272</v>
      </c>
      <c r="H128" s="220">
        <v>2</v>
      </c>
      <c r="I128" s="221"/>
      <c r="J128" s="221"/>
      <c r="K128" s="222">
        <f>ROUND(P128*H128,2)</f>
        <v>0</v>
      </c>
      <c r="L128" s="218" t="s">
        <v>1071</v>
      </c>
      <c r="M128" s="44"/>
      <c r="N128" s="223"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787</v>
      </c>
      <c r="AT128" s="17" t="s">
        <v>206</v>
      </c>
      <c r="AU128" s="17" t="s">
        <v>88</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787</v>
      </c>
      <c r="BM128" s="17" t="s">
        <v>4367</v>
      </c>
    </row>
    <row r="129" spans="2:65" s="1" customFormat="1" ht="16.5" customHeight="1">
      <c r="B129" s="39"/>
      <c r="C129" s="216" t="s">
        <v>453</v>
      </c>
      <c r="D129" s="216" t="s">
        <v>206</v>
      </c>
      <c r="E129" s="217" t="s">
        <v>4368</v>
      </c>
      <c r="F129" s="218" t="s">
        <v>4369</v>
      </c>
      <c r="G129" s="219" t="s">
        <v>361</v>
      </c>
      <c r="H129" s="220">
        <v>1</v>
      </c>
      <c r="I129" s="221"/>
      <c r="J129" s="221"/>
      <c r="K129" s="222">
        <f>ROUND(P129*H129,2)</f>
        <v>0</v>
      </c>
      <c r="L129" s="218" t="s">
        <v>1071</v>
      </c>
      <c r="M129" s="44"/>
      <c r="N129" s="223"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787</v>
      </c>
      <c r="AT129" s="17" t="s">
        <v>206</v>
      </c>
      <c r="AU129" s="17" t="s">
        <v>88</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787</v>
      </c>
      <c r="BM129" s="17" t="s">
        <v>4370</v>
      </c>
    </row>
    <row r="130" spans="2:65" s="1" customFormat="1" ht="16.5" customHeight="1">
      <c r="B130" s="39"/>
      <c r="C130" s="216" t="s">
        <v>494</v>
      </c>
      <c r="D130" s="216" t="s">
        <v>206</v>
      </c>
      <c r="E130" s="217" t="s">
        <v>4371</v>
      </c>
      <c r="F130" s="218" t="s">
        <v>4372</v>
      </c>
      <c r="G130" s="219" t="s">
        <v>361</v>
      </c>
      <c r="H130" s="220">
        <v>5</v>
      </c>
      <c r="I130" s="221"/>
      <c r="J130" s="221"/>
      <c r="K130" s="222">
        <f>ROUND(P130*H130,2)</f>
        <v>0</v>
      </c>
      <c r="L130" s="218" t="s">
        <v>1071</v>
      </c>
      <c r="M130" s="44"/>
      <c r="N130" s="223"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787</v>
      </c>
      <c r="AT130" s="17" t="s">
        <v>206</v>
      </c>
      <c r="AU130" s="17" t="s">
        <v>88</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787</v>
      </c>
      <c r="BM130" s="17" t="s">
        <v>4373</v>
      </c>
    </row>
    <row r="131" spans="2:65" s="1" customFormat="1" ht="16.5" customHeight="1">
      <c r="B131" s="39"/>
      <c r="C131" s="216" t="s">
        <v>505</v>
      </c>
      <c r="D131" s="216" t="s">
        <v>206</v>
      </c>
      <c r="E131" s="217" t="s">
        <v>4374</v>
      </c>
      <c r="F131" s="218" t="s">
        <v>4375</v>
      </c>
      <c r="G131" s="219" t="s">
        <v>361</v>
      </c>
      <c r="H131" s="220">
        <v>1</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787</v>
      </c>
      <c r="AT131" s="17" t="s">
        <v>206</v>
      </c>
      <c r="AU131" s="17" t="s">
        <v>88</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787</v>
      </c>
      <c r="BM131" s="17" t="s">
        <v>4376</v>
      </c>
    </row>
    <row r="132" spans="2:65" s="1" customFormat="1" ht="16.5" customHeight="1">
      <c r="B132" s="39"/>
      <c r="C132" s="216" t="s">
        <v>532</v>
      </c>
      <c r="D132" s="216" t="s">
        <v>206</v>
      </c>
      <c r="E132" s="217" t="s">
        <v>4377</v>
      </c>
      <c r="F132" s="218" t="s">
        <v>4378</v>
      </c>
      <c r="G132" s="219" t="s">
        <v>361</v>
      </c>
      <c r="H132" s="220">
        <v>8</v>
      </c>
      <c r="I132" s="221"/>
      <c r="J132" s="221"/>
      <c r="K132" s="222">
        <f>ROUND(P132*H132,2)</f>
        <v>0</v>
      </c>
      <c r="L132" s="218" t="s">
        <v>1071</v>
      </c>
      <c r="M132" s="44"/>
      <c r="N132" s="223"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787</v>
      </c>
      <c r="AT132" s="17" t="s">
        <v>206</v>
      </c>
      <c r="AU132" s="17" t="s">
        <v>88</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787</v>
      </c>
      <c r="BM132" s="17" t="s">
        <v>4379</v>
      </c>
    </row>
    <row r="133" spans="2:63" s="10" customFormat="1" ht="25.9" customHeight="1">
      <c r="B133" s="199"/>
      <c r="C133" s="200"/>
      <c r="D133" s="201" t="s">
        <v>79</v>
      </c>
      <c r="E133" s="202" t="s">
        <v>4380</v>
      </c>
      <c r="F133" s="202" t="s">
        <v>4381</v>
      </c>
      <c r="G133" s="200"/>
      <c r="H133" s="200"/>
      <c r="I133" s="203"/>
      <c r="J133" s="203"/>
      <c r="K133" s="204">
        <f>BK133</f>
        <v>0</v>
      </c>
      <c r="L133" s="200"/>
      <c r="M133" s="205"/>
      <c r="N133" s="206"/>
      <c r="O133" s="207"/>
      <c r="P133" s="207"/>
      <c r="Q133" s="208">
        <f>SUM(Q134:Q143)</f>
        <v>0</v>
      </c>
      <c r="R133" s="208">
        <f>SUM(R134:R143)</f>
        <v>0</v>
      </c>
      <c r="S133" s="207"/>
      <c r="T133" s="209">
        <f>SUM(T134:T143)</f>
        <v>0</v>
      </c>
      <c r="U133" s="207"/>
      <c r="V133" s="209">
        <f>SUM(V134:V143)</f>
        <v>0</v>
      </c>
      <c r="W133" s="207"/>
      <c r="X133" s="210">
        <f>SUM(X134:X143)</f>
        <v>0</v>
      </c>
      <c r="AR133" s="211" t="s">
        <v>224</v>
      </c>
      <c r="AT133" s="212" t="s">
        <v>79</v>
      </c>
      <c r="AU133" s="212" t="s">
        <v>80</v>
      </c>
      <c r="AY133" s="211" t="s">
        <v>204</v>
      </c>
      <c r="BK133" s="213">
        <f>SUM(BK134:BK143)</f>
        <v>0</v>
      </c>
    </row>
    <row r="134" spans="2:65" s="1" customFormat="1" ht="16.5" customHeight="1">
      <c r="B134" s="39"/>
      <c r="C134" s="216" t="s">
        <v>564</v>
      </c>
      <c r="D134" s="216" t="s">
        <v>206</v>
      </c>
      <c r="E134" s="217" t="s">
        <v>4382</v>
      </c>
      <c r="F134" s="218" t="s">
        <v>4383</v>
      </c>
      <c r="G134" s="219" t="s">
        <v>1272</v>
      </c>
      <c r="H134" s="220">
        <v>1</v>
      </c>
      <c r="I134" s="221"/>
      <c r="J134" s="221"/>
      <c r="K134" s="222">
        <f>ROUND(P134*H134,2)</f>
        <v>0</v>
      </c>
      <c r="L134" s="218" t="s">
        <v>1071</v>
      </c>
      <c r="M134" s="44"/>
      <c r="N134" s="223"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787</v>
      </c>
      <c r="AT134" s="17" t="s">
        <v>206</v>
      </c>
      <c r="AU134" s="17" t="s">
        <v>88</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787</v>
      </c>
      <c r="BM134" s="17" t="s">
        <v>4384</v>
      </c>
    </row>
    <row r="135" spans="2:47" s="1" customFormat="1" ht="12">
      <c r="B135" s="39"/>
      <c r="C135" s="40"/>
      <c r="D135" s="231" t="s">
        <v>887</v>
      </c>
      <c r="E135" s="40"/>
      <c r="F135" s="283" t="s">
        <v>4385</v>
      </c>
      <c r="G135" s="40"/>
      <c r="H135" s="40"/>
      <c r="I135" s="132"/>
      <c r="J135" s="132"/>
      <c r="K135" s="40"/>
      <c r="L135" s="40"/>
      <c r="M135" s="44"/>
      <c r="N135" s="284"/>
      <c r="O135" s="80"/>
      <c r="P135" s="80"/>
      <c r="Q135" s="80"/>
      <c r="R135" s="80"/>
      <c r="S135" s="80"/>
      <c r="T135" s="80"/>
      <c r="U135" s="80"/>
      <c r="V135" s="80"/>
      <c r="W135" s="80"/>
      <c r="X135" s="81"/>
      <c r="AT135" s="17" t="s">
        <v>887</v>
      </c>
      <c r="AU135" s="17" t="s">
        <v>88</v>
      </c>
    </row>
    <row r="136" spans="2:65" s="1" customFormat="1" ht="16.5" customHeight="1">
      <c r="B136" s="39"/>
      <c r="C136" s="216" t="s">
        <v>577</v>
      </c>
      <c r="D136" s="216" t="s">
        <v>206</v>
      </c>
      <c r="E136" s="217" t="s">
        <v>4386</v>
      </c>
      <c r="F136" s="218" t="s">
        <v>4387</v>
      </c>
      <c r="G136" s="219" t="s">
        <v>1272</v>
      </c>
      <c r="H136" s="220">
        <v>1</v>
      </c>
      <c r="I136" s="221"/>
      <c r="J136" s="221"/>
      <c r="K136" s="222">
        <f>ROUND(P136*H136,2)</f>
        <v>0</v>
      </c>
      <c r="L136" s="218" t="s">
        <v>1071</v>
      </c>
      <c r="M136" s="44"/>
      <c r="N136" s="223"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787</v>
      </c>
      <c r="AT136" s="17" t="s">
        <v>206</v>
      </c>
      <c r="AU136" s="17" t="s">
        <v>88</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787</v>
      </c>
      <c r="BM136" s="17" t="s">
        <v>4388</v>
      </c>
    </row>
    <row r="137" spans="2:65" s="1" customFormat="1" ht="16.5" customHeight="1">
      <c r="B137" s="39"/>
      <c r="C137" s="216" t="s">
        <v>586</v>
      </c>
      <c r="D137" s="216" t="s">
        <v>206</v>
      </c>
      <c r="E137" s="217" t="s">
        <v>4389</v>
      </c>
      <c r="F137" s="218" t="s">
        <v>4390</v>
      </c>
      <c r="G137" s="219" t="s">
        <v>1272</v>
      </c>
      <c r="H137" s="220">
        <v>1</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787</v>
      </c>
      <c r="AT137" s="17" t="s">
        <v>206</v>
      </c>
      <c r="AU137" s="17" t="s">
        <v>88</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787</v>
      </c>
      <c r="BM137" s="17" t="s">
        <v>4391</v>
      </c>
    </row>
    <row r="138" spans="2:65" s="1" customFormat="1" ht="16.5" customHeight="1">
      <c r="B138" s="39"/>
      <c r="C138" s="216" t="s">
        <v>604</v>
      </c>
      <c r="D138" s="216" t="s">
        <v>206</v>
      </c>
      <c r="E138" s="217" t="s">
        <v>4392</v>
      </c>
      <c r="F138" s="218" t="s">
        <v>4393</v>
      </c>
      <c r="G138" s="219" t="s">
        <v>1272</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787</v>
      </c>
      <c r="AT138" s="17" t="s">
        <v>206</v>
      </c>
      <c r="AU138" s="17" t="s">
        <v>88</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787</v>
      </c>
      <c r="BM138" s="17" t="s">
        <v>4394</v>
      </c>
    </row>
    <row r="139" spans="2:65" s="1" customFormat="1" ht="16.5" customHeight="1">
      <c r="B139" s="39"/>
      <c r="C139" s="216" t="s">
        <v>621</v>
      </c>
      <c r="D139" s="216" t="s">
        <v>206</v>
      </c>
      <c r="E139" s="217" t="s">
        <v>4395</v>
      </c>
      <c r="F139" s="218" t="s">
        <v>4396</v>
      </c>
      <c r="G139" s="219" t="s">
        <v>1289</v>
      </c>
      <c r="H139" s="220">
        <v>4</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787</v>
      </c>
      <c r="AT139" s="17" t="s">
        <v>206</v>
      </c>
      <c r="AU139" s="17" t="s">
        <v>88</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787</v>
      </c>
      <c r="BM139" s="17" t="s">
        <v>4397</v>
      </c>
    </row>
    <row r="140" spans="2:65" s="1" customFormat="1" ht="16.5" customHeight="1">
      <c r="B140" s="39"/>
      <c r="C140" s="216" t="s">
        <v>630</v>
      </c>
      <c r="D140" s="216" t="s">
        <v>206</v>
      </c>
      <c r="E140" s="217" t="s">
        <v>4398</v>
      </c>
      <c r="F140" s="218" t="s">
        <v>4399</v>
      </c>
      <c r="G140" s="219" t="s">
        <v>1272</v>
      </c>
      <c r="H140" s="220">
        <v>1</v>
      </c>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787</v>
      </c>
      <c r="AT140" s="17" t="s">
        <v>206</v>
      </c>
      <c r="AU140" s="17" t="s">
        <v>88</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787</v>
      </c>
      <c r="BM140" s="17" t="s">
        <v>4400</v>
      </c>
    </row>
    <row r="141" spans="2:65" s="1" customFormat="1" ht="16.5" customHeight="1">
      <c r="B141" s="39"/>
      <c r="C141" s="216" t="s">
        <v>638</v>
      </c>
      <c r="D141" s="216" t="s">
        <v>206</v>
      </c>
      <c r="E141" s="217" t="s">
        <v>4401</v>
      </c>
      <c r="F141" s="218" t="s">
        <v>4402</v>
      </c>
      <c r="G141" s="219" t="s">
        <v>4403</v>
      </c>
      <c r="H141" s="220">
        <v>25</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787</v>
      </c>
      <c r="AT141" s="17" t="s">
        <v>206</v>
      </c>
      <c r="AU141" s="17" t="s">
        <v>88</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787</v>
      </c>
      <c r="BM141" s="17" t="s">
        <v>4404</v>
      </c>
    </row>
    <row r="142" spans="2:65" s="1" customFormat="1" ht="16.5" customHeight="1">
      <c r="B142" s="39"/>
      <c r="C142" s="216" t="s">
        <v>648</v>
      </c>
      <c r="D142" s="216" t="s">
        <v>206</v>
      </c>
      <c r="E142" s="217" t="s">
        <v>4405</v>
      </c>
      <c r="F142" s="218" t="s">
        <v>4406</v>
      </c>
      <c r="G142" s="219" t="s">
        <v>1272</v>
      </c>
      <c r="H142" s="220">
        <v>1</v>
      </c>
      <c r="I142" s="221"/>
      <c r="J142" s="221"/>
      <c r="K142" s="222">
        <f>ROUND(P142*H142,2)</f>
        <v>0</v>
      </c>
      <c r="L142" s="218" t="s">
        <v>1071</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787</v>
      </c>
      <c r="AT142" s="17" t="s">
        <v>206</v>
      </c>
      <c r="AU142" s="17" t="s">
        <v>88</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787</v>
      </c>
      <c r="BM142" s="17" t="s">
        <v>4407</v>
      </c>
    </row>
    <row r="143" spans="2:65" s="1" customFormat="1" ht="16.5" customHeight="1">
      <c r="B143" s="39"/>
      <c r="C143" s="216" t="s">
        <v>655</v>
      </c>
      <c r="D143" s="216" t="s">
        <v>206</v>
      </c>
      <c r="E143" s="217" t="s">
        <v>4408</v>
      </c>
      <c r="F143" s="218" t="s">
        <v>4409</v>
      </c>
      <c r="G143" s="219" t="s">
        <v>1272</v>
      </c>
      <c r="H143" s="220">
        <v>1</v>
      </c>
      <c r="I143" s="221"/>
      <c r="J143" s="221"/>
      <c r="K143" s="222">
        <f>ROUND(P143*H143,2)</f>
        <v>0</v>
      </c>
      <c r="L143" s="218" t="s">
        <v>1071</v>
      </c>
      <c r="M143" s="44"/>
      <c r="N143" s="285" t="s">
        <v>33</v>
      </c>
      <c r="O143" s="286" t="s">
        <v>49</v>
      </c>
      <c r="P143" s="287">
        <f>I143+J143</f>
        <v>0</v>
      </c>
      <c r="Q143" s="287">
        <f>ROUND(I143*H143,2)</f>
        <v>0</v>
      </c>
      <c r="R143" s="287">
        <f>ROUND(J143*H143,2)</f>
        <v>0</v>
      </c>
      <c r="S143" s="288"/>
      <c r="T143" s="289">
        <f>S143*H143</f>
        <v>0</v>
      </c>
      <c r="U143" s="289">
        <v>0</v>
      </c>
      <c r="V143" s="289">
        <f>U143*H143</f>
        <v>0</v>
      </c>
      <c r="W143" s="289">
        <v>0</v>
      </c>
      <c r="X143" s="290">
        <f>W143*H143</f>
        <v>0</v>
      </c>
      <c r="AR143" s="17" t="s">
        <v>787</v>
      </c>
      <c r="AT143" s="17" t="s">
        <v>206</v>
      </c>
      <c r="AU143" s="17" t="s">
        <v>88</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787</v>
      </c>
      <c r="BM143" s="17" t="s">
        <v>4410</v>
      </c>
    </row>
    <row r="144" spans="2:13" s="1" customFormat="1" ht="6.95" customHeight="1">
      <c r="B144" s="58"/>
      <c r="C144" s="59"/>
      <c r="D144" s="59"/>
      <c r="E144" s="59"/>
      <c r="F144" s="59"/>
      <c r="G144" s="59"/>
      <c r="H144" s="59"/>
      <c r="I144" s="161"/>
      <c r="J144" s="161"/>
      <c r="K144" s="59"/>
      <c r="L144" s="59"/>
      <c r="M144" s="44"/>
    </row>
  </sheetData>
  <sheetProtection password="CC35" sheet="1" objects="1" scenarios="1" formatColumns="0" formatRows="0" autoFilter="0"/>
  <autoFilter ref="C85:L143"/>
  <mergeCells count="9">
    <mergeCell ref="E7:H7"/>
    <mergeCell ref="E9:H9"/>
    <mergeCell ref="E18:H18"/>
    <mergeCell ref="E27:H27"/>
    <mergeCell ref="E50:H50"/>
    <mergeCell ref="E52:H52"/>
    <mergeCell ref="E76:H76"/>
    <mergeCell ref="E78:H78"/>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2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104</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4411</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22</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564</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ROUND(K91,2)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ROUND((SUM(BE91:BE226)),2)</f>
        <v>0</v>
      </c>
      <c r="I35" s="150">
        <v>0.21</v>
      </c>
      <c r="J35" s="132"/>
      <c r="K35" s="145">
        <f>ROUND(((SUM(BE91:BE226))*I35),2)</f>
        <v>0</v>
      </c>
      <c r="M35" s="44"/>
    </row>
    <row r="36" spans="2:13" s="1" customFormat="1" ht="14.4" customHeight="1">
      <c r="B36" s="44"/>
      <c r="E36" s="130" t="s">
        <v>50</v>
      </c>
      <c r="F36" s="145">
        <f>ROUND((SUM(BF91:BF226)),2)</f>
        <v>0</v>
      </c>
      <c r="I36" s="150">
        <v>0.15</v>
      </c>
      <c r="J36" s="132"/>
      <c r="K36" s="145">
        <f>ROUND(((SUM(BF91:BF226))*I36),2)</f>
        <v>0</v>
      </c>
      <c r="M36" s="44"/>
    </row>
    <row r="37" spans="2:13" s="1" customFormat="1" ht="14.4" customHeight="1" hidden="1">
      <c r="B37" s="44"/>
      <c r="E37" s="130" t="s">
        <v>51</v>
      </c>
      <c r="F37" s="145">
        <f>ROUND((SUM(BG91:BG226)),2)</f>
        <v>0</v>
      </c>
      <c r="I37" s="150">
        <v>0.21</v>
      </c>
      <c r="J37" s="132"/>
      <c r="K37" s="145">
        <f>0</f>
        <v>0</v>
      </c>
      <c r="M37" s="44"/>
    </row>
    <row r="38" spans="2:13" s="1" customFormat="1" ht="14.4" customHeight="1" hidden="1">
      <c r="B38" s="44"/>
      <c r="E38" s="130" t="s">
        <v>52</v>
      </c>
      <c r="F38" s="145">
        <f>ROUND((SUM(BH91:BH226)),2)</f>
        <v>0</v>
      </c>
      <c r="I38" s="150">
        <v>0.15</v>
      </c>
      <c r="J38" s="132"/>
      <c r="K38" s="145">
        <f>0</f>
        <v>0</v>
      </c>
      <c r="M38" s="44"/>
    </row>
    <row r="39" spans="2:13" s="1" customFormat="1" ht="14.4" customHeight="1" hidden="1">
      <c r="B39" s="44"/>
      <c r="E39" s="130" t="s">
        <v>53</v>
      </c>
      <c r="F39" s="145">
        <f>ROUND((SUM(BI91:BI226)),2)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D1.46 - D1.46 měření a regulace</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Q91</f>
        <v>0</v>
      </c>
      <c r="J61" s="172">
        <f>R91</f>
        <v>0</v>
      </c>
      <c r="K61" s="98">
        <f>K91</f>
        <v>0</v>
      </c>
      <c r="L61" s="40"/>
      <c r="M61" s="44"/>
      <c r="AU61" s="17" t="s">
        <v>140</v>
      </c>
    </row>
    <row r="62" spans="2:13" s="7" customFormat="1" ht="24.95" customHeight="1">
      <c r="B62" s="173"/>
      <c r="C62" s="174"/>
      <c r="D62" s="175" t="s">
        <v>3047</v>
      </c>
      <c r="E62" s="176"/>
      <c r="F62" s="176"/>
      <c r="G62" s="176"/>
      <c r="H62" s="176"/>
      <c r="I62" s="177">
        <f>Q92</f>
        <v>0</v>
      </c>
      <c r="J62" s="177">
        <f>R92</f>
        <v>0</v>
      </c>
      <c r="K62" s="178">
        <f>K92</f>
        <v>0</v>
      </c>
      <c r="L62" s="174"/>
      <c r="M62" s="179"/>
    </row>
    <row r="63" spans="2:13" s="8" customFormat="1" ht="19.9" customHeight="1">
      <c r="B63" s="180"/>
      <c r="C63" s="181"/>
      <c r="D63" s="182" t="s">
        <v>4412</v>
      </c>
      <c r="E63" s="183"/>
      <c r="F63" s="183"/>
      <c r="G63" s="183"/>
      <c r="H63" s="183"/>
      <c r="I63" s="184">
        <f>Q93</f>
        <v>0</v>
      </c>
      <c r="J63" s="184">
        <f>R93</f>
        <v>0</v>
      </c>
      <c r="K63" s="185">
        <f>K93</f>
        <v>0</v>
      </c>
      <c r="L63" s="181"/>
      <c r="M63" s="186"/>
    </row>
    <row r="64" spans="2:13" s="8" customFormat="1" ht="19.9" customHeight="1">
      <c r="B64" s="180"/>
      <c r="C64" s="181"/>
      <c r="D64" s="182" t="s">
        <v>4413</v>
      </c>
      <c r="E64" s="183"/>
      <c r="F64" s="183"/>
      <c r="G64" s="183"/>
      <c r="H64" s="183"/>
      <c r="I64" s="184">
        <f>Q95</f>
        <v>0</v>
      </c>
      <c r="J64" s="184">
        <f>R95</f>
        <v>0</v>
      </c>
      <c r="K64" s="185">
        <f>K95</f>
        <v>0</v>
      </c>
      <c r="L64" s="181"/>
      <c r="M64" s="186"/>
    </row>
    <row r="65" spans="2:13" s="7" customFormat="1" ht="24.95" customHeight="1">
      <c r="B65" s="173"/>
      <c r="C65" s="174"/>
      <c r="D65" s="175" t="s">
        <v>4414</v>
      </c>
      <c r="E65" s="176"/>
      <c r="F65" s="176"/>
      <c r="G65" s="176"/>
      <c r="H65" s="176"/>
      <c r="I65" s="177">
        <f>Q201</f>
        <v>0</v>
      </c>
      <c r="J65" s="177">
        <f>R201</f>
        <v>0</v>
      </c>
      <c r="K65" s="178">
        <f>K201</f>
        <v>0</v>
      </c>
      <c r="L65" s="174"/>
      <c r="M65" s="179"/>
    </row>
    <row r="66" spans="2:13" s="8" customFormat="1" ht="19.9" customHeight="1">
      <c r="B66" s="180"/>
      <c r="C66" s="181"/>
      <c r="D66" s="182" t="s">
        <v>4415</v>
      </c>
      <c r="E66" s="183"/>
      <c r="F66" s="183"/>
      <c r="G66" s="183"/>
      <c r="H66" s="183"/>
      <c r="I66" s="184">
        <f>Q202</f>
        <v>0</v>
      </c>
      <c r="J66" s="184">
        <f>R202</f>
        <v>0</v>
      </c>
      <c r="K66" s="185">
        <f>K202</f>
        <v>0</v>
      </c>
      <c r="L66" s="181"/>
      <c r="M66" s="186"/>
    </row>
    <row r="67" spans="2:13" s="7" customFormat="1" ht="24.95" customHeight="1">
      <c r="B67" s="173"/>
      <c r="C67" s="174"/>
      <c r="D67" s="175" t="s">
        <v>4416</v>
      </c>
      <c r="E67" s="176"/>
      <c r="F67" s="176"/>
      <c r="G67" s="176"/>
      <c r="H67" s="176"/>
      <c r="I67" s="177">
        <f>Q211</f>
        <v>0</v>
      </c>
      <c r="J67" s="177">
        <f>R211</f>
        <v>0</v>
      </c>
      <c r="K67" s="178">
        <f>K211</f>
        <v>0</v>
      </c>
      <c r="L67" s="174"/>
      <c r="M67" s="179"/>
    </row>
    <row r="68" spans="2:13" s="7" customFormat="1" ht="24.95" customHeight="1">
      <c r="B68" s="173"/>
      <c r="C68" s="174"/>
      <c r="D68" s="175" t="s">
        <v>4417</v>
      </c>
      <c r="E68" s="176"/>
      <c r="F68" s="176"/>
      <c r="G68" s="176"/>
      <c r="H68" s="176"/>
      <c r="I68" s="177">
        <f>Q218</f>
        <v>0</v>
      </c>
      <c r="J68" s="177">
        <f>R218</f>
        <v>0</v>
      </c>
      <c r="K68" s="178">
        <f>K218</f>
        <v>0</v>
      </c>
      <c r="L68" s="174"/>
      <c r="M68" s="179"/>
    </row>
    <row r="69" spans="2:13" s="8" customFormat="1" ht="19.9" customHeight="1">
      <c r="B69" s="180"/>
      <c r="C69" s="181"/>
      <c r="D69" s="182" t="s">
        <v>4418</v>
      </c>
      <c r="E69" s="183"/>
      <c r="F69" s="183"/>
      <c r="G69" s="183"/>
      <c r="H69" s="183"/>
      <c r="I69" s="184">
        <f>Q219</f>
        <v>0</v>
      </c>
      <c r="J69" s="184">
        <f>R219</f>
        <v>0</v>
      </c>
      <c r="K69" s="185">
        <f>K219</f>
        <v>0</v>
      </c>
      <c r="L69" s="181"/>
      <c r="M69" s="186"/>
    </row>
    <row r="70" spans="2:13" s="8" customFormat="1" ht="19.9" customHeight="1">
      <c r="B70" s="180"/>
      <c r="C70" s="181"/>
      <c r="D70" s="182" t="s">
        <v>4419</v>
      </c>
      <c r="E70" s="183"/>
      <c r="F70" s="183"/>
      <c r="G70" s="183"/>
      <c r="H70" s="183"/>
      <c r="I70" s="184">
        <f>Q220</f>
        <v>0</v>
      </c>
      <c r="J70" s="184">
        <f>R220</f>
        <v>0</v>
      </c>
      <c r="K70" s="185">
        <f>K220</f>
        <v>0</v>
      </c>
      <c r="L70" s="181"/>
      <c r="M70" s="186"/>
    </row>
    <row r="71" spans="2:13" s="8" customFormat="1" ht="19.9" customHeight="1">
      <c r="B71" s="180"/>
      <c r="C71" s="181"/>
      <c r="D71" s="182" t="s">
        <v>4420</v>
      </c>
      <c r="E71" s="183"/>
      <c r="F71" s="183"/>
      <c r="G71" s="183"/>
      <c r="H71" s="183"/>
      <c r="I71" s="184">
        <f>Q222</f>
        <v>0</v>
      </c>
      <c r="J71" s="184">
        <f>R222</f>
        <v>0</v>
      </c>
      <c r="K71" s="185">
        <f>K222</f>
        <v>0</v>
      </c>
      <c r="L71" s="181"/>
      <c r="M71" s="186"/>
    </row>
    <row r="72" spans="2:13" s="1" customFormat="1" ht="21.8" customHeight="1">
      <c r="B72" s="39"/>
      <c r="C72" s="40"/>
      <c r="D72" s="40"/>
      <c r="E72" s="40"/>
      <c r="F72" s="40"/>
      <c r="G72" s="40"/>
      <c r="H72" s="40"/>
      <c r="I72" s="132"/>
      <c r="J72" s="132"/>
      <c r="K72" s="40"/>
      <c r="L72" s="40"/>
      <c r="M72" s="44"/>
    </row>
    <row r="73" spans="2:13" s="1" customFormat="1" ht="6.95" customHeight="1">
      <c r="B73" s="58"/>
      <c r="C73" s="59"/>
      <c r="D73" s="59"/>
      <c r="E73" s="59"/>
      <c r="F73" s="59"/>
      <c r="G73" s="59"/>
      <c r="H73" s="59"/>
      <c r="I73" s="161"/>
      <c r="J73" s="161"/>
      <c r="K73" s="59"/>
      <c r="L73" s="59"/>
      <c r="M73" s="44"/>
    </row>
    <row r="77" spans="2:13" s="1" customFormat="1" ht="6.95" customHeight="1">
      <c r="B77" s="60"/>
      <c r="C77" s="61"/>
      <c r="D77" s="61"/>
      <c r="E77" s="61"/>
      <c r="F77" s="61"/>
      <c r="G77" s="61"/>
      <c r="H77" s="61"/>
      <c r="I77" s="164"/>
      <c r="J77" s="164"/>
      <c r="K77" s="61"/>
      <c r="L77" s="61"/>
      <c r="M77" s="44"/>
    </row>
    <row r="78" spans="2:13" s="1" customFormat="1" ht="24.95" customHeight="1">
      <c r="B78" s="39"/>
      <c r="C78" s="23" t="s">
        <v>185</v>
      </c>
      <c r="D78" s="40"/>
      <c r="E78" s="40"/>
      <c r="F78" s="40"/>
      <c r="G78" s="40"/>
      <c r="H78" s="40"/>
      <c r="I78" s="132"/>
      <c r="J78" s="132"/>
      <c r="K78" s="40"/>
      <c r="L78" s="40"/>
      <c r="M78" s="44"/>
    </row>
    <row r="79" spans="2:13" s="1" customFormat="1" ht="6.95" customHeight="1">
      <c r="B79" s="39"/>
      <c r="C79" s="40"/>
      <c r="D79" s="40"/>
      <c r="E79" s="40"/>
      <c r="F79" s="40"/>
      <c r="G79" s="40"/>
      <c r="H79" s="40"/>
      <c r="I79" s="132"/>
      <c r="J79" s="132"/>
      <c r="K79" s="40"/>
      <c r="L79" s="40"/>
      <c r="M79" s="44"/>
    </row>
    <row r="80" spans="2:13" s="1" customFormat="1" ht="12" customHeight="1">
      <c r="B80" s="39"/>
      <c r="C80" s="32" t="s">
        <v>17</v>
      </c>
      <c r="D80" s="40"/>
      <c r="E80" s="40"/>
      <c r="F80" s="40"/>
      <c r="G80" s="40"/>
      <c r="H80" s="40"/>
      <c r="I80" s="132"/>
      <c r="J80" s="132"/>
      <c r="K80" s="40"/>
      <c r="L80" s="40"/>
      <c r="M80" s="44"/>
    </row>
    <row r="81" spans="2:13" s="1" customFormat="1" ht="16.5" customHeight="1">
      <c r="B81" s="39"/>
      <c r="C81" s="40"/>
      <c r="D81" s="40"/>
      <c r="E81" s="165" t="str">
        <f>E7</f>
        <v>Rekonstrukce objektu Kateřinská 17 pro CMT UP v Olomouci</v>
      </c>
      <c r="F81" s="32"/>
      <c r="G81" s="32"/>
      <c r="H81" s="32"/>
      <c r="I81" s="132"/>
      <c r="J81" s="132"/>
      <c r="K81" s="40"/>
      <c r="L81" s="40"/>
      <c r="M81" s="44"/>
    </row>
    <row r="82" spans="2:13" s="1" customFormat="1" ht="12" customHeight="1">
      <c r="B82" s="39"/>
      <c r="C82" s="32" t="s">
        <v>127</v>
      </c>
      <c r="D82" s="40"/>
      <c r="E82" s="40"/>
      <c r="F82" s="40"/>
      <c r="G82" s="40"/>
      <c r="H82" s="40"/>
      <c r="I82" s="132"/>
      <c r="J82" s="132"/>
      <c r="K82" s="40"/>
      <c r="L82" s="40"/>
      <c r="M82" s="44"/>
    </row>
    <row r="83" spans="2:13" s="1" customFormat="1" ht="16.5" customHeight="1">
      <c r="B83" s="39"/>
      <c r="C83" s="40"/>
      <c r="D83" s="40"/>
      <c r="E83" s="65" t="str">
        <f>E9</f>
        <v>D1.46 - D1.46 měření a regulace</v>
      </c>
      <c r="F83" s="40"/>
      <c r="G83" s="40"/>
      <c r="H83" s="40"/>
      <c r="I83" s="132"/>
      <c r="J83" s="132"/>
      <c r="K83" s="40"/>
      <c r="L83" s="40"/>
      <c r="M83" s="44"/>
    </row>
    <row r="84" spans="2:13" s="1" customFormat="1" ht="6.95" customHeight="1">
      <c r="B84" s="39"/>
      <c r="C84" s="40"/>
      <c r="D84" s="40"/>
      <c r="E84" s="40"/>
      <c r="F84" s="40"/>
      <c r="G84" s="40"/>
      <c r="H84" s="40"/>
      <c r="I84" s="132"/>
      <c r="J84" s="132"/>
      <c r="K84" s="40"/>
      <c r="L84" s="40"/>
      <c r="M84" s="44"/>
    </row>
    <row r="85" spans="2:13" s="1" customFormat="1" ht="12" customHeight="1">
      <c r="B85" s="39"/>
      <c r="C85" s="32" t="s">
        <v>23</v>
      </c>
      <c r="D85" s="40"/>
      <c r="E85" s="40"/>
      <c r="F85" s="27" t="str">
        <f>F12</f>
        <v xml:space="preserve"> </v>
      </c>
      <c r="G85" s="40"/>
      <c r="H85" s="40"/>
      <c r="I85" s="134" t="s">
        <v>25</v>
      </c>
      <c r="J85" s="136" t="str">
        <f>IF(J12="","",J12)</f>
        <v>3. 11. 2017</v>
      </c>
      <c r="K85" s="40"/>
      <c r="L85" s="40"/>
      <c r="M85" s="44"/>
    </row>
    <row r="86" spans="2:13" s="1" customFormat="1" ht="6.95" customHeight="1">
      <c r="B86" s="39"/>
      <c r="C86" s="40"/>
      <c r="D86" s="40"/>
      <c r="E86" s="40"/>
      <c r="F86" s="40"/>
      <c r="G86" s="40"/>
      <c r="H86" s="40"/>
      <c r="I86" s="132"/>
      <c r="J86" s="132"/>
      <c r="K86" s="40"/>
      <c r="L86" s="40"/>
      <c r="M86" s="44"/>
    </row>
    <row r="87" spans="2:13" s="1" customFormat="1" ht="24.9" customHeight="1">
      <c r="B87" s="39"/>
      <c r="C87" s="32" t="s">
        <v>31</v>
      </c>
      <c r="D87" s="40"/>
      <c r="E87" s="40"/>
      <c r="F87" s="27" t="str">
        <f>E15</f>
        <v>Universita Palackého Olomouc</v>
      </c>
      <c r="G87" s="40"/>
      <c r="H87" s="40"/>
      <c r="I87" s="134" t="s">
        <v>38</v>
      </c>
      <c r="J87" s="166" t="str">
        <f>E21</f>
        <v>MgAmIng arch L.Blažek,Ing V.Petr</v>
      </c>
      <c r="K87" s="40"/>
      <c r="L87" s="40"/>
      <c r="M87" s="44"/>
    </row>
    <row r="88" spans="2:13" s="1" customFormat="1" ht="13.65" customHeight="1">
      <c r="B88" s="39"/>
      <c r="C88" s="32" t="s">
        <v>36</v>
      </c>
      <c r="D88" s="40"/>
      <c r="E88" s="40"/>
      <c r="F88" s="27" t="str">
        <f>IF(E18="","",E18)</f>
        <v>Vyplň údaj</v>
      </c>
      <c r="G88" s="40"/>
      <c r="H88" s="40"/>
      <c r="I88" s="134" t="s">
        <v>40</v>
      </c>
      <c r="J88" s="166" t="str">
        <f>E24</f>
        <v xml:space="preserve"> </v>
      </c>
      <c r="K88" s="40"/>
      <c r="L88" s="40"/>
      <c r="M88" s="44"/>
    </row>
    <row r="89" spans="2:13" s="1" customFormat="1" ht="10.3" customHeight="1">
      <c r="B89" s="39"/>
      <c r="C89" s="40"/>
      <c r="D89" s="40"/>
      <c r="E89" s="40"/>
      <c r="F89" s="40"/>
      <c r="G89" s="40"/>
      <c r="H89" s="40"/>
      <c r="I89" s="132"/>
      <c r="J89" s="132"/>
      <c r="K89" s="40"/>
      <c r="L89" s="40"/>
      <c r="M89" s="44"/>
    </row>
    <row r="90" spans="2:24" s="9" customFormat="1" ht="29.25" customHeight="1">
      <c r="B90" s="187"/>
      <c r="C90" s="188" t="s">
        <v>186</v>
      </c>
      <c r="D90" s="189" t="s">
        <v>63</v>
      </c>
      <c r="E90" s="189" t="s">
        <v>59</v>
      </c>
      <c r="F90" s="189" t="s">
        <v>60</v>
      </c>
      <c r="G90" s="189" t="s">
        <v>187</v>
      </c>
      <c r="H90" s="189" t="s">
        <v>188</v>
      </c>
      <c r="I90" s="190" t="s">
        <v>189</v>
      </c>
      <c r="J90" s="190" t="s">
        <v>190</v>
      </c>
      <c r="K90" s="191" t="s">
        <v>139</v>
      </c>
      <c r="L90" s="192" t="s">
        <v>191</v>
      </c>
      <c r="M90" s="193"/>
      <c r="N90" s="88" t="s">
        <v>33</v>
      </c>
      <c r="O90" s="89" t="s">
        <v>48</v>
      </c>
      <c r="P90" s="89" t="s">
        <v>192</v>
      </c>
      <c r="Q90" s="89" t="s">
        <v>193</v>
      </c>
      <c r="R90" s="89" t="s">
        <v>194</v>
      </c>
      <c r="S90" s="89" t="s">
        <v>195</v>
      </c>
      <c r="T90" s="89" t="s">
        <v>196</v>
      </c>
      <c r="U90" s="89" t="s">
        <v>197</v>
      </c>
      <c r="V90" s="89" t="s">
        <v>198</v>
      </c>
      <c r="W90" s="89" t="s">
        <v>199</v>
      </c>
      <c r="X90" s="90" t="s">
        <v>200</v>
      </c>
    </row>
    <row r="91" spans="2:63" s="1" customFormat="1" ht="22.8" customHeight="1">
      <c r="B91" s="39"/>
      <c r="C91" s="95" t="s">
        <v>201</v>
      </c>
      <c r="D91" s="40"/>
      <c r="E91" s="40"/>
      <c r="F91" s="40"/>
      <c r="G91" s="40"/>
      <c r="H91" s="40"/>
      <c r="I91" s="132"/>
      <c r="J91" s="132"/>
      <c r="K91" s="194">
        <f>BK91</f>
        <v>0</v>
      </c>
      <c r="L91" s="40"/>
      <c r="M91" s="44"/>
      <c r="N91" s="91"/>
      <c r="O91" s="92"/>
      <c r="P91" s="92"/>
      <c r="Q91" s="195">
        <f>Q92+Q201+Q211+Q218</f>
        <v>0</v>
      </c>
      <c r="R91" s="195">
        <f>R92+R201+R211+R218</f>
        <v>0</v>
      </c>
      <c r="S91" s="92"/>
      <c r="T91" s="196">
        <f>T92+T201+T211+T218</f>
        <v>0</v>
      </c>
      <c r="U91" s="92"/>
      <c r="V91" s="196">
        <f>V92+V201+V211+V218</f>
        <v>0</v>
      </c>
      <c r="W91" s="92"/>
      <c r="X91" s="197">
        <f>X92+X201+X211+X218</f>
        <v>0</v>
      </c>
      <c r="AT91" s="17" t="s">
        <v>79</v>
      </c>
      <c r="AU91" s="17" t="s">
        <v>140</v>
      </c>
      <c r="BK91" s="198">
        <f>BK92+BK201+BK211+BK218</f>
        <v>0</v>
      </c>
    </row>
    <row r="92" spans="2:63" s="10" customFormat="1" ht="25.9" customHeight="1">
      <c r="B92" s="199"/>
      <c r="C92" s="200"/>
      <c r="D92" s="201" t="s">
        <v>79</v>
      </c>
      <c r="E92" s="202" t="s">
        <v>1631</v>
      </c>
      <c r="F92" s="202" t="s">
        <v>3058</v>
      </c>
      <c r="G92" s="200"/>
      <c r="H92" s="200"/>
      <c r="I92" s="203"/>
      <c r="J92" s="203"/>
      <c r="K92" s="204">
        <f>BK92</f>
        <v>0</v>
      </c>
      <c r="L92" s="200"/>
      <c r="M92" s="205"/>
      <c r="N92" s="206"/>
      <c r="O92" s="207"/>
      <c r="P92" s="207"/>
      <c r="Q92" s="208">
        <f>Q93+Q95</f>
        <v>0</v>
      </c>
      <c r="R92" s="208">
        <f>R93+R95</f>
        <v>0</v>
      </c>
      <c r="S92" s="207"/>
      <c r="T92" s="209">
        <f>T93+T95</f>
        <v>0</v>
      </c>
      <c r="U92" s="207"/>
      <c r="V92" s="209">
        <f>V93+V95</f>
        <v>0</v>
      </c>
      <c r="W92" s="207"/>
      <c r="X92" s="210">
        <f>X93+X95</f>
        <v>0</v>
      </c>
      <c r="AR92" s="211" t="s">
        <v>90</v>
      </c>
      <c r="AT92" s="212" t="s">
        <v>79</v>
      </c>
      <c r="AU92" s="212" t="s">
        <v>80</v>
      </c>
      <c r="AY92" s="211" t="s">
        <v>204</v>
      </c>
      <c r="BK92" s="213">
        <f>BK93+BK95</f>
        <v>0</v>
      </c>
    </row>
    <row r="93" spans="2:63" s="10" customFormat="1" ht="22.8" customHeight="1">
      <c r="B93" s="199"/>
      <c r="C93" s="200"/>
      <c r="D93" s="201" t="s">
        <v>79</v>
      </c>
      <c r="E93" s="214" t="s">
        <v>4421</v>
      </c>
      <c r="F93" s="214" t="s">
        <v>4422</v>
      </c>
      <c r="G93" s="200"/>
      <c r="H93" s="200"/>
      <c r="I93" s="203"/>
      <c r="J93" s="203"/>
      <c r="K93" s="215">
        <f>BK93</f>
        <v>0</v>
      </c>
      <c r="L93" s="200"/>
      <c r="M93" s="205"/>
      <c r="N93" s="206"/>
      <c r="O93" s="207"/>
      <c r="P93" s="207"/>
      <c r="Q93" s="208">
        <f>Q94</f>
        <v>0</v>
      </c>
      <c r="R93" s="208">
        <f>R94</f>
        <v>0</v>
      </c>
      <c r="S93" s="207"/>
      <c r="T93" s="209">
        <f>T94</f>
        <v>0</v>
      </c>
      <c r="U93" s="207"/>
      <c r="V93" s="209">
        <f>V94</f>
        <v>0</v>
      </c>
      <c r="W93" s="207"/>
      <c r="X93" s="210">
        <f>X94</f>
        <v>0</v>
      </c>
      <c r="AR93" s="211" t="s">
        <v>90</v>
      </c>
      <c r="AT93" s="212" t="s">
        <v>79</v>
      </c>
      <c r="AU93" s="212" t="s">
        <v>88</v>
      </c>
      <c r="AY93" s="211" t="s">
        <v>204</v>
      </c>
      <c r="BK93" s="213">
        <f>BK94</f>
        <v>0</v>
      </c>
    </row>
    <row r="94" spans="2:65" s="1" customFormat="1" ht="22.5" customHeight="1">
      <c r="B94" s="39"/>
      <c r="C94" s="216" t="s">
        <v>88</v>
      </c>
      <c r="D94" s="216" t="s">
        <v>206</v>
      </c>
      <c r="E94" s="217" t="s">
        <v>4423</v>
      </c>
      <c r="F94" s="218" t="s">
        <v>4424</v>
      </c>
      <c r="G94" s="219" t="s">
        <v>361</v>
      </c>
      <c r="H94" s="220">
        <v>1</v>
      </c>
      <c r="I94" s="221"/>
      <c r="J94" s="221"/>
      <c r="K94" s="222">
        <f>ROUND(P94*H94,2)</f>
        <v>0</v>
      </c>
      <c r="L94" s="218" t="s">
        <v>1071</v>
      </c>
      <c r="M94" s="44"/>
      <c r="N94" s="223" t="s">
        <v>33</v>
      </c>
      <c r="O94" s="224" t="s">
        <v>49</v>
      </c>
      <c r="P94" s="225">
        <f>I94+J94</f>
        <v>0</v>
      </c>
      <c r="Q94" s="225">
        <f>ROUND(I94*H94,2)</f>
        <v>0</v>
      </c>
      <c r="R94" s="225">
        <f>ROUND(J94*H94,2)</f>
        <v>0</v>
      </c>
      <c r="S94" s="80"/>
      <c r="T94" s="226">
        <f>S94*H94</f>
        <v>0</v>
      </c>
      <c r="U94" s="226">
        <v>0</v>
      </c>
      <c r="V94" s="226">
        <f>U94*H94</f>
        <v>0</v>
      </c>
      <c r="W94" s="226">
        <v>0</v>
      </c>
      <c r="X94" s="227">
        <f>W94*H94</f>
        <v>0</v>
      </c>
      <c r="AR94" s="17" t="s">
        <v>305</v>
      </c>
      <c r="AT94" s="17" t="s">
        <v>206</v>
      </c>
      <c r="AU94" s="17" t="s">
        <v>90</v>
      </c>
      <c r="AY94" s="17" t="s">
        <v>204</v>
      </c>
      <c r="BE94" s="228">
        <f>IF(O94="základní",K94,0)</f>
        <v>0</v>
      </c>
      <c r="BF94" s="228">
        <f>IF(O94="snížená",K94,0)</f>
        <v>0</v>
      </c>
      <c r="BG94" s="228">
        <f>IF(O94="zákl. přenesená",K94,0)</f>
        <v>0</v>
      </c>
      <c r="BH94" s="228">
        <f>IF(O94="sníž. přenesená",K94,0)</f>
        <v>0</v>
      </c>
      <c r="BI94" s="228">
        <f>IF(O94="nulová",K94,0)</f>
        <v>0</v>
      </c>
      <c r="BJ94" s="17" t="s">
        <v>88</v>
      </c>
      <c r="BK94" s="228">
        <f>ROUND(P94*H94,2)</f>
        <v>0</v>
      </c>
      <c r="BL94" s="17" t="s">
        <v>305</v>
      </c>
      <c r="BM94" s="17" t="s">
        <v>4425</v>
      </c>
    </row>
    <row r="95" spans="2:63" s="10" customFormat="1" ht="22.8" customHeight="1">
      <c r="B95" s="199"/>
      <c r="C95" s="200"/>
      <c r="D95" s="201" t="s">
        <v>79</v>
      </c>
      <c r="E95" s="214" t="s">
        <v>4426</v>
      </c>
      <c r="F95" s="214" t="s">
        <v>4427</v>
      </c>
      <c r="G95" s="200"/>
      <c r="H95" s="200"/>
      <c r="I95" s="203"/>
      <c r="J95" s="203"/>
      <c r="K95" s="215">
        <f>BK95</f>
        <v>0</v>
      </c>
      <c r="L95" s="200"/>
      <c r="M95" s="205"/>
      <c r="N95" s="206"/>
      <c r="O95" s="207"/>
      <c r="P95" s="207"/>
      <c r="Q95" s="208">
        <f>SUM(Q96:Q200)</f>
        <v>0</v>
      </c>
      <c r="R95" s="208">
        <f>SUM(R96:R200)</f>
        <v>0</v>
      </c>
      <c r="S95" s="207"/>
      <c r="T95" s="209">
        <f>SUM(T96:T200)</f>
        <v>0</v>
      </c>
      <c r="U95" s="207"/>
      <c r="V95" s="209">
        <f>SUM(V96:V200)</f>
        <v>0</v>
      </c>
      <c r="W95" s="207"/>
      <c r="X95" s="210">
        <f>SUM(X96:X200)</f>
        <v>0</v>
      </c>
      <c r="AR95" s="211" t="s">
        <v>90</v>
      </c>
      <c r="AT95" s="212" t="s">
        <v>79</v>
      </c>
      <c r="AU95" s="212" t="s">
        <v>88</v>
      </c>
      <c r="AY95" s="211" t="s">
        <v>204</v>
      </c>
      <c r="BK95" s="213">
        <f>SUM(BK96:BK200)</f>
        <v>0</v>
      </c>
    </row>
    <row r="96" spans="2:65" s="1" customFormat="1" ht="22.5" customHeight="1">
      <c r="B96" s="39"/>
      <c r="C96" s="216" t="s">
        <v>90</v>
      </c>
      <c r="D96" s="216" t="s">
        <v>206</v>
      </c>
      <c r="E96" s="217" t="s">
        <v>4428</v>
      </c>
      <c r="F96" s="218" t="s">
        <v>4429</v>
      </c>
      <c r="G96" s="219" t="s">
        <v>296</v>
      </c>
      <c r="H96" s="220">
        <v>12</v>
      </c>
      <c r="I96" s="221"/>
      <c r="J96" s="221"/>
      <c r="K96" s="222">
        <f>ROUND(P96*H96,2)</f>
        <v>0</v>
      </c>
      <c r="L96" s="218" t="s">
        <v>1071</v>
      </c>
      <c r="M96" s="44"/>
      <c r="N96" s="223" t="s">
        <v>33</v>
      </c>
      <c r="O96" s="224" t="s">
        <v>49</v>
      </c>
      <c r="P96" s="225">
        <f>I96+J96</f>
        <v>0</v>
      </c>
      <c r="Q96" s="225">
        <f>ROUND(I96*H96,2)</f>
        <v>0</v>
      </c>
      <c r="R96" s="225">
        <f>ROUND(J96*H96,2)</f>
        <v>0</v>
      </c>
      <c r="S96" s="80"/>
      <c r="T96" s="226">
        <f>S96*H96</f>
        <v>0</v>
      </c>
      <c r="U96" s="226">
        <v>0</v>
      </c>
      <c r="V96" s="226">
        <f>U96*H96</f>
        <v>0</v>
      </c>
      <c r="W96" s="226">
        <v>0</v>
      </c>
      <c r="X96" s="227">
        <f>W96*H96</f>
        <v>0</v>
      </c>
      <c r="AR96" s="17" t="s">
        <v>305</v>
      </c>
      <c r="AT96" s="17" t="s">
        <v>206</v>
      </c>
      <c r="AU96" s="17" t="s">
        <v>90</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305</v>
      </c>
      <c r="BM96" s="17" t="s">
        <v>4430</v>
      </c>
    </row>
    <row r="97" spans="2:65" s="1" customFormat="1" ht="16.5" customHeight="1">
      <c r="B97" s="39"/>
      <c r="C97" s="273" t="s">
        <v>224</v>
      </c>
      <c r="D97" s="273" t="s">
        <v>287</v>
      </c>
      <c r="E97" s="274" t="s">
        <v>4431</v>
      </c>
      <c r="F97" s="275" t="s">
        <v>4432</v>
      </c>
      <c r="G97" s="276" t="s">
        <v>296</v>
      </c>
      <c r="H97" s="277">
        <v>12</v>
      </c>
      <c r="I97" s="278"/>
      <c r="J97" s="279"/>
      <c r="K97" s="280">
        <f>ROUND(P97*H97,2)</f>
        <v>0</v>
      </c>
      <c r="L97" s="275" t="s">
        <v>1071</v>
      </c>
      <c r="M97" s="281"/>
      <c r="N97" s="282" t="s">
        <v>33</v>
      </c>
      <c r="O97" s="224" t="s">
        <v>49</v>
      </c>
      <c r="P97" s="225">
        <f>I97+J97</f>
        <v>0</v>
      </c>
      <c r="Q97" s="225">
        <f>ROUND(I97*H97,2)</f>
        <v>0</v>
      </c>
      <c r="R97" s="225">
        <f>ROUND(J97*H97,2)</f>
        <v>0</v>
      </c>
      <c r="S97" s="80"/>
      <c r="T97" s="226">
        <f>S97*H97</f>
        <v>0</v>
      </c>
      <c r="U97" s="226">
        <v>0</v>
      </c>
      <c r="V97" s="226">
        <f>U97*H97</f>
        <v>0</v>
      </c>
      <c r="W97" s="226">
        <v>0</v>
      </c>
      <c r="X97" s="227">
        <f>W97*H97</f>
        <v>0</v>
      </c>
      <c r="AR97" s="17" t="s">
        <v>411</v>
      </c>
      <c r="AT97" s="17" t="s">
        <v>287</v>
      </c>
      <c r="AU97" s="17" t="s">
        <v>90</v>
      </c>
      <c r="AY97" s="17" t="s">
        <v>204</v>
      </c>
      <c r="BE97" s="228">
        <f>IF(O97="základní",K97,0)</f>
        <v>0</v>
      </c>
      <c r="BF97" s="228">
        <f>IF(O97="snížená",K97,0)</f>
        <v>0</v>
      </c>
      <c r="BG97" s="228">
        <f>IF(O97="zákl. přenesená",K97,0)</f>
        <v>0</v>
      </c>
      <c r="BH97" s="228">
        <f>IF(O97="sníž. přenesená",K97,0)</f>
        <v>0</v>
      </c>
      <c r="BI97" s="228">
        <f>IF(O97="nulová",K97,0)</f>
        <v>0</v>
      </c>
      <c r="BJ97" s="17" t="s">
        <v>88</v>
      </c>
      <c r="BK97" s="228">
        <f>ROUND(P97*H97,2)</f>
        <v>0</v>
      </c>
      <c r="BL97" s="17" t="s">
        <v>305</v>
      </c>
      <c r="BM97" s="17" t="s">
        <v>4433</v>
      </c>
    </row>
    <row r="98" spans="2:65" s="1" customFormat="1" ht="22.5" customHeight="1">
      <c r="B98" s="39"/>
      <c r="C98" s="216" t="s">
        <v>211</v>
      </c>
      <c r="D98" s="216" t="s">
        <v>206</v>
      </c>
      <c r="E98" s="217" t="s">
        <v>4434</v>
      </c>
      <c r="F98" s="218" t="s">
        <v>4435</v>
      </c>
      <c r="G98" s="219" t="s">
        <v>296</v>
      </c>
      <c r="H98" s="220">
        <v>30</v>
      </c>
      <c r="I98" s="221"/>
      <c r="J98" s="221"/>
      <c r="K98" s="222">
        <f>ROUND(P98*H98,2)</f>
        <v>0</v>
      </c>
      <c r="L98" s="218" t="s">
        <v>1071</v>
      </c>
      <c r="M98" s="44"/>
      <c r="N98" s="223" t="s">
        <v>33</v>
      </c>
      <c r="O98" s="224" t="s">
        <v>49</v>
      </c>
      <c r="P98" s="225">
        <f>I98+J98</f>
        <v>0</v>
      </c>
      <c r="Q98" s="225">
        <f>ROUND(I98*H98,2)</f>
        <v>0</v>
      </c>
      <c r="R98" s="225">
        <f>ROUND(J98*H98,2)</f>
        <v>0</v>
      </c>
      <c r="S98" s="80"/>
      <c r="T98" s="226">
        <f>S98*H98</f>
        <v>0</v>
      </c>
      <c r="U98" s="226">
        <v>0</v>
      </c>
      <c r="V98" s="226">
        <f>U98*H98</f>
        <v>0</v>
      </c>
      <c r="W98" s="226">
        <v>0</v>
      </c>
      <c r="X98" s="227">
        <f>W98*H98</f>
        <v>0</v>
      </c>
      <c r="AR98" s="17" t="s">
        <v>305</v>
      </c>
      <c r="AT98" s="17" t="s">
        <v>206</v>
      </c>
      <c r="AU98" s="17" t="s">
        <v>90</v>
      </c>
      <c r="AY98" s="17" t="s">
        <v>204</v>
      </c>
      <c r="BE98" s="228">
        <f>IF(O98="základní",K98,0)</f>
        <v>0</v>
      </c>
      <c r="BF98" s="228">
        <f>IF(O98="snížená",K98,0)</f>
        <v>0</v>
      </c>
      <c r="BG98" s="228">
        <f>IF(O98="zákl. přenesená",K98,0)</f>
        <v>0</v>
      </c>
      <c r="BH98" s="228">
        <f>IF(O98="sníž. přenesená",K98,0)</f>
        <v>0</v>
      </c>
      <c r="BI98" s="228">
        <f>IF(O98="nulová",K98,0)</f>
        <v>0</v>
      </c>
      <c r="BJ98" s="17" t="s">
        <v>88</v>
      </c>
      <c r="BK98" s="228">
        <f>ROUND(P98*H98,2)</f>
        <v>0</v>
      </c>
      <c r="BL98" s="17" t="s">
        <v>305</v>
      </c>
      <c r="BM98" s="17" t="s">
        <v>4436</v>
      </c>
    </row>
    <row r="99" spans="2:65" s="1" customFormat="1" ht="16.5" customHeight="1">
      <c r="B99" s="39"/>
      <c r="C99" s="273" t="s">
        <v>236</v>
      </c>
      <c r="D99" s="273" t="s">
        <v>287</v>
      </c>
      <c r="E99" s="274" t="s">
        <v>4437</v>
      </c>
      <c r="F99" s="275" t="s">
        <v>4438</v>
      </c>
      <c r="G99" s="276" t="s">
        <v>361</v>
      </c>
      <c r="H99" s="277">
        <v>30</v>
      </c>
      <c r="I99" s="278"/>
      <c r="J99" s="279"/>
      <c r="K99" s="280">
        <f>ROUND(P99*H99,2)</f>
        <v>0</v>
      </c>
      <c r="L99" s="275" t="s">
        <v>1071</v>
      </c>
      <c r="M99" s="281"/>
      <c r="N99" s="282" t="s">
        <v>33</v>
      </c>
      <c r="O99" s="224" t="s">
        <v>49</v>
      </c>
      <c r="P99" s="225">
        <f>I99+J99</f>
        <v>0</v>
      </c>
      <c r="Q99" s="225">
        <f>ROUND(I99*H99,2)</f>
        <v>0</v>
      </c>
      <c r="R99" s="225">
        <f>ROUND(J99*H99,2)</f>
        <v>0</v>
      </c>
      <c r="S99" s="80"/>
      <c r="T99" s="226">
        <f>S99*H99</f>
        <v>0</v>
      </c>
      <c r="U99" s="226">
        <v>0</v>
      </c>
      <c r="V99" s="226">
        <f>U99*H99</f>
        <v>0</v>
      </c>
      <c r="W99" s="226">
        <v>0</v>
      </c>
      <c r="X99" s="227">
        <f>W99*H99</f>
        <v>0</v>
      </c>
      <c r="AR99" s="17" t="s">
        <v>411</v>
      </c>
      <c r="AT99" s="17" t="s">
        <v>287</v>
      </c>
      <c r="AU99" s="17" t="s">
        <v>90</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305</v>
      </c>
      <c r="BM99" s="17" t="s">
        <v>4439</v>
      </c>
    </row>
    <row r="100" spans="2:65" s="1" customFormat="1" ht="16.5" customHeight="1">
      <c r="B100" s="39"/>
      <c r="C100" s="216" t="s">
        <v>247</v>
      </c>
      <c r="D100" s="216" t="s">
        <v>206</v>
      </c>
      <c r="E100" s="217" t="s">
        <v>4440</v>
      </c>
      <c r="F100" s="218" t="s">
        <v>4441</v>
      </c>
      <c r="G100" s="219" t="s">
        <v>296</v>
      </c>
      <c r="H100" s="220">
        <v>6</v>
      </c>
      <c r="I100" s="221"/>
      <c r="J100" s="221"/>
      <c r="K100" s="222">
        <f>ROUND(P100*H100,2)</f>
        <v>0</v>
      </c>
      <c r="L100" s="218" t="s">
        <v>1071</v>
      </c>
      <c r="M100" s="44"/>
      <c r="N100" s="223"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305</v>
      </c>
      <c r="AT100" s="17" t="s">
        <v>206</v>
      </c>
      <c r="AU100" s="17" t="s">
        <v>90</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305</v>
      </c>
      <c r="BM100" s="17" t="s">
        <v>4442</v>
      </c>
    </row>
    <row r="101" spans="2:47" s="1" customFormat="1" ht="12">
      <c r="B101" s="39"/>
      <c r="C101" s="40"/>
      <c r="D101" s="231" t="s">
        <v>887</v>
      </c>
      <c r="E101" s="40"/>
      <c r="F101" s="283" t="s">
        <v>4443</v>
      </c>
      <c r="G101" s="40"/>
      <c r="H101" s="40"/>
      <c r="I101" s="132"/>
      <c r="J101" s="132"/>
      <c r="K101" s="40"/>
      <c r="L101" s="40"/>
      <c r="M101" s="44"/>
      <c r="N101" s="284"/>
      <c r="O101" s="80"/>
      <c r="P101" s="80"/>
      <c r="Q101" s="80"/>
      <c r="R101" s="80"/>
      <c r="S101" s="80"/>
      <c r="T101" s="80"/>
      <c r="U101" s="80"/>
      <c r="V101" s="80"/>
      <c r="W101" s="80"/>
      <c r="X101" s="81"/>
      <c r="AT101" s="17" t="s">
        <v>887</v>
      </c>
      <c r="AU101" s="17" t="s">
        <v>90</v>
      </c>
    </row>
    <row r="102" spans="2:65" s="1" customFormat="1" ht="16.5" customHeight="1">
      <c r="B102" s="39"/>
      <c r="C102" s="273" t="s">
        <v>253</v>
      </c>
      <c r="D102" s="273" t="s">
        <v>287</v>
      </c>
      <c r="E102" s="274" t="s">
        <v>4444</v>
      </c>
      <c r="F102" s="275" t="s">
        <v>4445</v>
      </c>
      <c r="G102" s="276" t="s">
        <v>296</v>
      </c>
      <c r="H102" s="277">
        <v>6</v>
      </c>
      <c r="I102" s="278"/>
      <c r="J102" s="279"/>
      <c r="K102" s="280">
        <f>ROUND(P102*H102,2)</f>
        <v>0</v>
      </c>
      <c r="L102" s="275" t="s">
        <v>1071</v>
      </c>
      <c r="M102" s="281"/>
      <c r="N102" s="282"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411</v>
      </c>
      <c r="AT102" s="17" t="s">
        <v>287</v>
      </c>
      <c r="AU102" s="17" t="s">
        <v>90</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305</v>
      </c>
      <c r="BM102" s="17" t="s">
        <v>4446</v>
      </c>
    </row>
    <row r="103" spans="2:65" s="1" customFormat="1" ht="16.5" customHeight="1">
      <c r="B103" s="39"/>
      <c r="C103" s="216" t="s">
        <v>258</v>
      </c>
      <c r="D103" s="216" t="s">
        <v>206</v>
      </c>
      <c r="E103" s="217" t="s">
        <v>4447</v>
      </c>
      <c r="F103" s="218" t="s">
        <v>4448</v>
      </c>
      <c r="G103" s="219" t="s">
        <v>361</v>
      </c>
      <c r="H103" s="220">
        <v>1</v>
      </c>
      <c r="I103" s="221"/>
      <c r="J103" s="221"/>
      <c r="K103" s="222">
        <f>ROUND(P103*H103,2)</f>
        <v>0</v>
      </c>
      <c r="L103" s="218" t="s">
        <v>1071</v>
      </c>
      <c r="M103" s="44"/>
      <c r="N103" s="223"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305</v>
      </c>
      <c r="AT103" s="17" t="s">
        <v>206</v>
      </c>
      <c r="AU103" s="17" t="s">
        <v>90</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305</v>
      </c>
      <c r="BM103" s="17" t="s">
        <v>4449</v>
      </c>
    </row>
    <row r="104" spans="2:65" s="1" customFormat="1" ht="22.5" customHeight="1">
      <c r="B104" s="39"/>
      <c r="C104" s="216" t="s">
        <v>262</v>
      </c>
      <c r="D104" s="216" t="s">
        <v>206</v>
      </c>
      <c r="E104" s="217" t="s">
        <v>4450</v>
      </c>
      <c r="F104" s="218" t="s">
        <v>4451</v>
      </c>
      <c r="G104" s="219" t="s">
        <v>296</v>
      </c>
      <c r="H104" s="220">
        <v>820</v>
      </c>
      <c r="I104" s="221"/>
      <c r="J104" s="221"/>
      <c r="K104" s="222">
        <f>ROUND(P104*H104,2)</f>
        <v>0</v>
      </c>
      <c r="L104" s="218" t="s">
        <v>1071</v>
      </c>
      <c r="M104" s="44"/>
      <c r="N104" s="223"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305</v>
      </c>
      <c r="AT104" s="17" t="s">
        <v>206</v>
      </c>
      <c r="AU104" s="17" t="s">
        <v>90</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305</v>
      </c>
      <c r="BM104" s="17" t="s">
        <v>4452</v>
      </c>
    </row>
    <row r="105" spans="2:51" s="12" customFormat="1" ht="12">
      <c r="B105" s="240"/>
      <c r="C105" s="241"/>
      <c r="D105" s="231" t="s">
        <v>213</v>
      </c>
      <c r="E105" s="242" t="s">
        <v>33</v>
      </c>
      <c r="F105" s="243" t="s">
        <v>4453</v>
      </c>
      <c r="G105" s="241"/>
      <c r="H105" s="244">
        <v>820</v>
      </c>
      <c r="I105" s="245"/>
      <c r="J105" s="245"/>
      <c r="K105" s="241"/>
      <c r="L105" s="241"/>
      <c r="M105" s="246"/>
      <c r="N105" s="247"/>
      <c r="O105" s="248"/>
      <c r="P105" s="248"/>
      <c r="Q105" s="248"/>
      <c r="R105" s="248"/>
      <c r="S105" s="248"/>
      <c r="T105" s="248"/>
      <c r="U105" s="248"/>
      <c r="V105" s="248"/>
      <c r="W105" s="248"/>
      <c r="X105" s="249"/>
      <c r="AT105" s="250" t="s">
        <v>213</v>
      </c>
      <c r="AU105" s="250" t="s">
        <v>90</v>
      </c>
      <c r="AV105" s="12" t="s">
        <v>90</v>
      </c>
      <c r="AW105" s="12" t="s">
        <v>5</v>
      </c>
      <c r="AX105" s="12" t="s">
        <v>80</v>
      </c>
      <c r="AY105" s="250" t="s">
        <v>204</v>
      </c>
    </row>
    <row r="106" spans="2:51" s="13" customFormat="1" ht="12">
      <c r="B106" s="251"/>
      <c r="C106" s="252"/>
      <c r="D106" s="231" t="s">
        <v>213</v>
      </c>
      <c r="E106" s="253" t="s">
        <v>33</v>
      </c>
      <c r="F106" s="254" t="s">
        <v>218</v>
      </c>
      <c r="G106" s="252"/>
      <c r="H106" s="255">
        <v>820</v>
      </c>
      <c r="I106" s="256"/>
      <c r="J106" s="256"/>
      <c r="K106" s="252"/>
      <c r="L106" s="252"/>
      <c r="M106" s="257"/>
      <c r="N106" s="258"/>
      <c r="O106" s="259"/>
      <c r="P106" s="259"/>
      <c r="Q106" s="259"/>
      <c r="R106" s="259"/>
      <c r="S106" s="259"/>
      <c r="T106" s="259"/>
      <c r="U106" s="259"/>
      <c r="V106" s="259"/>
      <c r="W106" s="259"/>
      <c r="X106" s="260"/>
      <c r="AT106" s="261" t="s">
        <v>213</v>
      </c>
      <c r="AU106" s="261" t="s">
        <v>90</v>
      </c>
      <c r="AV106" s="13" t="s">
        <v>211</v>
      </c>
      <c r="AW106" s="13" t="s">
        <v>5</v>
      </c>
      <c r="AX106" s="13" t="s">
        <v>88</v>
      </c>
      <c r="AY106" s="261" t="s">
        <v>204</v>
      </c>
    </row>
    <row r="107" spans="2:65" s="1" customFormat="1" ht="16.5" customHeight="1">
      <c r="B107" s="39"/>
      <c r="C107" s="273" t="s">
        <v>267</v>
      </c>
      <c r="D107" s="273" t="s">
        <v>287</v>
      </c>
      <c r="E107" s="274" t="s">
        <v>4454</v>
      </c>
      <c r="F107" s="275" t="s">
        <v>4455</v>
      </c>
      <c r="G107" s="276" t="s">
        <v>296</v>
      </c>
      <c r="H107" s="277">
        <v>340</v>
      </c>
      <c r="I107" s="278"/>
      <c r="J107" s="279"/>
      <c r="K107" s="280">
        <f>ROUND(P107*H107,2)</f>
        <v>0</v>
      </c>
      <c r="L107" s="275" t="s">
        <v>1071</v>
      </c>
      <c r="M107" s="281"/>
      <c r="N107" s="282"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411</v>
      </c>
      <c r="AT107" s="17" t="s">
        <v>287</v>
      </c>
      <c r="AU107" s="17" t="s">
        <v>90</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305</v>
      </c>
      <c r="BM107" s="17" t="s">
        <v>4456</v>
      </c>
    </row>
    <row r="108" spans="2:65" s="1" customFormat="1" ht="16.5" customHeight="1">
      <c r="B108" s="39"/>
      <c r="C108" s="273" t="s">
        <v>272</v>
      </c>
      <c r="D108" s="273" t="s">
        <v>287</v>
      </c>
      <c r="E108" s="274" t="s">
        <v>4457</v>
      </c>
      <c r="F108" s="275" t="s">
        <v>4458</v>
      </c>
      <c r="G108" s="276" t="s">
        <v>296</v>
      </c>
      <c r="H108" s="277">
        <v>385</v>
      </c>
      <c r="I108" s="278"/>
      <c r="J108" s="279"/>
      <c r="K108" s="280">
        <f>ROUND(P108*H108,2)</f>
        <v>0</v>
      </c>
      <c r="L108" s="275" t="s">
        <v>1071</v>
      </c>
      <c r="M108" s="281"/>
      <c r="N108" s="282"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411</v>
      </c>
      <c r="AT108" s="17" t="s">
        <v>287</v>
      </c>
      <c r="AU108" s="17" t="s">
        <v>90</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305</v>
      </c>
      <c r="BM108" s="17" t="s">
        <v>4459</v>
      </c>
    </row>
    <row r="109" spans="2:65" s="1" customFormat="1" ht="16.5" customHeight="1">
      <c r="B109" s="39"/>
      <c r="C109" s="273" t="s">
        <v>129</v>
      </c>
      <c r="D109" s="273" t="s">
        <v>287</v>
      </c>
      <c r="E109" s="274" t="s">
        <v>4460</v>
      </c>
      <c r="F109" s="275" t="s">
        <v>4461</v>
      </c>
      <c r="G109" s="276" t="s">
        <v>296</v>
      </c>
      <c r="H109" s="277">
        <v>95</v>
      </c>
      <c r="I109" s="278"/>
      <c r="J109" s="279"/>
      <c r="K109" s="280">
        <f>ROUND(P109*H109,2)</f>
        <v>0</v>
      </c>
      <c r="L109" s="275" t="s">
        <v>1071</v>
      </c>
      <c r="M109" s="281"/>
      <c r="N109" s="282" t="s">
        <v>33</v>
      </c>
      <c r="O109" s="224" t="s">
        <v>49</v>
      </c>
      <c r="P109" s="225">
        <f>I109+J109</f>
        <v>0</v>
      </c>
      <c r="Q109" s="225">
        <f>ROUND(I109*H109,2)</f>
        <v>0</v>
      </c>
      <c r="R109" s="225">
        <f>ROUND(J109*H109,2)</f>
        <v>0</v>
      </c>
      <c r="S109" s="80"/>
      <c r="T109" s="226">
        <f>S109*H109</f>
        <v>0</v>
      </c>
      <c r="U109" s="226">
        <v>0</v>
      </c>
      <c r="V109" s="226">
        <f>U109*H109</f>
        <v>0</v>
      </c>
      <c r="W109" s="226">
        <v>0</v>
      </c>
      <c r="X109" s="227">
        <f>W109*H109</f>
        <v>0</v>
      </c>
      <c r="AR109" s="17" t="s">
        <v>411</v>
      </c>
      <c r="AT109" s="17" t="s">
        <v>287</v>
      </c>
      <c r="AU109" s="17" t="s">
        <v>90</v>
      </c>
      <c r="AY109" s="17" t="s">
        <v>204</v>
      </c>
      <c r="BE109" s="228">
        <f>IF(O109="základní",K109,0)</f>
        <v>0</v>
      </c>
      <c r="BF109" s="228">
        <f>IF(O109="snížená",K109,0)</f>
        <v>0</v>
      </c>
      <c r="BG109" s="228">
        <f>IF(O109="zákl. přenesená",K109,0)</f>
        <v>0</v>
      </c>
      <c r="BH109" s="228">
        <f>IF(O109="sníž. přenesená",K109,0)</f>
        <v>0</v>
      </c>
      <c r="BI109" s="228">
        <f>IF(O109="nulová",K109,0)</f>
        <v>0</v>
      </c>
      <c r="BJ109" s="17" t="s">
        <v>88</v>
      </c>
      <c r="BK109" s="228">
        <f>ROUND(P109*H109,2)</f>
        <v>0</v>
      </c>
      <c r="BL109" s="17" t="s">
        <v>305</v>
      </c>
      <c r="BM109" s="17" t="s">
        <v>4462</v>
      </c>
    </row>
    <row r="110" spans="2:65" s="1" customFormat="1" ht="16.5" customHeight="1">
      <c r="B110" s="39"/>
      <c r="C110" s="216" t="s">
        <v>286</v>
      </c>
      <c r="D110" s="216" t="s">
        <v>206</v>
      </c>
      <c r="E110" s="217" t="s">
        <v>4463</v>
      </c>
      <c r="F110" s="218" t="s">
        <v>4464</v>
      </c>
      <c r="G110" s="219" t="s">
        <v>361</v>
      </c>
      <c r="H110" s="220">
        <v>1</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305</v>
      </c>
      <c r="AT110" s="17" t="s">
        <v>206</v>
      </c>
      <c r="AU110" s="17" t="s">
        <v>90</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305</v>
      </c>
      <c r="BM110" s="17" t="s">
        <v>4465</v>
      </c>
    </row>
    <row r="111" spans="2:65" s="1" customFormat="1" ht="16.5" customHeight="1">
      <c r="B111" s="39"/>
      <c r="C111" s="273" t="s">
        <v>293</v>
      </c>
      <c r="D111" s="273" t="s">
        <v>287</v>
      </c>
      <c r="E111" s="274" t="s">
        <v>4466</v>
      </c>
      <c r="F111" s="275" t="s">
        <v>4467</v>
      </c>
      <c r="G111" s="276" t="s">
        <v>361</v>
      </c>
      <c r="H111" s="277">
        <v>1</v>
      </c>
      <c r="I111" s="278"/>
      <c r="J111" s="279"/>
      <c r="K111" s="280">
        <f>ROUND(P111*H111,2)</f>
        <v>0</v>
      </c>
      <c r="L111" s="275" t="s">
        <v>1071</v>
      </c>
      <c r="M111" s="281"/>
      <c r="N111" s="282"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411</v>
      </c>
      <c r="AT111" s="17" t="s">
        <v>287</v>
      </c>
      <c r="AU111" s="17" t="s">
        <v>90</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305</v>
      </c>
      <c r="BM111" s="17" t="s">
        <v>4468</v>
      </c>
    </row>
    <row r="112" spans="2:65" s="1" customFormat="1" ht="16.5" customHeight="1">
      <c r="B112" s="39"/>
      <c r="C112" s="273" t="s">
        <v>9</v>
      </c>
      <c r="D112" s="273" t="s">
        <v>287</v>
      </c>
      <c r="E112" s="274" t="s">
        <v>4469</v>
      </c>
      <c r="F112" s="275" t="s">
        <v>4470</v>
      </c>
      <c r="G112" s="276" t="s">
        <v>361</v>
      </c>
      <c r="H112" s="277">
        <v>1</v>
      </c>
      <c r="I112" s="278"/>
      <c r="J112" s="279"/>
      <c r="K112" s="280">
        <f>ROUND(P112*H112,2)</f>
        <v>0</v>
      </c>
      <c r="L112" s="275" t="s">
        <v>1071</v>
      </c>
      <c r="M112" s="281"/>
      <c r="N112" s="282"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411</v>
      </c>
      <c r="AT112" s="17" t="s">
        <v>287</v>
      </c>
      <c r="AU112" s="17" t="s">
        <v>90</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305</v>
      </c>
      <c r="BM112" s="17" t="s">
        <v>4471</v>
      </c>
    </row>
    <row r="113" spans="2:65" s="1" customFormat="1" ht="22.5" customHeight="1">
      <c r="B113" s="39"/>
      <c r="C113" s="273" t="s">
        <v>305</v>
      </c>
      <c r="D113" s="273" t="s">
        <v>287</v>
      </c>
      <c r="E113" s="274" t="s">
        <v>4472</v>
      </c>
      <c r="F113" s="275" t="s">
        <v>4473</v>
      </c>
      <c r="G113" s="276" t="s">
        <v>361</v>
      </c>
      <c r="H113" s="277">
        <v>1</v>
      </c>
      <c r="I113" s="278"/>
      <c r="J113" s="279"/>
      <c r="K113" s="280">
        <f>ROUND(P113*H113,2)</f>
        <v>0</v>
      </c>
      <c r="L113" s="275" t="s">
        <v>1071</v>
      </c>
      <c r="M113" s="281"/>
      <c r="N113" s="282"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411</v>
      </c>
      <c r="AT113" s="17" t="s">
        <v>287</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305</v>
      </c>
      <c r="BM113" s="17" t="s">
        <v>4474</v>
      </c>
    </row>
    <row r="114" spans="2:65" s="1" customFormat="1" ht="16.5" customHeight="1">
      <c r="B114" s="39"/>
      <c r="C114" s="273" t="s">
        <v>311</v>
      </c>
      <c r="D114" s="273" t="s">
        <v>287</v>
      </c>
      <c r="E114" s="274" t="s">
        <v>4475</v>
      </c>
      <c r="F114" s="275" t="s">
        <v>4476</v>
      </c>
      <c r="G114" s="276" t="s">
        <v>361</v>
      </c>
      <c r="H114" s="277">
        <v>1</v>
      </c>
      <c r="I114" s="278"/>
      <c r="J114" s="279"/>
      <c r="K114" s="280">
        <f>ROUND(P114*H114,2)</f>
        <v>0</v>
      </c>
      <c r="L114" s="275" t="s">
        <v>1071</v>
      </c>
      <c r="M114" s="281"/>
      <c r="N114" s="282"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411</v>
      </c>
      <c r="AT114" s="17" t="s">
        <v>287</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4477</v>
      </c>
    </row>
    <row r="115" spans="2:65" s="1" customFormat="1" ht="16.5" customHeight="1">
      <c r="B115" s="39"/>
      <c r="C115" s="273" t="s">
        <v>316</v>
      </c>
      <c r="D115" s="273" t="s">
        <v>287</v>
      </c>
      <c r="E115" s="274" t="s">
        <v>4478</v>
      </c>
      <c r="F115" s="275" t="s">
        <v>4479</v>
      </c>
      <c r="G115" s="276" t="s">
        <v>361</v>
      </c>
      <c r="H115" s="277">
        <v>3</v>
      </c>
      <c r="I115" s="278"/>
      <c r="J115" s="279"/>
      <c r="K115" s="280">
        <f>ROUND(P115*H115,2)</f>
        <v>0</v>
      </c>
      <c r="L115" s="275" t="s">
        <v>1071</v>
      </c>
      <c r="M115" s="281"/>
      <c r="N115" s="282" t="s">
        <v>33</v>
      </c>
      <c r="O115" s="224" t="s">
        <v>49</v>
      </c>
      <c r="P115" s="225">
        <f>I115+J115</f>
        <v>0</v>
      </c>
      <c r="Q115" s="225">
        <f>ROUND(I115*H115,2)</f>
        <v>0</v>
      </c>
      <c r="R115" s="225">
        <f>ROUND(J115*H115,2)</f>
        <v>0</v>
      </c>
      <c r="S115" s="80"/>
      <c r="T115" s="226">
        <f>S115*H115</f>
        <v>0</v>
      </c>
      <c r="U115" s="226">
        <v>0</v>
      </c>
      <c r="V115" s="226">
        <f>U115*H115</f>
        <v>0</v>
      </c>
      <c r="W115" s="226">
        <v>0</v>
      </c>
      <c r="X115" s="227">
        <f>W115*H115</f>
        <v>0</v>
      </c>
      <c r="AR115" s="17" t="s">
        <v>411</v>
      </c>
      <c r="AT115" s="17" t="s">
        <v>287</v>
      </c>
      <c r="AU115" s="17" t="s">
        <v>90</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305</v>
      </c>
      <c r="BM115" s="17" t="s">
        <v>4480</v>
      </c>
    </row>
    <row r="116" spans="2:65" s="1" customFormat="1" ht="16.5" customHeight="1">
      <c r="B116" s="39"/>
      <c r="C116" s="273" t="s">
        <v>323</v>
      </c>
      <c r="D116" s="273" t="s">
        <v>287</v>
      </c>
      <c r="E116" s="274" t="s">
        <v>4481</v>
      </c>
      <c r="F116" s="275" t="s">
        <v>4482</v>
      </c>
      <c r="G116" s="276" t="s">
        <v>361</v>
      </c>
      <c r="H116" s="277">
        <v>1</v>
      </c>
      <c r="I116" s="278"/>
      <c r="J116" s="279"/>
      <c r="K116" s="280">
        <f>ROUND(P116*H116,2)</f>
        <v>0</v>
      </c>
      <c r="L116" s="275" t="s">
        <v>1071</v>
      </c>
      <c r="M116" s="281"/>
      <c r="N116" s="282"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411</v>
      </c>
      <c r="AT116" s="17" t="s">
        <v>287</v>
      </c>
      <c r="AU116" s="17" t="s">
        <v>90</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305</v>
      </c>
      <c r="BM116" s="17" t="s">
        <v>4483</v>
      </c>
    </row>
    <row r="117" spans="2:65" s="1" customFormat="1" ht="16.5" customHeight="1">
      <c r="B117" s="39"/>
      <c r="C117" s="273" t="s">
        <v>329</v>
      </c>
      <c r="D117" s="273" t="s">
        <v>287</v>
      </c>
      <c r="E117" s="274" t="s">
        <v>4484</v>
      </c>
      <c r="F117" s="275" t="s">
        <v>4485</v>
      </c>
      <c r="G117" s="276" t="s">
        <v>361</v>
      </c>
      <c r="H117" s="277">
        <v>1</v>
      </c>
      <c r="I117" s="278"/>
      <c r="J117" s="279"/>
      <c r="K117" s="280">
        <f>ROUND(P117*H117,2)</f>
        <v>0</v>
      </c>
      <c r="L117" s="275" t="s">
        <v>1071</v>
      </c>
      <c r="M117" s="281"/>
      <c r="N117" s="282"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411</v>
      </c>
      <c r="AT117" s="17" t="s">
        <v>287</v>
      </c>
      <c r="AU117" s="17" t="s">
        <v>90</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305</v>
      </c>
      <c r="BM117" s="17" t="s">
        <v>4486</v>
      </c>
    </row>
    <row r="118" spans="2:65" s="1" customFormat="1" ht="16.5" customHeight="1">
      <c r="B118" s="39"/>
      <c r="C118" s="273" t="s">
        <v>8</v>
      </c>
      <c r="D118" s="273" t="s">
        <v>287</v>
      </c>
      <c r="E118" s="274" t="s">
        <v>4487</v>
      </c>
      <c r="F118" s="275" t="s">
        <v>4488</v>
      </c>
      <c r="G118" s="276" t="s">
        <v>361</v>
      </c>
      <c r="H118" s="277">
        <v>1</v>
      </c>
      <c r="I118" s="278"/>
      <c r="J118" s="279"/>
      <c r="K118" s="280">
        <f>ROUND(P118*H118,2)</f>
        <v>0</v>
      </c>
      <c r="L118" s="275" t="s">
        <v>1071</v>
      </c>
      <c r="M118" s="281"/>
      <c r="N118" s="282"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411</v>
      </c>
      <c r="AT118" s="17" t="s">
        <v>287</v>
      </c>
      <c r="AU118" s="17" t="s">
        <v>90</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4489</v>
      </c>
    </row>
    <row r="119" spans="2:65" s="1" customFormat="1" ht="16.5" customHeight="1">
      <c r="B119" s="39"/>
      <c r="C119" s="273" t="s">
        <v>355</v>
      </c>
      <c r="D119" s="273" t="s">
        <v>287</v>
      </c>
      <c r="E119" s="274" t="s">
        <v>4490</v>
      </c>
      <c r="F119" s="275" t="s">
        <v>4491</v>
      </c>
      <c r="G119" s="276" t="s">
        <v>361</v>
      </c>
      <c r="H119" s="277">
        <v>2</v>
      </c>
      <c r="I119" s="278"/>
      <c r="J119" s="279"/>
      <c r="K119" s="280">
        <f>ROUND(P119*H119,2)</f>
        <v>0</v>
      </c>
      <c r="L119" s="275" t="s">
        <v>1071</v>
      </c>
      <c r="M119" s="281"/>
      <c r="N119" s="282"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411</v>
      </c>
      <c r="AT119" s="17" t="s">
        <v>287</v>
      </c>
      <c r="AU119" s="17" t="s">
        <v>90</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305</v>
      </c>
      <c r="BM119" s="17" t="s">
        <v>4492</v>
      </c>
    </row>
    <row r="120" spans="2:65" s="1" customFormat="1" ht="16.5" customHeight="1">
      <c r="B120" s="39"/>
      <c r="C120" s="273" t="s">
        <v>298</v>
      </c>
      <c r="D120" s="273" t="s">
        <v>287</v>
      </c>
      <c r="E120" s="274" t="s">
        <v>4493</v>
      </c>
      <c r="F120" s="275" t="s">
        <v>4494</v>
      </c>
      <c r="G120" s="276" t="s">
        <v>361</v>
      </c>
      <c r="H120" s="277">
        <v>1</v>
      </c>
      <c r="I120" s="278"/>
      <c r="J120" s="279"/>
      <c r="K120" s="280">
        <f>ROUND(P120*H120,2)</f>
        <v>0</v>
      </c>
      <c r="L120" s="275" t="s">
        <v>1071</v>
      </c>
      <c r="M120" s="281"/>
      <c r="N120" s="282"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411</v>
      </c>
      <c r="AT120" s="17" t="s">
        <v>287</v>
      </c>
      <c r="AU120" s="17" t="s">
        <v>90</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305</v>
      </c>
      <c r="BM120" s="17" t="s">
        <v>4495</v>
      </c>
    </row>
    <row r="121" spans="2:65" s="1" customFormat="1" ht="16.5" customHeight="1">
      <c r="B121" s="39"/>
      <c r="C121" s="273" t="s">
        <v>364</v>
      </c>
      <c r="D121" s="273" t="s">
        <v>287</v>
      </c>
      <c r="E121" s="274" t="s">
        <v>4496</v>
      </c>
      <c r="F121" s="275" t="s">
        <v>4497</v>
      </c>
      <c r="G121" s="276" t="s">
        <v>361</v>
      </c>
      <c r="H121" s="277">
        <v>8</v>
      </c>
      <c r="I121" s="278"/>
      <c r="J121" s="279"/>
      <c r="K121" s="280">
        <f>ROUND(P121*H121,2)</f>
        <v>0</v>
      </c>
      <c r="L121" s="275" t="s">
        <v>1071</v>
      </c>
      <c r="M121" s="281"/>
      <c r="N121" s="282" t="s">
        <v>33</v>
      </c>
      <c r="O121" s="224" t="s">
        <v>49</v>
      </c>
      <c r="P121" s="225">
        <f>I121+J121</f>
        <v>0</v>
      </c>
      <c r="Q121" s="225">
        <f>ROUND(I121*H121,2)</f>
        <v>0</v>
      </c>
      <c r="R121" s="225">
        <f>ROUND(J121*H121,2)</f>
        <v>0</v>
      </c>
      <c r="S121" s="80"/>
      <c r="T121" s="226">
        <f>S121*H121</f>
        <v>0</v>
      </c>
      <c r="U121" s="226">
        <v>0</v>
      </c>
      <c r="V121" s="226">
        <f>U121*H121</f>
        <v>0</v>
      </c>
      <c r="W121" s="226">
        <v>0</v>
      </c>
      <c r="X121" s="227">
        <f>W121*H121</f>
        <v>0</v>
      </c>
      <c r="AR121" s="17" t="s">
        <v>411</v>
      </c>
      <c r="AT121" s="17" t="s">
        <v>287</v>
      </c>
      <c r="AU121" s="17" t="s">
        <v>90</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305</v>
      </c>
      <c r="BM121" s="17" t="s">
        <v>4498</v>
      </c>
    </row>
    <row r="122" spans="2:65" s="1" customFormat="1" ht="16.5" customHeight="1">
      <c r="B122" s="39"/>
      <c r="C122" s="273" t="s">
        <v>369</v>
      </c>
      <c r="D122" s="273" t="s">
        <v>287</v>
      </c>
      <c r="E122" s="274" t="s">
        <v>4499</v>
      </c>
      <c r="F122" s="275" t="s">
        <v>4500</v>
      </c>
      <c r="G122" s="276" t="s">
        <v>361</v>
      </c>
      <c r="H122" s="277">
        <v>13</v>
      </c>
      <c r="I122" s="278"/>
      <c r="J122" s="279"/>
      <c r="K122" s="280">
        <f>ROUND(P122*H122,2)</f>
        <v>0</v>
      </c>
      <c r="L122" s="275" t="s">
        <v>1071</v>
      </c>
      <c r="M122" s="281"/>
      <c r="N122" s="282"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411</v>
      </c>
      <c r="AT122" s="17" t="s">
        <v>287</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4501</v>
      </c>
    </row>
    <row r="123" spans="2:65" s="1" customFormat="1" ht="16.5" customHeight="1">
      <c r="B123" s="39"/>
      <c r="C123" s="273" t="s">
        <v>377</v>
      </c>
      <c r="D123" s="273" t="s">
        <v>287</v>
      </c>
      <c r="E123" s="274" t="s">
        <v>4502</v>
      </c>
      <c r="F123" s="275" t="s">
        <v>4503</v>
      </c>
      <c r="G123" s="276" t="s">
        <v>361</v>
      </c>
      <c r="H123" s="277">
        <v>1</v>
      </c>
      <c r="I123" s="278"/>
      <c r="J123" s="279"/>
      <c r="K123" s="280">
        <f>ROUND(P123*H123,2)</f>
        <v>0</v>
      </c>
      <c r="L123" s="275" t="s">
        <v>1071</v>
      </c>
      <c r="M123" s="281"/>
      <c r="N123" s="282"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411</v>
      </c>
      <c r="AT123" s="17" t="s">
        <v>287</v>
      </c>
      <c r="AU123" s="17" t="s">
        <v>90</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305</v>
      </c>
      <c r="BM123" s="17" t="s">
        <v>4504</v>
      </c>
    </row>
    <row r="124" spans="2:65" s="1" customFormat="1" ht="16.5" customHeight="1">
      <c r="B124" s="39"/>
      <c r="C124" s="273" t="s">
        <v>321</v>
      </c>
      <c r="D124" s="273" t="s">
        <v>287</v>
      </c>
      <c r="E124" s="274" t="s">
        <v>4505</v>
      </c>
      <c r="F124" s="275" t="s">
        <v>4506</v>
      </c>
      <c r="G124" s="276" t="s">
        <v>361</v>
      </c>
      <c r="H124" s="277">
        <v>2</v>
      </c>
      <c r="I124" s="278"/>
      <c r="J124" s="279"/>
      <c r="K124" s="280">
        <f>ROUND(P124*H124,2)</f>
        <v>0</v>
      </c>
      <c r="L124" s="275" t="s">
        <v>1071</v>
      </c>
      <c r="M124" s="281"/>
      <c r="N124" s="282"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411</v>
      </c>
      <c r="AT124" s="17" t="s">
        <v>287</v>
      </c>
      <c r="AU124" s="17" t="s">
        <v>90</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305</v>
      </c>
      <c r="BM124" s="17" t="s">
        <v>4507</v>
      </c>
    </row>
    <row r="125" spans="2:65" s="1" customFormat="1" ht="16.5" customHeight="1">
      <c r="B125" s="39"/>
      <c r="C125" s="273" t="s">
        <v>384</v>
      </c>
      <c r="D125" s="273" t="s">
        <v>287</v>
      </c>
      <c r="E125" s="274" t="s">
        <v>4508</v>
      </c>
      <c r="F125" s="275" t="s">
        <v>4509</v>
      </c>
      <c r="G125" s="276" t="s">
        <v>361</v>
      </c>
      <c r="H125" s="277">
        <v>1</v>
      </c>
      <c r="I125" s="278"/>
      <c r="J125" s="279"/>
      <c r="K125" s="280">
        <f>ROUND(P125*H125,2)</f>
        <v>0</v>
      </c>
      <c r="L125" s="275" t="s">
        <v>1071</v>
      </c>
      <c r="M125" s="281"/>
      <c r="N125" s="282"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411</v>
      </c>
      <c r="AT125" s="17" t="s">
        <v>287</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4510</v>
      </c>
    </row>
    <row r="126" spans="2:65" s="1" customFormat="1" ht="16.5" customHeight="1">
      <c r="B126" s="39"/>
      <c r="C126" s="273" t="s">
        <v>392</v>
      </c>
      <c r="D126" s="273" t="s">
        <v>287</v>
      </c>
      <c r="E126" s="274" t="s">
        <v>4511</v>
      </c>
      <c r="F126" s="275" t="s">
        <v>4512</v>
      </c>
      <c r="G126" s="276" t="s">
        <v>361</v>
      </c>
      <c r="H126" s="277">
        <v>3</v>
      </c>
      <c r="I126" s="278"/>
      <c r="J126" s="279"/>
      <c r="K126" s="280">
        <f>ROUND(P126*H126,2)</f>
        <v>0</v>
      </c>
      <c r="L126" s="275" t="s">
        <v>1071</v>
      </c>
      <c r="M126" s="281"/>
      <c r="N126" s="282"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411</v>
      </c>
      <c r="AT126" s="17" t="s">
        <v>287</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4513</v>
      </c>
    </row>
    <row r="127" spans="2:65" s="1" customFormat="1" ht="16.5" customHeight="1">
      <c r="B127" s="39"/>
      <c r="C127" s="273" t="s">
        <v>398</v>
      </c>
      <c r="D127" s="273" t="s">
        <v>287</v>
      </c>
      <c r="E127" s="274" t="s">
        <v>4514</v>
      </c>
      <c r="F127" s="275" t="s">
        <v>4515</v>
      </c>
      <c r="G127" s="276" t="s">
        <v>361</v>
      </c>
      <c r="H127" s="277">
        <v>1</v>
      </c>
      <c r="I127" s="278"/>
      <c r="J127" s="279"/>
      <c r="K127" s="280">
        <f>ROUND(P127*H127,2)</f>
        <v>0</v>
      </c>
      <c r="L127" s="275" t="s">
        <v>1071</v>
      </c>
      <c r="M127" s="281"/>
      <c r="N127" s="282"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411</v>
      </c>
      <c r="AT127" s="17" t="s">
        <v>287</v>
      </c>
      <c r="AU127" s="17" t="s">
        <v>90</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4516</v>
      </c>
    </row>
    <row r="128" spans="2:65" s="1" customFormat="1" ht="16.5" customHeight="1">
      <c r="B128" s="39"/>
      <c r="C128" s="273" t="s">
        <v>375</v>
      </c>
      <c r="D128" s="273" t="s">
        <v>287</v>
      </c>
      <c r="E128" s="274" t="s">
        <v>4517</v>
      </c>
      <c r="F128" s="275" t="s">
        <v>4518</v>
      </c>
      <c r="G128" s="276" t="s">
        <v>361</v>
      </c>
      <c r="H128" s="277">
        <v>12</v>
      </c>
      <c r="I128" s="278"/>
      <c r="J128" s="279"/>
      <c r="K128" s="280">
        <f>ROUND(P128*H128,2)</f>
        <v>0</v>
      </c>
      <c r="L128" s="275" t="s">
        <v>1071</v>
      </c>
      <c r="M128" s="281"/>
      <c r="N128" s="282"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411</v>
      </c>
      <c r="AT128" s="17" t="s">
        <v>287</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305</v>
      </c>
      <c r="BM128" s="17" t="s">
        <v>4519</v>
      </c>
    </row>
    <row r="129" spans="2:65" s="1" customFormat="1" ht="16.5" customHeight="1">
      <c r="B129" s="39"/>
      <c r="C129" s="273" t="s">
        <v>411</v>
      </c>
      <c r="D129" s="273" t="s">
        <v>287</v>
      </c>
      <c r="E129" s="274" t="s">
        <v>4520</v>
      </c>
      <c r="F129" s="275" t="s">
        <v>4521</v>
      </c>
      <c r="G129" s="276" t="s">
        <v>361</v>
      </c>
      <c r="H129" s="277">
        <v>2</v>
      </c>
      <c r="I129" s="278"/>
      <c r="J129" s="279"/>
      <c r="K129" s="280">
        <f>ROUND(P129*H129,2)</f>
        <v>0</v>
      </c>
      <c r="L129" s="275" t="s">
        <v>1071</v>
      </c>
      <c r="M129" s="281"/>
      <c r="N129" s="282"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411</v>
      </c>
      <c r="AT129" s="17" t="s">
        <v>287</v>
      </c>
      <c r="AU129" s="17" t="s">
        <v>90</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305</v>
      </c>
      <c r="BM129" s="17" t="s">
        <v>4522</v>
      </c>
    </row>
    <row r="130" spans="2:65" s="1" customFormat="1" ht="16.5" customHeight="1">
      <c r="B130" s="39"/>
      <c r="C130" s="273" t="s">
        <v>415</v>
      </c>
      <c r="D130" s="273" t="s">
        <v>287</v>
      </c>
      <c r="E130" s="274" t="s">
        <v>4523</v>
      </c>
      <c r="F130" s="275" t="s">
        <v>4524</v>
      </c>
      <c r="G130" s="276" t="s">
        <v>361</v>
      </c>
      <c r="H130" s="277">
        <v>1</v>
      </c>
      <c r="I130" s="278"/>
      <c r="J130" s="279"/>
      <c r="K130" s="280">
        <f>ROUND(P130*H130,2)</f>
        <v>0</v>
      </c>
      <c r="L130" s="275" t="s">
        <v>1071</v>
      </c>
      <c r="M130" s="281"/>
      <c r="N130" s="282"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411</v>
      </c>
      <c r="AT130" s="17" t="s">
        <v>287</v>
      </c>
      <c r="AU130" s="17" t="s">
        <v>90</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305</v>
      </c>
      <c r="BM130" s="17" t="s">
        <v>4525</v>
      </c>
    </row>
    <row r="131" spans="2:65" s="1" customFormat="1" ht="16.5" customHeight="1">
      <c r="B131" s="39"/>
      <c r="C131" s="273" t="s">
        <v>426</v>
      </c>
      <c r="D131" s="273" t="s">
        <v>287</v>
      </c>
      <c r="E131" s="274" t="s">
        <v>4526</v>
      </c>
      <c r="F131" s="275" t="s">
        <v>4527</v>
      </c>
      <c r="G131" s="276" t="s">
        <v>361</v>
      </c>
      <c r="H131" s="277">
        <v>3</v>
      </c>
      <c r="I131" s="278"/>
      <c r="J131" s="279"/>
      <c r="K131" s="280">
        <f>ROUND(P131*H131,2)</f>
        <v>0</v>
      </c>
      <c r="L131" s="275" t="s">
        <v>1071</v>
      </c>
      <c r="M131" s="281"/>
      <c r="N131" s="282"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411</v>
      </c>
      <c r="AT131" s="17" t="s">
        <v>287</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305</v>
      </c>
      <c r="BM131" s="17" t="s">
        <v>4528</v>
      </c>
    </row>
    <row r="132" spans="2:65" s="1" customFormat="1" ht="16.5" customHeight="1">
      <c r="B132" s="39"/>
      <c r="C132" s="273" t="s">
        <v>441</v>
      </c>
      <c r="D132" s="273" t="s">
        <v>287</v>
      </c>
      <c r="E132" s="274" t="s">
        <v>4529</v>
      </c>
      <c r="F132" s="275" t="s">
        <v>4530</v>
      </c>
      <c r="G132" s="276" t="s">
        <v>361</v>
      </c>
      <c r="H132" s="277">
        <v>8</v>
      </c>
      <c r="I132" s="278"/>
      <c r="J132" s="279"/>
      <c r="K132" s="280">
        <f>ROUND(P132*H132,2)</f>
        <v>0</v>
      </c>
      <c r="L132" s="275" t="s">
        <v>1071</v>
      </c>
      <c r="M132" s="281"/>
      <c r="N132" s="282"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411</v>
      </c>
      <c r="AT132" s="17" t="s">
        <v>287</v>
      </c>
      <c r="AU132" s="17" t="s">
        <v>90</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305</v>
      </c>
      <c r="BM132" s="17" t="s">
        <v>4531</v>
      </c>
    </row>
    <row r="133" spans="2:65" s="1" customFormat="1" ht="16.5" customHeight="1">
      <c r="B133" s="39"/>
      <c r="C133" s="273" t="s">
        <v>447</v>
      </c>
      <c r="D133" s="273" t="s">
        <v>287</v>
      </c>
      <c r="E133" s="274" t="s">
        <v>4532</v>
      </c>
      <c r="F133" s="275" t="s">
        <v>4533</v>
      </c>
      <c r="G133" s="276" t="s">
        <v>361</v>
      </c>
      <c r="H133" s="277">
        <v>1</v>
      </c>
      <c r="I133" s="278"/>
      <c r="J133" s="279"/>
      <c r="K133" s="280">
        <f>ROUND(P133*H133,2)</f>
        <v>0</v>
      </c>
      <c r="L133" s="275" t="s">
        <v>1071</v>
      </c>
      <c r="M133" s="281"/>
      <c r="N133" s="282" t="s">
        <v>33</v>
      </c>
      <c r="O133" s="224" t="s">
        <v>49</v>
      </c>
      <c r="P133" s="225">
        <f>I133+J133</f>
        <v>0</v>
      </c>
      <c r="Q133" s="225">
        <f>ROUND(I133*H133,2)</f>
        <v>0</v>
      </c>
      <c r="R133" s="225">
        <f>ROUND(J133*H133,2)</f>
        <v>0</v>
      </c>
      <c r="S133" s="80"/>
      <c r="T133" s="226">
        <f>S133*H133</f>
        <v>0</v>
      </c>
      <c r="U133" s="226">
        <v>0</v>
      </c>
      <c r="V133" s="226">
        <f>U133*H133</f>
        <v>0</v>
      </c>
      <c r="W133" s="226">
        <v>0</v>
      </c>
      <c r="X133" s="227">
        <f>W133*H133</f>
        <v>0</v>
      </c>
      <c r="AR133" s="17" t="s">
        <v>411</v>
      </c>
      <c r="AT133" s="17" t="s">
        <v>287</v>
      </c>
      <c r="AU133" s="17" t="s">
        <v>90</v>
      </c>
      <c r="AY133" s="17" t="s">
        <v>204</v>
      </c>
      <c r="BE133" s="228">
        <f>IF(O133="základní",K133,0)</f>
        <v>0</v>
      </c>
      <c r="BF133" s="228">
        <f>IF(O133="snížená",K133,0)</f>
        <v>0</v>
      </c>
      <c r="BG133" s="228">
        <f>IF(O133="zákl. přenesená",K133,0)</f>
        <v>0</v>
      </c>
      <c r="BH133" s="228">
        <f>IF(O133="sníž. přenesená",K133,0)</f>
        <v>0</v>
      </c>
      <c r="BI133" s="228">
        <f>IF(O133="nulová",K133,0)</f>
        <v>0</v>
      </c>
      <c r="BJ133" s="17" t="s">
        <v>88</v>
      </c>
      <c r="BK133" s="228">
        <f>ROUND(P133*H133,2)</f>
        <v>0</v>
      </c>
      <c r="BL133" s="17" t="s">
        <v>305</v>
      </c>
      <c r="BM133" s="17" t="s">
        <v>4534</v>
      </c>
    </row>
    <row r="134" spans="2:65" s="1" customFormat="1" ht="16.5" customHeight="1">
      <c r="B134" s="39"/>
      <c r="C134" s="273" t="s">
        <v>453</v>
      </c>
      <c r="D134" s="273" t="s">
        <v>287</v>
      </c>
      <c r="E134" s="274" t="s">
        <v>4535</v>
      </c>
      <c r="F134" s="275" t="s">
        <v>4536</v>
      </c>
      <c r="G134" s="276" t="s">
        <v>361</v>
      </c>
      <c r="H134" s="277">
        <v>12</v>
      </c>
      <c r="I134" s="278"/>
      <c r="J134" s="279"/>
      <c r="K134" s="280">
        <f>ROUND(P134*H134,2)</f>
        <v>0</v>
      </c>
      <c r="L134" s="275" t="s">
        <v>1071</v>
      </c>
      <c r="M134" s="281"/>
      <c r="N134" s="282"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411</v>
      </c>
      <c r="AT134" s="17" t="s">
        <v>287</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305</v>
      </c>
      <c r="BM134" s="17" t="s">
        <v>4537</v>
      </c>
    </row>
    <row r="135" spans="2:65" s="1" customFormat="1" ht="16.5" customHeight="1">
      <c r="B135" s="39"/>
      <c r="C135" s="273" t="s">
        <v>494</v>
      </c>
      <c r="D135" s="273" t="s">
        <v>287</v>
      </c>
      <c r="E135" s="274" t="s">
        <v>4538</v>
      </c>
      <c r="F135" s="275" t="s">
        <v>4539</v>
      </c>
      <c r="G135" s="276" t="s">
        <v>361</v>
      </c>
      <c r="H135" s="277">
        <v>1</v>
      </c>
      <c r="I135" s="278"/>
      <c r="J135" s="279"/>
      <c r="K135" s="280">
        <f>ROUND(P135*H135,2)</f>
        <v>0</v>
      </c>
      <c r="L135" s="275" t="s">
        <v>1071</v>
      </c>
      <c r="M135" s="281"/>
      <c r="N135" s="282" t="s">
        <v>33</v>
      </c>
      <c r="O135" s="224" t="s">
        <v>49</v>
      </c>
      <c r="P135" s="225">
        <f>I135+J135</f>
        <v>0</v>
      </c>
      <c r="Q135" s="225">
        <f>ROUND(I135*H135,2)</f>
        <v>0</v>
      </c>
      <c r="R135" s="225">
        <f>ROUND(J135*H135,2)</f>
        <v>0</v>
      </c>
      <c r="S135" s="80"/>
      <c r="T135" s="226">
        <f>S135*H135</f>
        <v>0</v>
      </c>
      <c r="U135" s="226">
        <v>0</v>
      </c>
      <c r="V135" s="226">
        <f>U135*H135</f>
        <v>0</v>
      </c>
      <c r="W135" s="226">
        <v>0</v>
      </c>
      <c r="X135" s="227">
        <f>W135*H135</f>
        <v>0</v>
      </c>
      <c r="AR135" s="17" t="s">
        <v>411</v>
      </c>
      <c r="AT135" s="17" t="s">
        <v>287</v>
      </c>
      <c r="AU135" s="17" t="s">
        <v>90</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305</v>
      </c>
      <c r="BM135" s="17" t="s">
        <v>4540</v>
      </c>
    </row>
    <row r="136" spans="2:65" s="1" customFormat="1" ht="16.5" customHeight="1">
      <c r="B136" s="39"/>
      <c r="C136" s="273" t="s">
        <v>505</v>
      </c>
      <c r="D136" s="273" t="s">
        <v>287</v>
      </c>
      <c r="E136" s="274" t="s">
        <v>4541</v>
      </c>
      <c r="F136" s="275" t="s">
        <v>4542</v>
      </c>
      <c r="G136" s="276" t="s">
        <v>361</v>
      </c>
      <c r="H136" s="277">
        <v>1</v>
      </c>
      <c r="I136" s="278"/>
      <c r="J136" s="279"/>
      <c r="K136" s="280">
        <f>ROUND(P136*H136,2)</f>
        <v>0</v>
      </c>
      <c r="L136" s="275" t="s">
        <v>1071</v>
      </c>
      <c r="M136" s="281"/>
      <c r="N136" s="282"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411</v>
      </c>
      <c r="AT136" s="17" t="s">
        <v>287</v>
      </c>
      <c r="AU136" s="17" t="s">
        <v>90</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305</v>
      </c>
      <c r="BM136" s="17" t="s">
        <v>4543</v>
      </c>
    </row>
    <row r="137" spans="2:65" s="1" customFormat="1" ht="16.5" customHeight="1">
      <c r="B137" s="39"/>
      <c r="C137" s="273" t="s">
        <v>532</v>
      </c>
      <c r="D137" s="273" t="s">
        <v>287</v>
      </c>
      <c r="E137" s="274" t="s">
        <v>4544</v>
      </c>
      <c r="F137" s="275" t="s">
        <v>4545</v>
      </c>
      <c r="G137" s="276" t="s">
        <v>361</v>
      </c>
      <c r="H137" s="277">
        <v>1</v>
      </c>
      <c r="I137" s="278"/>
      <c r="J137" s="279"/>
      <c r="K137" s="280">
        <f>ROUND(P137*H137,2)</f>
        <v>0</v>
      </c>
      <c r="L137" s="275" t="s">
        <v>1071</v>
      </c>
      <c r="M137" s="281"/>
      <c r="N137" s="282"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411</v>
      </c>
      <c r="AT137" s="17" t="s">
        <v>287</v>
      </c>
      <c r="AU137" s="17" t="s">
        <v>90</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305</v>
      </c>
      <c r="BM137" s="17" t="s">
        <v>4546</v>
      </c>
    </row>
    <row r="138" spans="2:65" s="1" customFormat="1" ht="16.5" customHeight="1">
      <c r="B138" s="39"/>
      <c r="C138" s="273" t="s">
        <v>564</v>
      </c>
      <c r="D138" s="273" t="s">
        <v>287</v>
      </c>
      <c r="E138" s="274" t="s">
        <v>4547</v>
      </c>
      <c r="F138" s="275" t="s">
        <v>4548</v>
      </c>
      <c r="G138" s="276" t="s">
        <v>361</v>
      </c>
      <c r="H138" s="277">
        <v>21</v>
      </c>
      <c r="I138" s="278"/>
      <c r="J138" s="279"/>
      <c r="K138" s="280">
        <f>ROUND(P138*H138,2)</f>
        <v>0</v>
      </c>
      <c r="L138" s="275" t="s">
        <v>1071</v>
      </c>
      <c r="M138" s="281"/>
      <c r="N138" s="282"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411</v>
      </c>
      <c r="AT138" s="17" t="s">
        <v>287</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305</v>
      </c>
      <c r="BM138" s="17" t="s">
        <v>4549</v>
      </c>
    </row>
    <row r="139" spans="2:65" s="1" customFormat="1" ht="16.5" customHeight="1">
      <c r="B139" s="39"/>
      <c r="C139" s="273" t="s">
        <v>577</v>
      </c>
      <c r="D139" s="273" t="s">
        <v>287</v>
      </c>
      <c r="E139" s="274" t="s">
        <v>4550</v>
      </c>
      <c r="F139" s="275" t="s">
        <v>4551</v>
      </c>
      <c r="G139" s="276" t="s">
        <v>361</v>
      </c>
      <c r="H139" s="277">
        <v>16</v>
      </c>
      <c r="I139" s="278"/>
      <c r="J139" s="279"/>
      <c r="K139" s="280">
        <f>ROUND(P139*H139,2)</f>
        <v>0</v>
      </c>
      <c r="L139" s="275" t="s">
        <v>1071</v>
      </c>
      <c r="M139" s="281"/>
      <c r="N139" s="282"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411</v>
      </c>
      <c r="AT139" s="17" t="s">
        <v>287</v>
      </c>
      <c r="AU139" s="17" t="s">
        <v>90</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305</v>
      </c>
      <c r="BM139" s="17" t="s">
        <v>4552</v>
      </c>
    </row>
    <row r="140" spans="2:65" s="1" customFormat="1" ht="16.5" customHeight="1">
      <c r="B140" s="39"/>
      <c r="C140" s="273" t="s">
        <v>586</v>
      </c>
      <c r="D140" s="273" t="s">
        <v>287</v>
      </c>
      <c r="E140" s="274" t="s">
        <v>4553</v>
      </c>
      <c r="F140" s="275" t="s">
        <v>4554</v>
      </c>
      <c r="G140" s="276" t="s">
        <v>361</v>
      </c>
      <c r="H140" s="277">
        <v>1</v>
      </c>
      <c r="I140" s="278"/>
      <c r="J140" s="279"/>
      <c r="K140" s="280">
        <f>ROUND(P140*H140,2)</f>
        <v>0</v>
      </c>
      <c r="L140" s="275" t="s">
        <v>1071</v>
      </c>
      <c r="M140" s="281"/>
      <c r="N140" s="282"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411</v>
      </c>
      <c r="AT140" s="17" t="s">
        <v>287</v>
      </c>
      <c r="AU140" s="17" t="s">
        <v>90</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305</v>
      </c>
      <c r="BM140" s="17" t="s">
        <v>4555</v>
      </c>
    </row>
    <row r="141" spans="2:65" s="1" customFormat="1" ht="16.5" customHeight="1">
      <c r="B141" s="39"/>
      <c r="C141" s="273" t="s">
        <v>604</v>
      </c>
      <c r="D141" s="273" t="s">
        <v>287</v>
      </c>
      <c r="E141" s="274" t="s">
        <v>4556</v>
      </c>
      <c r="F141" s="275" t="s">
        <v>4557</v>
      </c>
      <c r="G141" s="276" t="s">
        <v>361</v>
      </c>
      <c r="H141" s="277">
        <v>3</v>
      </c>
      <c r="I141" s="278"/>
      <c r="J141" s="279"/>
      <c r="K141" s="280">
        <f>ROUND(P141*H141,2)</f>
        <v>0</v>
      </c>
      <c r="L141" s="275" t="s">
        <v>1071</v>
      </c>
      <c r="M141" s="281"/>
      <c r="N141" s="282"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411</v>
      </c>
      <c r="AT141" s="17" t="s">
        <v>287</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4558</v>
      </c>
    </row>
    <row r="142" spans="2:65" s="1" customFormat="1" ht="16.5" customHeight="1">
      <c r="B142" s="39"/>
      <c r="C142" s="273" t="s">
        <v>621</v>
      </c>
      <c r="D142" s="273" t="s">
        <v>287</v>
      </c>
      <c r="E142" s="274" t="s">
        <v>4559</v>
      </c>
      <c r="F142" s="275" t="s">
        <v>4560</v>
      </c>
      <c r="G142" s="276" t="s">
        <v>361</v>
      </c>
      <c r="H142" s="277">
        <v>1</v>
      </c>
      <c r="I142" s="278"/>
      <c r="J142" s="279"/>
      <c r="K142" s="280">
        <f>ROUND(P142*H142,2)</f>
        <v>0</v>
      </c>
      <c r="L142" s="275" t="s">
        <v>1071</v>
      </c>
      <c r="M142" s="281"/>
      <c r="N142" s="282"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411</v>
      </c>
      <c r="AT142" s="17" t="s">
        <v>287</v>
      </c>
      <c r="AU142" s="17" t="s">
        <v>90</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305</v>
      </c>
      <c r="BM142" s="17" t="s">
        <v>4561</v>
      </c>
    </row>
    <row r="143" spans="2:65" s="1" customFormat="1" ht="16.5" customHeight="1">
      <c r="B143" s="39"/>
      <c r="C143" s="273" t="s">
        <v>630</v>
      </c>
      <c r="D143" s="273" t="s">
        <v>287</v>
      </c>
      <c r="E143" s="274" t="s">
        <v>4562</v>
      </c>
      <c r="F143" s="275" t="s">
        <v>4563</v>
      </c>
      <c r="G143" s="276" t="s">
        <v>361</v>
      </c>
      <c r="H143" s="277">
        <v>1</v>
      </c>
      <c r="I143" s="278"/>
      <c r="J143" s="279"/>
      <c r="K143" s="280">
        <f>ROUND(P143*H143,2)</f>
        <v>0</v>
      </c>
      <c r="L143" s="275" t="s">
        <v>1071</v>
      </c>
      <c r="M143" s="281"/>
      <c r="N143" s="282"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411</v>
      </c>
      <c r="AT143" s="17" t="s">
        <v>287</v>
      </c>
      <c r="AU143" s="17" t="s">
        <v>90</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305</v>
      </c>
      <c r="BM143" s="17" t="s">
        <v>4564</v>
      </c>
    </row>
    <row r="144" spans="2:65" s="1" customFormat="1" ht="16.5" customHeight="1">
      <c r="B144" s="39"/>
      <c r="C144" s="273" t="s">
        <v>638</v>
      </c>
      <c r="D144" s="273" t="s">
        <v>287</v>
      </c>
      <c r="E144" s="274" t="s">
        <v>4565</v>
      </c>
      <c r="F144" s="275" t="s">
        <v>4566</v>
      </c>
      <c r="G144" s="276" t="s">
        <v>361</v>
      </c>
      <c r="H144" s="277">
        <v>98</v>
      </c>
      <c r="I144" s="278"/>
      <c r="J144" s="279"/>
      <c r="K144" s="280">
        <f>ROUND(P144*H144,2)</f>
        <v>0</v>
      </c>
      <c r="L144" s="275" t="s">
        <v>1071</v>
      </c>
      <c r="M144" s="281"/>
      <c r="N144" s="282"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411</v>
      </c>
      <c r="AT144" s="17" t="s">
        <v>287</v>
      </c>
      <c r="AU144" s="17" t="s">
        <v>90</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305</v>
      </c>
      <c r="BM144" s="17" t="s">
        <v>4567</v>
      </c>
    </row>
    <row r="145" spans="2:65" s="1" customFormat="1" ht="16.5" customHeight="1">
      <c r="B145" s="39"/>
      <c r="C145" s="273" t="s">
        <v>648</v>
      </c>
      <c r="D145" s="273" t="s">
        <v>287</v>
      </c>
      <c r="E145" s="274" t="s">
        <v>4568</v>
      </c>
      <c r="F145" s="275" t="s">
        <v>4569</v>
      </c>
      <c r="G145" s="276" t="s">
        <v>361</v>
      </c>
      <c r="H145" s="277">
        <v>18</v>
      </c>
      <c r="I145" s="278"/>
      <c r="J145" s="279"/>
      <c r="K145" s="280">
        <f>ROUND(P145*H145,2)</f>
        <v>0</v>
      </c>
      <c r="L145" s="275" t="s">
        <v>1071</v>
      </c>
      <c r="M145" s="281"/>
      <c r="N145" s="282"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411</v>
      </c>
      <c r="AT145" s="17" t="s">
        <v>287</v>
      </c>
      <c r="AU145" s="17" t="s">
        <v>90</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305</v>
      </c>
      <c r="BM145" s="17" t="s">
        <v>4570</v>
      </c>
    </row>
    <row r="146" spans="2:65" s="1" customFormat="1" ht="16.5" customHeight="1">
      <c r="B146" s="39"/>
      <c r="C146" s="273" t="s">
        <v>655</v>
      </c>
      <c r="D146" s="273" t="s">
        <v>287</v>
      </c>
      <c r="E146" s="274" t="s">
        <v>4571</v>
      </c>
      <c r="F146" s="275" t="s">
        <v>4572</v>
      </c>
      <c r="G146" s="276" t="s">
        <v>361</v>
      </c>
      <c r="H146" s="277">
        <v>26</v>
      </c>
      <c r="I146" s="278"/>
      <c r="J146" s="279"/>
      <c r="K146" s="280">
        <f>ROUND(P146*H146,2)</f>
        <v>0</v>
      </c>
      <c r="L146" s="275" t="s">
        <v>1071</v>
      </c>
      <c r="M146" s="281"/>
      <c r="N146" s="282"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411</v>
      </c>
      <c r="AT146" s="17" t="s">
        <v>287</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305</v>
      </c>
      <c r="BM146" s="17" t="s">
        <v>4573</v>
      </c>
    </row>
    <row r="147" spans="2:65" s="1" customFormat="1" ht="16.5" customHeight="1">
      <c r="B147" s="39"/>
      <c r="C147" s="273" t="s">
        <v>659</v>
      </c>
      <c r="D147" s="273" t="s">
        <v>287</v>
      </c>
      <c r="E147" s="274" t="s">
        <v>4574</v>
      </c>
      <c r="F147" s="275" t="s">
        <v>4575</v>
      </c>
      <c r="G147" s="276" t="s">
        <v>3851</v>
      </c>
      <c r="H147" s="277">
        <v>1</v>
      </c>
      <c r="I147" s="278"/>
      <c r="J147" s="279"/>
      <c r="K147" s="280">
        <f>ROUND(P147*H147,2)</f>
        <v>0</v>
      </c>
      <c r="L147" s="275" t="s">
        <v>1071</v>
      </c>
      <c r="M147" s="281"/>
      <c r="N147" s="282"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411</v>
      </c>
      <c r="AT147" s="17" t="s">
        <v>287</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305</v>
      </c>
      <c r="BM147" s="17" t="s">
        <v>4576</v>
      </c>
    </row>
    <row r="148" spans="2:65" s="1" customFormat="1" ht="16.5" customHeight="1">
      <c r="B148" s="39"/>
      <c r="C148" s="273" t="s">
        <v>671</v>
      </c>
      <c r="D148" s="273" t="s">
        <v>287</v>
      </c>
      <c r="E148" s="274" t="s">
        <v>4577</v>
      </c>
      <c r="F148" s="275" t="s">
        <v>4578</v>
      </c>
      <c r="G148" s="276" t="s">
        <v>361</v>
      </c>
      <c r="H148" s="277">
        <v>1</v>
      </c>
      <c r="I148" s="278"/>
      <c r="J148" s="279"/>
      <c r="K148" s="280">
        <f>ROUND(P148*H148,2)</f>
        <v>0</v>
      </c>
      <c r="L148" s="275" t="s">
        <v>1071</v>
      </c>
      <c r="M148" s="281"/>
      <c r="N148" s="282"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411</v>
      </c>
      <c r="AT148" s="17" t="s">
        <v>287</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305</v>
      </c>
      <c r="BM148" s="17" t="s">
        <v>4579</v>
      </c>
    </row>
    <row r="149" spans="2:65" s="1" customFormat="1" ht="22.5" customHeight="1">
      <c r="B149" s="39"/>
      <c r="C149" s="216" t="s">
        <v>676</v>
      </c>
      <c r="D149" s="216" t="s">
        <v>206</v>
      </c>
      <c r="E149" s="217" t="s">
        <v>4580</v>
      </c>
      <c r="F149" s="218" t="s">
        <v>4581</v>
      </c>
      <c r="G149" s="219" t="s">
        <v>361</v>
      </c>
      <c r="H149" s="220">
        <v>1</v>
      </c>
      <c r="I149" s="221"/>
      <c r="J149" s="221"/>
      <c r="K149" s="222">
        <f>ROUND(P149*H149,2)</f>
        <v>0</v>
      </c>
      <c r="L149" s="218" t="s">
        <v>1071</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305</v>
      </c>
      <c r="AT149" s="17" t="s">
        <v>206</v>
      </c>
      <c r="AU149" s="17" t="s">
        <v>90</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305</v>
      </c>
      <c r="BM149" s="17" t="s">
        <v>4582</v>
      </c>
    </row>
    <row r="150" spans="2:65" s="1" customFormat="1" ht="16.5" customHeight="1">
      <c r="B150" s="39"/>
      <c r="C150" s="273" t="s">
        <v>683</v>
      </c>
      <c r="D150" s="273" t="s">
        <v>287</v>
      </c>
      <c r="E150" s="274" t="s">
        <v>4583</v>
      </c>
      <c r="F150" s="275" t="s">
        <v>4584</v>
      </c>
      <c r="G150" s="276" t="s">
        <v>314</v>
      </c>
      <c r="H150" s="277">
        <v>1</v>
      </c>
      <c r="I150" s="278"/>
      <c r="J150" s="279"/>
      <c r="K150" s="280">
        <f>ROUND(P150*H150,2)</f>
        <v>0</v>
      </c>
      <c r="L150" s="275" t="s">
        <v>1071</v>
      </c>
      <c r="M150" s="281"/>
      <c r="N150" s="282"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411</v>
      </c>
      <c r="AT150" s="17" t="s">
        <v>287</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305</v>
      </c>
      <c r="BM150" s="17" t="s">
        <v>4585</v>
      </c>
    </row>
    <row r="151" spans="2:65" s="1" customFormat="1" ht="16.5" customHeight="1">
      <c r="B151" s="39"/>
      <c r="C151" s="216" t="s">
        <v>704</v>
      </c>
      <c r="D151" s="216" t="s">
        <v>206</v>
      </c>
      <c r="E151" s="217" t="s">
        <v>4586</v>
      </c>
      <c r="F151" s="218" t="s">
        <v>4587</v>
      </c>
      <c r="G151" s="219" t="s">
        <v>361</v>
      </c>
      <c r="H151" s="220">
        <v>6</v>
      </c>
      <c r="I151" s="221"/>
      <c r="J151" s="221"/>
      <c r="K151" s="222">
        <f>ROUND(P151*H151,2)</f>
        <v>0</v>
      </c>
      <c r="L151" s="218" t="s">
        <v>1071</v>
      </c>
      <c r="M151" s="44"/>
      <c r="N151" s="223"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305</v>
      </c>
      <c r="AT151" s="17" t="s">
        <v>206</v>
      </c>
      <c r="AU151" s="17" t="s">
        <v>90</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305</v>
      </c>
      <c r="BM151" s="17" t="s">
        <v>4588</v>
      </c>
    </row>
    <row r="152" spans="2:65" s="1" customFormat="1" ht="16.5" customHeight="1">
      <c r="B152" s="39"/>
      <c r="C152" s="273" t="s">
        <v>710</v>
      </c>
      <c r="D152" s="273" t="s">
        <v>287</v>
      </c>
      <c r="E152" s="274" t="s">
        <v>4589</v>
      </c>
      <c r="F152" s="275" t="s">
        <v>4590</v>
      </c>
      <c r="G152" s="276" t="s">
        <v>314</v>
      </c>
      <c r="H152" s="277">
        <v>6</v>
      </c>
      <c r="I152" s="278"/>
      <c r="J152" s="279"/>
      <c r="K152" s="280">
        <f>ROUND(P152*H152,2)</f>
        <v>0</v>
      </c>
      <c r="L152" s="275" t="s">
        <v>1071</v>
      </c>
      <c r="M152" s="281"/>
      <c r="N152" s="282"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411</v>
      </c>
      <c r="AT152" s="17" t="s">
        <v>287</v>
      </c>
      <c r="AU152" s="17" t="s">
        <v>90</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305</v>
      </c>
      <c r="BM152" s="17" t="s">
        <v>4591</v>
      </c>
    </row>
    <row r="153" spans="2:65" s="1" customFormat="1" ht="16.5" customHeight="1">
      <c r="B153" s="39"/>
      <c r="C153" s="216" t="s">
        <v>714</v>
      </c>
      <c r="D153" s="216" t="s">
        <v>206</v>
      </c>
      <c r="E153" s="217" t="s">
        <v>4592</v>
      </c>
      <c r="F153" s="218" t="s">
        <v>4593</v>
      </c>
      <c r="G153" s="219" t="s">
        <v>361</v>
      </c>
      <c r="H153" s="220">
        <v>22</v>
      </c>
      <c r="I153" s="221"/>
      <c r="J153" s="221"/>
      <c r="K153" s="222">
        <f>ROUND(P153*H153,2)</f>
        <v>0</v>
      </c>
      <c r="L153" s="218" t="s">
        <v>1071</v>
      </c>
      <c r="M153" s="44"/>
      <c r="N153" s="223"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305</v>
      </c>
      <c r="AT153" s="17" t="s">
        <v>206</v>
      </c>
      <c r="AU153" s="17" t="s">
        <v>90</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305</v>
      </c>
      <c r="BM153" s="17" t="s">
        <v>4594</v>
      </c>
    </row>
    <row r="154" spans="2:47" s="1" customFormat="1" ht="12">
      <c r="B154" s="39"/>
      <c r="C154" s="40"/>
      <c r="D154" s="231" t="s">
        <v>887</v>
      </c>
      <c r="E154" s="40"/>
      <c r="F154" s="283" t="s">
        <v>4595</v>
      </c>
      <c r="G154" s="40"/>
      <c r="H154" s="40"/>
      <c r="I154" s="132"/>
      <c r="J154" s="132"/>
      <c r="K154" s="40"/>
      <c r="L154" s="40"/>
      <c r="M154" s="44"/>
      <c r="N154" s="284"/>
      <c r="O154" s="80"/>
      <c r="P154" s="80"/>
      <c r="Q154" s="80"/>
      <c r="R154" s="80"/>
      <c r="S154" s="80"/>
      <c r="T154" s="80"/>
      <c r="U154" s="80"/>
      <c r="V154" s="80"/>
      <c r="W154" s="80"/>
      <c r="X154" s="81"/>
      <c r="AT154" s="17" t="s">
        <v>887</v>
      </c>
      <c r="AU154" s="17" t="s">
        <v>90</v>
      </c>
    </row>
    <row r="155" spans="2:65" s="1" customFormat="1" ht="16.5" customHeight="1">
      <c r="B155" s="39"/>
      <c r="C155" s="273" t="s">
        <v>730</v>
      </c>
      <c r="D155" s="273" t="s">
        <v>287</v>
      </c>
      <c r="E155" s="274" t="s">
        <v>4596</v>
      </c>
      <c r="F155" s="275" t="s">
        <v>4597</v>
      </c>
      <c r="G155" s="276" t="s">
        <v>361</v>
      </c>
      <c r="H155" s="277">
        <v>1</v>
      </c>
      <c r="I155" s="278"/>
      <c r="J155" s="279"/>
      <c r="K155" s="280">
        <f>ROUND(P155*H155,2)</f>
        <v>0</v>
      </c>
      <c r="L155" s="275" t="s">
        <v>1071</v>
      </c>
      <c r="M155" s="281"/>
      <c r="N155" s="282"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411</v>
      </c>
      <c r="AT155" s="17" t="s">
        <v>287</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305</v>
      </c>
      <c r="BM155" s="17" t="s">
        <v>4598</v>
      </c>
    </row>
    <row r="156" spans="2:47" s="1" customFormat="1" ht="12">
      <c r="B156" s="39"/>
      <c r="C156" s="40"/>
      <c r="D156" s="231" t="s">
        <v>887</v>
      </c>
      <c r="E156" s="40"/>
      <c r="F156" s="283" t="s">
        <v>4599</v>
      </c>
      <c r="G156" s="40"/>
      <c r="H156" s="40"/>
      <c r="I156" s="132"/>
      <c r="J156" s="132"/>
      <c r="K156" s="40"/>
      <c r="L156" s="40"/>
      <c r="M156" s="44"/>
      <c r="N156" s="284"/>
      <c r="O156" s="80"/>
      <c r="P156" s="80"/>
      <c r="Q156" s="80"/>
      <c r="R156" s="80"/>
      <c r="S156" s="80"/>
      <c r="T156" s="80"/>
      <c r="U156" s="80"/>
      <c r="V156" s="80"/>
      <c r="W156" s="80"/>
      <c r="X156" s="81"/>
      <c r="AT156" s="17" t="s">
        <v>887</v>
      </c>
      <c r="AU156" s="17" t="s">
        <v>90</v>
      </c>
    </row>
    <row r="157" spans="2:65" s="1" customFormat="1" ht="16.5" customHeight="1">
      <c r="B157" s="39"/>
      <c r="C157" s="273" t="s">
        <v>741</v>
      </c>
      <c r="D157" s="273" t="s">
        <v>287</v>
      </c>
      <c r="E157" s="274" t="s">
        <v>4600</v>
      </c>
      <c r="F157" s="275" t="s">
        <v>4601</v>
      </c>
      <c r="G157" s="276" t="s">
        <v>361</v>
      </c>
      <c r="H157" s="277">
        <v>1</v>
      </c>
      <c r="I157" s="278"/>
      <c r="J157" s="279"/>
      <c r="K157" s="280">
        <f>ROUND(P157*H157,2)</f>
        <v>0</v>
      </c>
      <c r="L157" s="275" t="s">
        <v>1071</v>
      </c>
      <c r="M157" s="281"/>
      <c r="N157" s="282"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411</v>
      </c>
      <c r="AT157" s="17" t="s">
        <v>287</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305</v>
      </c>
      <c r="BM157" s="17" t="s">
        <v>4602</v>
      </c>
    </row>
    <row r="158" spans="2:47" s="1" customFormat="1" ht="12">
      <c r="B158" s="39"/>
      <c r="C158" s="40"/>
      <c r="D158" s="231" t="s">
        <v>887</v>
      </c>
      <c r="E158" s="40"/>
      <c r="F158" s="283" t="s">
        <v>4603</v>
      </c>
      <c r="G158" s="40"/>
      <c r="H158" s="40"/>
      <c r="I158" s="132"/>
      <c r="J158" s="132"/>
      <c r="K158" s="40"/>
      <c r="L158" s="40"/>
      <c r="M158" s="44"/>
      <c r="N158" s="284"/>
      <c r="O158" s="80"/>
      <c r="P158" s="80"/>
      <c r="Q158" s="80"/>
      <c r="R158" s="80"/>
      <c r="S158" s="80"/>
      <c r="T158" s="80"/>
      <c r="U158" s="80"/>
      <c r="V158" s="80"/>
      <c r="W158" s="80"/>
      <c r="X158" s="81"/>
      <c r="AT158" s="17" t="s">
        <v>887</v>
      </c>
      <c r="AU158" s="17" t="s">
        <v>90</v>
      </c>
    </row>
    <row r="159" spans="2:65" s="1" customFormat="1" ht="16.5" customHeight="1">
      <c r="B159" s="39"/>
      <c r="C159" s="273" t="s">
        <v>752</v>
      </c>
      <c r="D159" s="273" t="s">
        <v>287</v>
      </c>
      <c r="E159" s="274" t="s">
        <v>4604</v>
      </c>
      <c r="F159" s="275" t="s">
        <v>4605</v>
      </c>
      <c r="G159" s="276" t="s">
        <v>361</v>
      </c>
      <c r="H159" s="277">
        <v>1</v>
      </c>
      <c r="I159" s="278"/>
      <c r="J159" s="279"/>
      <c r="K159" s="280">
        <f>ROUND(P159*H159,2)</f>
        <v>0</v>
      </c>
      <c r="L159" s="275" t="s">
        <v>1071</v>
      </c>
      <c r="M159" s="281"/>
      <c r="N159" s="282"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411</v>
      </c>
      <c r="AT159" s="17" t="s">
        <v>287</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305</v>
      </c>
      <c r="BM159" s="17" t="s">
        <v>4606</v>
      </c>
    </row>
    <row r="160" spans="2:47" s="1" customFormat="1" ht="12">
      <c r="B160" s="39"/>
      <c r="C160" s="40"/>
      <c r="D160" s="231" t="s">
        <v>887</v>
      </c>
      <c r="E160" s="40"/>
      <c r="F160" s="283" t="s">
        <v>4607</v>
      </c>
      <c r="G160" s="40"/>
      <c r="H160" s="40"/>
      <c r="I160" s="132"/>
      <c r="J160" s="132"/>
      <c r="K160" s="40"/>
      <c r="L160" s="40"/>
      <c r="M160" s="44"/>
      <c r="N160" s="284"/>
      <c r="O160" s="80"/>
      <c r="P160" s="80"/>
      <c r="Q160" s="80"/>
      <c r="R160" s="80"/>
      <c r="S160" s="80"/>
      <c r="T160" s="80"/>
      <c r="U160" s="80"/>
      <c r="V160" s="80"/>
      <c r="W160" s="80"/>
      <c r="X160" s="81"/>
      <c r="AT160" s="17" t="s">
        <v>887</v>
      </c>
      <c r="AU160" s="17" t="s">
        <v>90</v>
      </c>
    </row>
    <row r="161" spans="2:65" s="1" customFormat="1" ht="16.5" customHeight="1">
      <c r="B161" s="39"/>
      <c r="C161" s="273" t="s">
        <v>763</v>
      </c>
      <c r="D161" s="273" t="s">
        <v>287</v>
      </c>
      <c r="E161" s="274" t="s">
        <v>4608</v>
      </c>
      <c r="F161" s="275" t="s">
        <v>4609</v>
      </c>
      <c r="G161" s="276" t="s">
        <v>361</v>
      </c>
      <c r="H161" s="277">
        <v>3</v>
      </c>
      <c r="I161" s="278"/>
      <c r="J161" s="279"/>
      <c r="K161" s="280">
        <f>ROUND(P161*H161,2)</f>
        <v>0</v>
      </c>
      <c r="L161" s="275" t="s">
        <v>1071</v>
      </c>
      <c r="M161" s="281"/>
      <c r="N161" s="282"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411</v>
      </c>
      <c r="AT161" s="17" t="s">
        <v>287</v>
      </c>
      <c r="AU161" s="17" t="s">
        <v>90</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305</v>
      </c>
      <c r="BM161" s="17" t="s">
        <v>4610</v>
      </c>
    </row>
    <row r="162" spans="2:47" s="1" customFormat="1" ht="12">
      <c r="B162" s="39"/>
      <c r="C162" s="40"/>
      <c r="D162" s="231" t="s">
        <v>887</v>
      </c>
      <c r="E162" s="40"/>
      <c r="F162" s="283" t="s">
        <v>4611</v>
      </c>
      <c r="G162" s="40"/>
      <c r="H162" s="40"/>
      <c r="I162" s="132"/>
      <c r="J162" s="132"/>
      <c r="K162" s="40"/>
      <c r="L162" s="40"/>
      <c r="M162" s="44"/>
      <c r="N162" s="284"/>
      <c r="O162" s="80"/>
      <c r="P162" s="80"/>
      <c r="Q162" s="80"/>
      <c r="R162" s="80"/>
      <c r="S162" s="80"/>
      <c r="T162" s="80"/>
      <c r="U162" s="80"/>
      <c r="V162" s="80"/>
      <c r="W162" s="80"/>
      <c r="X162" s="81"/>
      <c r="AT162" s="17" t="s">
        <v>887</v>
      </c>
      <c r="AU162" s="17" t="s">
        <v>90</v>
      </c>
    </row>
    <row r="163" spans="2:65" s="1" customFormat="1" ht="16.5" customHeight="1">
      <c r="B163" s="39"/>
      <c r="C163" s="273" t="s">
        <v>771</v>
      </c>
      <c r="D163" s="273" t="s">
        <v>287</v>
      </c>
      <c r="E163" s="274" t="s">
        <v>4612</v>
      </c>
      <c r="F163" s="275" t="s">
        <v>4613</v>
      </c>
      <c r="G163" s="276" t="s">
        <v>361</v>
      </c>
      <c r="H163" s="277">
        <v>1</v>
      </c>
      <c r="I163" s="278"/>
      <c r="J163" s="279"/>
      <c r="K163" s="280">
        <f>ROUND(P163*H163,2)</f>
        <v>0</v>
      </c>
      <c r="L163" s="275" t="s">
        <v>1071</v>
      </c>
      <c r="M163" s="281"/>
      <c r="N163" s="282"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411</v>
      </c>
      <c r="AT163" s="17" t="s">
        <v>287</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305</v>
      </c>
      <c r="BM163" s="17" t="s">
        <v>4614</v>
      </c>
    </row>
    <row r="164" spans="2:47" s="1" customFormat="1" ht="12">
      <c r="B164" s="39"/>
      <c r="C164" s="40"/>
      <c r="D164" s="231" t="s">
        <v>887</v>
      </c>
      <c r="E164" s="40"/>
      <c r="F164" s="283" t="s">
        <v>4615</v>
      </c>
      <c r="G164" s="40"/>
      <c r="H164" s="40"/>
      <c r="I164" s="132"/>
      <c r="J164" s="132"/>
      <c r="K164" s="40"/>
      <c r="L164" s="40"/>
      <c r="M164" s="44"/>
      <c r="N164" s="284"/>
      <c r="O164" s="80"/>
      <c r="P164" s="80"/>
      <c r="Q164" s="80"/>
      <c r="R164" s="80"/>
      <c r="S164" s="80"/>
      <c r="T164" s="80"/>
      <c r="U164" s="80"/>
      <c r="V164" s="80"/>
      <c r="W164" s="80"/>
      <c r="X164" s="81"/>
      <c r="AT164" s="17" t="s">
        <v>887</v>
      </c>
      <c r="AU164" s="17" t="s">
        <v>90</v>
      </c>
    </row>
    <row r="165" spans="2:65" s="1" customFormat="1" ht="22.5" customHeight="1">
      <c r="B165" s="39"/>
      <c r="C165" s="273" t="s">
        <v>777</v>
      </c>
      <c r="D165" s="273" t="s">
        <v>287</v>
      </c>
      <c r="E165" s="274" t="s">
        <v>4616</v>
      </c>
      <c r="F165" s="275" t="s">
        <v>4617</v>
      </c>
      <c r="G165" s="276" t="s">
        <v>361</v>
      </c>
      <c r="H165" s="277">
        <v>1</v>
      </c>
      <c r="I165" s="278"/>
      <c r="J165" s="279"/>
      <c r="K165" s="280">
        <f>ROUND(P165*H165,2)</f>
        <v>0</v>
      </c>
      <c r="L165" s="275" t="s">
        <v>1071</v>
      </c>
      <c r="M165" s="281"/>
      <c r="N165" s="282"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411</v>
      </c>
      <c r="AT165" s="17" t="s">
        <v>287</v>
      </c>
      <c r="AU165" s="17" t="s">
        <v>90</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305</v>
      </c>
      <c r="BM165" s="17" t="s">
        <v>4618</v>
      </c>
    </row>
    <row r="166" spans="2:47" s="1" customFormat="1" ht="12">
      <c r="B166" s="39"/>
      <c r="C166" s="40"/>
      <c r="D166" s="231" t="s">
        <v>887</v>
      </c>
      <c r="E166" s="40"/>
      <c r="F166" s="283" t="s">
        <v>4619</v>
      </c>
      <c r="G166" s="40"/>
      <c r="H166" s="40"/>
      <c r="I166" s="132"/>
      <c r="J166" s="132"/>
      <c r="K166" s="40"/>
      <c r="L166" s="40"/>
      <c r="M166" s="44"/>
      <c r="N166" s="284"/>
      <c r="O166" s="80"/>
      <c r="P166" s="80"/>
      <c r="Q166" s="80"/>
      <c r="R166" s="80"/>
      <c r="S166" s="80"/>
      <c r="T166" s="80"/>
      <c r="U166" s="80"/>
      <c r="V166" s="80"/>
      <c r="W166" s="80"/>
      <c r="X166" s="81"/>
      <c r="AT166" s="17" t="s">
        <v>887</v>
      </c>
      <c r="AU166" s="17" t="s">
        <v>90</v>
      </c>
    </row>
    <row r="167" spans="2:65" s="1" customFormat="1" ht="16.5" customHeight="1">
      <c r="B167" s="39"/>
      <c r="C167" s="273" t="s">
        <v>781</v>
      </c>
      <c r="D167" s="273" t="s">
        <v>287</v>
      </c>
      <c r="E167" s="274" t="s">
        <v>4620</v>
      </c>
      <c r="F167" s="275" t="s">
        <v>4621</v>
      </c>
      <c r="G167" s="276" t="s">
        <v>361</v>
      </c>
      <c r="H167" s="277">
        <v>3</v>
      </c>
      <c r="I167" s="278"/>
      <c r="J167" s="279"/>
      <c r="K167" s="280">
        <f>ROUND(P167*H167,2)</f>
        <v>0</v>
      </c>
      <c r="L167" s="275" t="s">
        <v>1071</v>
      </c>
      <c r="M167" s="281"/>
      <c r="N167" s="282" t="s">
        <v>33</v>
      </c>
      <c r="O167" s="224" t="s">
        <v>49</v>
      </c>
      <c r="P167" s="225">
        <f>I167+J167</f>
        <v>0</v>
      </c>
      <c r="Q167" s="225">
        <f>ROUND(I167*H167,2)</f>
        <v>0</v>
      </c>
      <c r="R167" s="225">
        <f>ROUND(J167*H167,2)</f>
        <v>0</v>
      </c>
      <c r="S167" s="80"/>
      <c r="T167" s="226">
        <f>S167*H167</f>
        <v>0</v>
      </c>
      <c r="U167" s="226">
        <v>0</v>
      </c>
      <c r="V167" s="226">
        <f>U167*H167</f>
        <v>0</v>
      </c>
      <c r="W167" s="226">
        <v>0</v>
      </c>
      <c r="X167" s="227">
        <f>W167*H167</f>
        <v>0</v>
      </c>
      <c r="AR167" s="17" t="s">
        <v>411</v>
      </c>
      <c r="AT167" s="17" t="s">
        <v>287</v>
      </c>
      <c r="AU167" s="17" t="s">
        <v>90</v>
      </c>
      <c r="AY167" s="17" t="s">
        <v>204</v>
      </c>
      <c r="BE167" s="228">
        <f>IF(O167="základní",K167,0)</f>
        <v>0</v>
      </c>
      <c r="BF167" s="228">
        <f>IF(O167="snížená",K167,0)</f>
        <v>0</v>
      </c>
      <c r="BG167" s="228">
        <f>IF(O167="zákl. přenesená",K167,0)</f>
        <v>0</v>
      </c>
      <c r="BH167" s="228">
        <f>IF(O167="sníž. přenesená",K167,0)</f>
        <v>0</v>
      </c>
      <c r="BI167" s="228">
        <f>IF(O167="nulová",K167,0)</f>
        <v>0</v>
      </c>
      <c r="BJ167" s="17" t="s">
        <v>88</v>
      </c>
      <c r="BK167" s="228">
        <f>ROUND(P167*H167,2)</f>
        <v>0</v>
      </c>
      <c r="BL167" s="17" t="s">
        <v>305</v>
      </c>
      <c r="BM167" s="17" t="s">
        <v>4622</v>
      </c>
    </row>
    <row r="168" spans="2:47" s="1" customFormat="1" ht="12">
      <c r="B168" s="39"/>
      <c r="C168" s="40"/>
      <c r="D168" s="231" t="s">
        <v>887</v>
      </c>
      <c r="E168" s="40"/>
      <c r="F168" s="283" t="s">
        <v>4623</v>
      </c>
      <c r="G168" s="40"/>
      <c r="H168" s="40"/>
      <c r="I168" s="132"/>
      <c r="J168" s="132"/>
      <c r="K168" s="40"/>
      <c r="L168" s="40"/>
      <c r="M168" s="44"/>
      <c r="N168" s="284"/>
      <c r="O168" s="80"/>
      <c r="P168" s="80"/>
      <c r="Q168" s="80"/>
      <c r="R168" s="80"/>
      <c r="S168" s="80"/>
      <c r="T168" s="80"/>
      <c r="U168" s="80"/>
      <c r="V168" s="80"/>
      <c r="W168" s="80"/>
      <c r="X168" s="81"/>
      <c r="AT168" s="17" t="s">
        <v>887</v>
      </c>
      <c r="AU168" s="17" t="s">
        <v>90</v>
      </c>
    </row>
    <row r="169" spans="2:65" s="1" customFormat="1" ht="16.5" customHeight="1">
      <c r="B169" s="39"/>
      <c r="C169" s="273" t="s">
        <v>787</v>
      </c>
      <c r="D169" s="273" t="s">
        <v>287</v>
      </c>
      <c r="E169" s="274" t="s">
        <v>4624</v>
      </c>
      <c r="F169" s="275" t="s">
        <v>4625</v>
      </c>
      <c r="G169" s="276" t="s">
        <v>361</v>
      </c>
      <c r="H169" s="277">
        <v>2</v>
      </c>
      <c r="I169" s="278"/>
      <c r="J169" s="279"/>
      <c r="K169" s="280">
        <f>ROUND(P169*H169,2)</f>
        <v>0</v>
      </c>
      <c r="L169" s="275" t="s">
        <v>1071</v>
      </c>
      <c r="M169" s="281"/>
      <c r="N169" s="282"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411</v>
      </c>
      <c r="AT169" s="17" t="s">
        <v>287</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305</v>
      </c>
      <c r="BM169" s="17" t="s">
        <v>4626</v>
      </c>
    </row>
    <row r="170" spans="2:47" s="1" customFormat="1" ht="12">
      <c r="B170" s="39"/>
      <c r="C170" s="40"/>
      <c r="D170" s="231" t="s">
        <v>887</v>
      </c>
      <c r="E170" s="40"/>
      <c r="F170" s="283" t="s">
        <v>4627</v>
      </c>
      <c r="G170" s="40"/>
      <c r="H170" s="40"/>
      <c r="I170" s="132"/>
      <c r="J170" s="132"/>
      <c r="K170" s="40"/>
      <c r="L170" s="40"/>
      <c r="M170" s="44"/>
      <c r="N170" s="284"/>
      <c r="O170" s="80"/>
      <c r="P170" s="80"/>
      <c r="Q170" s="80"/>
      <c r="R170" s="80"/>
      <c r="S170" s="80"/>
      <c r="T170" s="80"/>
      <c r="U170" s="80"/>
      <c r="V170" s="80"/>
      <c r="W170" s="80"/>
      <c r="X170" s="81"/>
      <c r="AT170" s="17" t="s">
        <v>887</v>
      </c>
      <c r="AU170" s="17" t="s">
        <v>90</v>
      </c>
    </row>
    <row r="171" spans="2:65" s="1" customFormat="1" ht="16.5" customHeight="1">
      <c r="B171" s="39"/>
      <c r="C171" s="273" t="s">
        <v>792</v>
      </c>
      <c r="D171" s="273" t="s">
        <v>287</v>
      </c>
      <c r="E171" s="274" t="s">
        <v>4628</v>
      </c>
      <c r="F171" s="275" t="s">
        <v>4629</v>
      </c>
      <c r="G171" s="276" t="s">
        <v>361</v>
      </c>
      <c r="H171" s="277">
        <v>5</v>
      </c>
      <c r="I171" s="278"/>
      <c r="J171" s="279"/>
      <c r="K171" s="280">
        <f>ROUND(P171*H171,2)</f>
        <v>0</v>
      </c>
      <c r="L171" s="275" t="s">
        <v>1071</v>
      </c>
      <c r="M171" s="281"/>
      <c r="N171" s="282"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411</v>
      </c>
      <c r="AT171" s="17" t="s">
        <v>287</v>
      </c>
      <c r="AU171" s="17" t="s">
        <v>90</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305</v>
      </c>
      <c r="BM171" s="17" t="s">
        <v>4630</v>
      </c>
    </row>
    <row r="172" spans="2:47" s="1" customFormat="1" ht="12">
      <c r="B172" s="39"/>
      <c r="C172" s="40"/>
      <c r="D172" s="231" t="s">
        <v>887</v>
      </c>
      <c r="E172" s="40"/>
      <c r="F172" s="283" t="s">
        <v>4631</v>
      </c>
      <c r="G172" s="40"/>
      <c r="H172" s="40"/>
      <c r="I172" s="132"/>
      <c r="J172" s="132"/>
      <c r="K172" s="40"/>
      <c r="L172" s="40"/>
      <c r="M172" s="44"/>
      <c r="N172" s="284"/>
      <c r="O172" s="80"/>
      <c r="P172" s="80"/>
      <c r="Q172" s="80"/>
      <c r="R172" s="80"/>
      <c r="S172" s="80"/>
      <c r="T172" s="80"/>
      <c r="U172" s="80"/>
      <c r="V172" s="80"/>
      <c r="W172" s="80"/>
      <c r="X172" s="81"/>
      <c r="AT172" s="17" t="s">
        <v>887</v>
      </c>
      <c r="AU172" s="17" t="s">
        <v>90</v>
      </c>
    </row>
    <row r="173" spans="2:65" s="1" customFormat="1" ht="16.5" customHeight="1">
      <c r="B173" s="39"/>
      <c r="C173" s="273" t="s">
        <v>796</v>
      </c>
      <c r="D173" s="273" t="s">
        <v>287</v>
      </c>
      <c r="E173" s="274" t="s">
        <v>4632</v>
      </c>
      <c r="F173" s="275" t="s">
        <v>4633</v>
      </c>
      <c r="G173" s="276" t="s">
        <v>361</v>
      </c>
      <c r="H173" s="277">
        <v>1</v>
      </c>
      <c r="I173" s="278"/>
      <c r="J173" s="279"/>
      <c r="K173" s="280">
        <f>ROUND(P173*H173,2)</f>
        <v>0</v>
      </c>
      <c r="L173" s="275" t="s">
        <v>1071</v>
      </c>
      <c r="M173" s="281"/>
      <c r="N173" s="282"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411</v>
      </c>
      <c r="AT173" s="17" t="s">
        <v>287</v>
      </c>
      <c r="AU173" s="17" t="s">
        <v>90</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305</v>
      </c>
      <c r="BM173" s="17" t="s">
        <v>4634</v>
      </c>
    </row>
    <row r="174" spans="2:47" s="1" customFormat="1" ht="12">
      <c r="B174" s="39"/>
      <c r="C174" s="40"/>
      <c r="D174" s="231" t="s">
        <v>887</v>
      </c>
      <c r="E174" s="40"/>
      <c r="F174" s="283" t="s">
        <v>4635</v>
      </c>
      <c r="G174" s="40"/>
      <c r="H174" s="40"/>
      <c r="I174" s="132"/>
      <c r="J174" s="132"/>
      <c r="K174" s="40"/>
      <c r="L174" s="40"/>
      <c r="M174" s="44"/>
      <c r="N174" s="284"/>
      <c r="O174" s="80"/>
      <c r="P174" s="80"/>
      <c r="Q174" s="80"/>
      <c r="R174" s="80"/>
      <c r="S174" s="80"/>
      <c r="T174" s="80"/>
      <c r="U174" s="80"/>
      <c r="V174" s="80"/>
      <c r="W174" s="80"/>
      <c r="X174" s="81"/>
      <c r="AT174" s="17" t="s">
        <v>887</v>
      </c>
      <c r="AU174" s="17" t="s">
        <v>90</v>
      </c>
    </row>
    <row r="175" spans="2:65" s="1" customFormat="1" ht="22.5" customHeight="1">
      <c r="B175" s="39"/>
      <c r="C175" s="273" t="s">
        <v>801</v>
      </c>
      <c r="D175" s="273" t="s">
        <v>287</v>
      </c>
      <c r="E175" s="274" t="s">
        <v>4636</v>
      </c>
      <c r="F175" s="275" t="s">
        <v>4637</v>
      </c>
      <c r="G175" s="276" t="s">
        <v>361</v>
      </c>
      <c r="H175" s="277">
        <v>3</v>
      </c>
      <c r="I175" s="278"/>
      <c r="J175" s="279"/>
      <c r="K175" s="280">
        <f>ROUND(P175*H175,2)</f>
        <v>0</v>
      </c>
      <c r="L175" s="275" t="s">
        <v>1071</v>
      </c>
      <c r="M175" s="281"/>
      <c r="N175" s="282" t="s">
        <v>33</v>
      </c>
      <c r="O175" s="224" t="s">
        <v>49</v>
      </c>
      <c r="P175" s="225">
        <f>I175+J175</f>
        <v>0</v>
      </c>
      <c r="Q175" s="225">
        <f>ROUND(I175*H175,2)</f>
        <v>0</v>
      </c>
      <c r="R175" s="225">
        <f>ROUND(J175*H175,2)</f>
        <v>0</v>
      </c>
      <c r="S175" s="80"/>
      <c r="T175" s="226">
        <f>S175*H175</f>
        <v>0</v>
      </c>
      <c r="U175" s="226">
        <v>0</v>
      </c>
      <c r="V175" s="226">
        <f>U175*H175</f>
        <v>0</v>
      </c>
      <c r="W175" s="226">
        <v>0</v>
      </c>
      <c r="X175" s="227">
        <f>W175*H175</f>
        <v>0</v>
      </c>
      <c r="AR175" s="17" t="s">
        <v>411</v>
      </c>
      <c r="AT175" s="17" t="s">
        <v>287</v>
      </c>
      <c r="AU175" s="17" t="s">
        <v>90</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305</v>
      </c>
      <c r="BM175" s="17" t="s">
        <v>4638</v>
      </c>
    </row>
    <row r="176" spans="2:47" s="1" customFormat="1" ht="12">
      <c r="B176" s="39"/>
      <c r="C176" s="40"/>
      <c r="D176" s="231" t="s">
        <v>887</v>
      </c>
      <c r="E176" s="40"/>
      <c r="F176" s="283" t="s">
        <v>4639</v>
      </c>
      <c r="G176" s="40"/>
      <c r="H176" s="40"/>
      <c r="I176" s="132"/>
      <c r="J176" s="132"/>
      <c r="K176" s="40"/>
      <c r="L176" s="40"/>
      <c r="M176" s="44"/>
      <c r="N176" s="284"/>
      <c r="O176" s="80"/>
      <c r="P176" s="80"/>
      <c r="Q176" s="80"/>
      <c r="R176" s="80"/>
      <c r="S176" s="80"/>
      <c r="T176" s="80"/>
      <c r="U176" s="80"/>
      <c r="V176" s="80"/>
      <c r="W176" s="80"/>
      <c r="X176" s="81"/>
      <c r="AT176" s="17" t="s">
        <v>887</v>
      </c>
      <c r="AU176" s="17" t="s">
        <v>90</v>
      </c>
    </row>
    <row r="177" spans="2:65" s="1" customFormat="1" ht="16.5" customHeight="1">
      <c r="B177" s="39"/>
      <c r="C177" s="216" t="s">
        <v>807</v>
      </c>
      <c r="D177" s="216" t="s">
        <v>206</v>
      </c>
      <c r="E177" s="217" t="s">
        <v>4640</v>
      </c>
      <c r="F177" s="218" t="s">
        <v>4641</v>
      </c>
      <c r="G177" s="219" t="s">
        <v>361</v>
      </c>
      <c r="H177" s="220">
        <v>4</v>
      </c>
      <c r="I177" s="221"/>
      <c r="J177" s="221"/>
      <c r="K177" s="222">
        <f>ROUND(P177*H177,2)</f>
        <v>0</v>
      </c>
      <c r="L177" s="218" t="s">
        <v>1071</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305</v>
      </c>
      <c r="AT177" s="17" t="s">
        <v>206</v>
      </c>
      <c r="AU177" s="17" t="s">
        <v>90</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305</v>
      </c>
      <c r="BM177" s="17" t="s">
        <v>4642</v>
      </c>
    </row>
    <row r="178" spans="2:65" s="1" customFormat="1" ht="16.5" customHeight="1">
      <c r="B178" s="39"/>
      <c r="C178" s="273" t="s">
        <v>814</v>
      </c>
      <c r="D178" s="273" t="s">
        <v>287</v>
      </c>
      <c r="E178" s="274" t="s">
        <v>4643</v>
      </c>
      <c r="F178" s="275" t="s">
        <v>4644</v>
      </c>
      <c r="G178" s="276" t="s">
        <v>314</v>
      </c>
      <c r="H178" s="277">
        <v>4</v>
      </c>
      <c r="I178" s="278"/>
      <c r="J178" s="279"/>
      <c r="K178" s="280">
        <f>ROUND(P178*H178,2)</f>
        <v>0</v>
      </c>
      <c r="L178" s="275" t="s">
        <v>1071</v>
      </c>
      <c r="M178" s="281"/>
      <c r="N178" s="282" t="s">
        <v>33</v>
      </c>
      <c r="O178" s="224" t="s">
        <v>49</v>
      </c>
      <c r="P178" s="225">
        <f>I178+J178</f>
        <v>0</v>
      </c>
      <c r="Q178" s="225">
        <f>ROUND(I178*H178,2)</f>
        <v>0</v>
      </c>
      <c r="R178" s="225">
        <f>ROUND(J178*H178,2)</f>
        <v>0</v>
      </c>
      <c r="S178" s="80"/>
      <c r="T178" s="226">
        <f>S178*H178</f>
        <v>0</v>
      </c>
      <c r="U178" s="226">
        <v>0</v>
      </c>
      <c r="V178" s="226">
        <f>U178*H178</f>
        <v>0</v>
      </c>
      <c r="W178" s="226">
        <v>0</v>
      </c>
      <c r="X178" s="227">
        <f>W178*H178</f>
        <v>0</v>
      </c>
      <c r="AR178" s="17" t="s">
        <v>411</v>
      </c>
      <c r="AT178" s="17" t="s">
        <v>287</v>
      </c>
      <c r="AU178" s="17" t="s">
        <v>90</v>
      </c>
      <c r="AY178" s="17" t="s">
        <v>204</v>
      </c>
      <c r="BE178" s="228">
        <f>IF(O178="základní",K178,0)</f>
        <v>0</v>
      </c>
      <c r="BF178" s="228">
        <f>IF(O178="snížená",K178,0)</f>
        <v>0</v>
      </c>
      <c r="BG178" s="228">
        <f>IF(O178="zákl. přenesená",K178,0)</f>
        <v>0</v>
      </c>
      <c r="BH178" s="228">
        <f>IF(O178="sníž. přenesená",K178,0)</f>
        <v>0</v>
      </c>
      <c r="BI178" s="228">
        <f>IF(O178="nulová",K178,0)</f>
        <v>0</v>
      </c>
      <c r="BJ178" s="17" t="s">
        <v>88</v>
      </c>
      <c r="BK178" s="228">
        <f>ROUND(P178*H178,2)</f>
        <v>0</v>
      </c>
      <c r="BL178" s="17" t="s">
        <v>305</v>
      </c>
      <c r="BM178" s="17" t="s">
        <v>4645</v>
      </c>
    </row>
    <row r="179" spans="2:65" s="1" customFormat="1" ht="16.5" customHeight="1">
      <c r="B179" s="39"/>
      <c r="C179" s="273" t="s">
        <v>830</v>
      </c>
      <c r="D179" s="273" t="s">
        <v>287</v>
      </c>
      <c r="E179" s="274" t="s">
        <v>4646</v>
      </c>
      <c r="F179" s="275" t="s">
        <v>4647</v>
      </c>
      <c r="G179" s="276" t="s">
        <v>314</v>
      </c>
      <c r="H179" s="277">
        <v>8</v>
      </c>
      <c r="I179" s="278"/>
      <c r="J179" s="279"/>
      <c r="K179" s="280">
        <f>ROUND(P179*H179,2)</f>
        <v>0</v>
      </c>
      <c r="L179" s="275" t="s">
        <v>1071</v>
      </c>
      <c r="M179" s="281"/>
      <c r="N179" s="282" t="s">
        <v>33</v>
      </c>
      <c r="O179" s="224" t="s">
        <v>49</v>
      </c>
      <c r="P179" s="225">
        <f>I179+J179</f>
        <v>0</v>
      </c>
      <c r="Q179" s="225">
        <f>ROUND(I179*H179,2)</f>
        <v>0</v>
      </c>
      <c r="R179" s="225">
        <f>ROUND(J179*H179,2)</f>
        <v>0</v>
      </c>
      <c r="S179" s="80"/>
      <c r="T179" s="226">
        <f>S179*H179</f>
        <v>0</v>
      </c>
      <c r="U179" s="226">
        <v>0</v>
      </c>
      <c r="V179" s="226">
        <f>U179*H179</f>
        <v>0</v>
      </c>
      <c r="W179" s="226">
        <v>0</v>
      </c>
      <c r="X179" s="227">
        <f>W179*H179</f>
        <v>0</v>
      </c>
      <c r="AR179" s="17" t="s">
        <v>411</v>
      </c>
      <c r="AT179" s="17" t="s">
        <v>287</v>
      </c>
      <c r="AU179" s="17" t="s">
        <v>90</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305</v>
      </c>
      <c r="BM179" s="17" t="s">
        <v>4648</v>
      </c>
    </row>
    <row r="180" spans="2:51" s="12" customFormat="1" ht="12">
      <c r="B180" s="240"/>
      <c r="C180" s="241"/>
      <c r="D180" s="231" t="s">
        <v>213</v>
      </c>
      <c r="E180" s="242" t="s">
        <v>33</v>
      </c>
      <c r="F180" s="243" t="s">
        <v>4649</v>
      </c>
      <c r="G180" s="241"/>
      <c r="H180" s="244">
        <v>8</v>
      </c>
      <c r="I180" s="245"/>
      <c r="J180" s="245"/>
      <c r="K180" s="241"/>
      <c r="L180" s="241"/>
      <c r="M180" s="246"/>
      <c r="N180" s="247"/>
      <c r="O180" s="248"/>
      <c r="P180" s="248"/>
      <c r="Q180" s="248"/>
      <c r="R180" s="248"/>
      <c r="S180" s="248"/>
      <c r="T180" s="248"/>
      <c r="U180" s="248"/>
      <c r="V180" s="248"/>
      <c r="W180" s="248"/>
      <c r="X180" s="249"/>
      <c r="AT180" s="250" t="s">
        <v>213</v>
      </c>
      <c r="AU180" s="250" t="s">
        <v>90</v>
      </c>
      <c r="AV180" s="12" t="s">
        <v>90</v>
      </c>
      <c r="AW180" s="12" t="s">
        <v>5</v>
      </c>
      <c r="AX180" s="12" t="s">
        <v>80</v>
      </c>
      <c r="AY180" s="250" t="s">
        <v>204</v>
      </c>
    </row>
    <row r="181" spans="2:51" s="13" customFormat="1" ht="12">
      <c r="B181" s="251"/>
      <c r="C181" s="252"/>
      <c r="D181" s="231" t="s">
        <v>213</v>
      </c>
      <c r="E181" s="253" t="s">
        <v>33</v>
      </c>
      <c r="F181" s="254" t="s">
        <v>218</v>
      </c>
      <c r="G181" s="252"/>
      <c r="H181" s="255">
        <v>8</v>
      </c>
      <c r="I181" s="256"/>
      <c r="J181" s="256"/>
      <c r="K181" s="252"/>
      <c r="L181" s="252"/>
      <c r="M181" s="257"/>
      <c r="N181" s="258"/>
      <c r="O181" s="259"/>
      <c r="P181" s="259"/>
      <c r="Q181" s="259"/>
      <c r="R181" s="259"/>
      <c r="S181" s="259"/>
      <c r="T181" s="259"/>
      <c r="U181" s="259"/>
      <c r="V181" s="259"/>
      <c r="W181" s="259"/>
      <c r="X181" s="260"/>
      <c r="AT181" s="261" t="s">
        <v>213</v>
      </c>
      <c r="AU181" s="261" t="s">
        <v>90</v>
      </c>
      <c r="AV181" s="13" t="s">
        <v>211</v>
      </c>
      <c r="AW181" s="13" t="s">
        <v>5</v>
      </c>
      <c r="AX181" s="13" t="s">
        <v>88</v>
      </c>
      <c r="AY181" s="261" t="s">
        <v>204</v>
      </c>
    </row>
    <row r="182" spans="2:65" s="1" customFormat="1" ht="16.5" customHeight="1">
      <c r="B182" s="39"/>
      <c r="C182" s="273" t="s">
        <v>835</v>
      </c>
      <c r="D182" s="273" t="s">
        <v>287</v>
      </c>
      <c r="E182" s="274" t="s">
        <v>4650</v>
      </c>
      <c r="F182" s="275" t="s">
        <v>4651</v>
      </c>
      <c r="G182" s="276" t="s">
        <v>314</v>
      </c>
      <c r="H182" s="277">
        <v>4</v>
      </c>
      <c r="I182" s="278"/>
      <c r="J182" s="279"/>
      <c r="K182" s="280">
        <f>ROUND(P182*H182,2)</f>
        <v>0</v>
      </c>
      <c r="L182" s="275" t="s">
        <v>1071</v>
      </c>
      <c r="M182" s="281"/>
      <c r="N182" s="282" t="s">
        <v>33</v>
      </c>
      <c r="O182" s="224" t="s">
        <v>49</v>
      </c>
      <c r="P182" s="225">
        <f>I182+J182</f>
        <v>0</v>
      </c>
      <c r="Q182" s="225">
        <f>ROUND(I182*H182,2)</f>
        <v>0</v>
      </c>
      <c r="R182" s="225">
        <f>ROUND(J182*H182,2)</f>
        <v>0</v>
      </c>
      <c r="S182" s="80"/>
      <c r="T182" s="226">
        <f>S182*H182</f>
        <v>0</v>
      </c>
      <c r="U182" s="226">
        <v>0</v>
      </c>
      <c r="V182" s="226">
        <f>U182*H182</f>
        <v>0</v>
      </c>
      <c r="W182" s="226">
        <v>0</v>
      </c>
      <c r="X182" s="227">
        <f>W182*H182</f>
        <v>0</v>
      </c>
      <c r="AR182" s="17" t="s">
        <v>411</v>
      </c>
      <c r="AT182" s="17" t="s">
        <v>287</v>
      </c>
      <c r="AU182" s="17" t="s">
        <v>90</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305</v>
      </c>
      <c r="BM182" s="17" t="s">
        <v>4652</v>
      </c>
    </row>
    <row r="183" spans="2:65" s="1" customFormat="1" ht="16.5" customHeight="1">
      <c r="B183" s="39"/>
      <c r="C183" s="273" t="s">
        <v>844</v>
      </c>
      <c r="D183" s="273" t="s">
        <v>287</v>
      </c>
      <c r="E183" s="274" t="s">
        <v>4653</v>
      </c>
      <c r="F183" s="275" t="s">
        <v>4654</v>
      </c>
      <c r="G183" s="276" t="s">
        <v>314</v>
      </c>
      <c r="H183" s="277">
        <v>8</v>
      </c>
      <c r="I183" s="278"/>
      <c r="J183" s="279"/>
      <c r="K183" s="280">
        <f>ROUND(P183*H183,2)</f>
        <v>0</v>
      </c>
      <c r="L183" s="275" t="s">
        <v>1071</v>
      </c>
      <c r="M183" s="281"/>
      <c r="N183" s="282" t="s">
        <v>33</v>
      </c>
      <c r="O183" s="224" t="s">
        <v>49</v>
      </c>
      <c r="P183" s="225">
        <f>I183+J183</f>
        <v>0</v>
      </c>
      <c r="Q183" s="225">
        <f>ROUND(I183*H183,2)</f>
        <v>0</v>
      </c>
      <c r="R183" s="225">
        <f>ROUND(J183*H183,2)</f>
        <v>0</v>
      </c>
      <c r="S183" s="80"/>
      <c r="T183" s="226">
        <f>S183*H183</f>
        <v>0</v>
      </c>
      <c r="U183" s="226">
        <v>0</v>
      </c>
      <c r="V183" s="226">
        <f>U183*H183</f>
        <v>0</v>
      </c>
      <c r="W183" s="226">
        <v>0</v>
      </c>
      <c r="X183" s="227">
        <f>W183*H183</f>
        <v>0</v>
      </c>
      <c r="AR183" s="17" t="s">
        <v>411</v>
      </c>
      <c r="AT183" s="17" t="s">
        <v>287</v>
      </c>
      <c r="AU183" s="17" t="s">
        <v>90</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305</v>
      </c>
      <c r="BM183" s="17" t="s">
        <v>4655</v>
      </c>
    </row>
    <row r="184" spans="2:51" s="12" customFormat="1" ht="12">
      <c r="B184" s="240"/>
      <c r="C184" s="241"/>
      <c r="D184" s="231" t="s">
        <v>213</v>
      </c>
      <c r="E184" s="242" t="s">
        <v>33</v>
      </c>
      <c r="F184" s="243" t="s">
        <v>4649</v>
      </c>
      <c r="G184" s="241"/>
      <c r="H184" s="244">
        <v>8</v>
      </c>
      <c r="I184" s="245"/>
      <c r="J184" s="245"/>
      <c r="K184" s="241"/>
      <c r="L184" s="241"/>
      <c r="M184" s="246"/>
      <c r="N184" s="247"/>
      <c r="O184" s="248"/>
      <c r="P184" s="248"/>
      <c r="Q184" s="248"/>
      <c r="R184" s="248"/>
      <c r="S184" s="248"/>
      <c r="T184" s="248"/>
      <c r="U184" s="248"/>
      <c r="V184" s="248"/>
      <c r="W184" s="248"/>
      <c r="X184" s="249"/>
      <c r="AT184" s="250" t="s">
        <v>213</v>
      </c>
      <c r="AU184" s="250" t="s">
        <v>90</v>
      </c>
      <c r="AV184" s="12" t="s">
        <v>90</v>
      </c>
      <c r="AW184" s="12" t="s">
        <v>5</v>
      </c>
      <c r="AX184" s="12" t="s">
        <v>80</v>
      </c>
      <c r="AY184" s="250" t="s">
        <v>204</v>
      </c>
    </row>
    <row r="185" spans="2:51" s="13" customFormat="1" ht="12">
      <c r="B185" s="251"/>
      <c r="C185" s="252"/>
      <c r="D185" s="231" t="s">
        <v>213</v>
      </c>
      <c r="E185" s="253" t="s">
        <v>33</v>
      </c>
      <c r="F185" s="254" t="s">
        <v>218</v>
      </c>
      <c r="G185" s="252"/>
      <c r="H185" s="255">
        <v>8</v>
      </c>
      <c r="I185" s="256"/>
      <c r="J185" s="256"/>
      <c r="K185" s="252"/>
      <c r="L185" s="252"/>
      <c r="M185" s="257"/>
      <c r="N185" s="258"/>
      <c r="O185" s="259"/>
      <c r="P185" s="259"/>
      <c r="Q185" s="259"/>
      <c r="R185" s="259"/>
      <c r="S185" s="259"/>
      <c r="T185" s="259"/>
      <c r="U185" s="259"/>
      <c r="V185" s="259"/>
      <c r="W185" s="259"/>
      <c r="X185" s="260"/>
      <c r="AT185" s="261" t="s">
        <v>213</v>
      </c>
      <c r="AU185" s="261" t="s">
        <v>90</v>
      </c>
      <c r="AV185" s="13" t="s">
        <v>211</v>
      </c>
      <c r="AW185" s="13" t="s">
        <v>5</v>
      </c>
      <c r="AX185" s="13" t="s">
        <v>88</v>
      </c>
      <c r="AY185" s="261" t="s">
        <v>204</v>
      </c>
    </row>
    <row r="186" spans="2:65" s="1" customFormat="1" ht="22.5" customHeight="1">
      <c r="B186" s="39"/>
      <c r="C186" s="216" t="s">
        <v>854</v>
      </c>
      <c r="D186" s="216" t="s">
        <v>206</v>
      </c>
      <c r="E186" s="217" t="s">
        <v>4656</v>
      </c>
      <c r="F186" s="218" t="s">
        <v>4657</v>
      </c>
      <c r="G186" s="219" t="s">
        <v>296</v>
      </c>
      <c r="H186" s="220">
        <v>75</v>
      </c>
      <c r="I186" s="221"/>
      <c r="J186" s="221"/>
      <c r="K186" s="222">
        <f>ROUND(P186*H186,2)</f>
        <v>0</v>
      </c>
      <c r="L186" s="218" t="s">
        <v>1071</v>
      </c>
      <c r="M186" s="44"/>
      <c r="N186" s="223" t="s">
        <v>33</v>
      </c>
      <c r="O186" s="224" t="s">
        <v>49</v>
      </c>
      <c r="P186" s="225">
        <f>I186+J186</f>
        <v>0</v>
      </c>
      <c r="Q186" s="225">
        <f>ROUND(I186*H186,2)</f>
        <v>0</v>
      </c>
      <c r="R186" s="225">
        <f>ROUND(J186*H186,2)</f>
        <v>0</v>
      </c>
      <c r="S186" s="80"/>
      <c r="T186" s="226">
        <f>S186*H186</f>
        <v>0</v>
      </c>
      <c r="U186" s="226">
        <v>0</v>
      </c>
      <c r="V186" s="226">
        <f>U186*H186</f>
        <v>0</v>
      </c>
      <c r="W186" s="226">
        <v>0</v>
      </c>
      <c r="X186" s="227">
        <f>W186*H186</f>
        <v>0</v>
      </c>
      <c r="AR186" s="17" t="s">
        <v>305</v>
      </c>
      <c r="AT186" s="17" t="s">
        <v>206</v>
      </c>
      <c r="AU186" s="17" t="s">
        <v>90</v>
      </c>
      <c r="AY186" s="17" t="s">
        <v>204</v>
      </c>
      <c r="BE186" s="228">
        <f>IF(O186="základní",K186,0)</f>
        <v>0</v>
      </c>
      <c r="BF186" s="228">
        <f>IF(O186="snížená",K186,0)</f>
        <v>0</v>
      </c>
      <c r="BG186" s="228">
        <f>IF(O186="zákl. přenesená",K186,0)</f>
        <v>0</v>
      </c>
      <c r="BH186" s="228">
        <f>IF(O186="sníž. přenesená",K186,0)</f>
        <v>0</v>
      </c>
      <c r="BI186" s="228">
        <f>IF(O186="nulová",K186,0)</f>
        <v>0</v>
      </c>
      <c r="BJ186" s="17" t="s">
        <v>88</v>
      </c>
      <c r="BK186" s="228">
        <f>ROUND(P186*H186,2)</f>
        <v>0</v>
      </c>
      <c r="BL186" s="17" t="s">
        <v>305</v>
      </c>
      <c r="BM186" s="17" t="s">
        <v>4658</v>
      </c>
    </row>
    <row r="187" spans="2:51" s="12" customFormat="1" ht="12">
      <c r="B187" s="240"/>
      <c r="C187" s="241"/>
      <c r="D187" s="231" t="s">
        <v>213</v>
      </c>
      <c r="E187" s="242" t="s">
        <v>33</v>
      </c>
      <c r="F187" s="243" t="s">
        <v>4659</v>
      </c>
      <c r="G187" s="241"/>
      <c r="H187" s="244">
        <v>75</v>
      </c>
      <c r="I187" s="245"/>
      <c r="J187" s="245"/>
      <c r="K187" s="241"/>
      <c r="L187" s="241"/>
      <c r="M187" s="246"/>
      <c r="N187" s="247"/>
      <c r="O187" s="248"/>
      <c r="P187" s="248"/>
      <c r="Q187" s="248"/>
      <c r="R187" s="248"/>
      <c r="S187" s="248"/>
      <c r="T187" s="248"/>
      <c r="U187" s="248"/>
      <c r="V187" s="248"/>
      <c r="W187" s="248"/>
      <c r="X187" s="249"/>
      <c r="AT187" s="250" t="s">
        <v>213</v>
      </c>
      <c r="AU187" s="250" t="s">
        <v>90</v>
      </c>
      <c r="AV187" s="12" t="s">
        <v>90</v>
      </c>
      <c r="AW187" s="12" t="s">
        <v>5</v>
      </c>
      <c r="AX187" s="12" t="s">
        <v>80</v>
      </c>
      <c r="AY187" s="250" t="s">
        <v>204</v>
      </c>
    </row>
    <row r="188" spans="2:51" s="13" customFormat="1" ht="12">
      <c r="B188" s="251"/>
      <c r="C188" s="252"/>
      <c r="D188" s="231" t="s">
        <v>213</v>
      </c>
      <c r="E188" s="253" t="s">
        <v>33</v>
      </c>
      <c r="F188" s="254" t="s">
        <v>218</v>
      </c>
      <c r="G188" s="252"/>
      <c r="H188" s="255">
        <v>75</v>
      </c>
      <c r="I188" s="256"/>
      <c r="J188" s="256"/>
      <c r="K188" s="252"/>
      <c r="L188" s="252"/>
      <c r="M188" s="257"/>
      <c r="N188" s="258"/>
      <c r="O188" s="259"/>
      <c r="P188" s="259"/>
      <c r="Q188" s="259"/>
      <c r="R188" s="259"/>
      <c r="S188" s="259"/>
      <c r="T188" s="259"/>
      <c r="U188" s="259"/>
      <c r="V188" s="259"/>
      <c r="W188" s="259"/>
      <c r="X188" s="260"/>
      <c r="AT188" s="261" t="s">
        <v>213</v>
      </c>
      <c r="AU188" s="261" t="s">
        <v>90</v>
      </c>
      <c r="AV188" s="13" t="s">
        <v>211</v>
      </c>
      <c r="AW188" s="13" t="s">
        <v>5</v>
      </c>
      <c r="AX188" s="13" t="s">
        <v>88</v>
      </c>
      <c r="AY188" s="261" t="s">
        <v>204</v>
      </c>
    </row>
    <row r="189" spans="2:65" s="1" customFormat="1" ht="16.5" customHeight="1">
      <c r="B189" s="39"/>
      <c r="C189" s="273" t="s">
        <v>858</v>
      </c>
      <c r="D189" s="273" t="s">
        <v>287</v>
      </c>
      <c r="E189" s="274" t="s">
        <v>4660</v>
      </c>
      <c r="F189" s="275" t="s">
        <v>4661</v>
      </c>
      <c r="G189" s="276" t="s">
        <v>296</v>
      </c>
      <c r="H189" s="277">
        <v>15</v>
      </c>
      <c r="I189" s="278"/>
      <c r="J189" s="279"/>
      <c r="K189" s="280">
        <f>ROUND(P189*H189,2)</f>
        <v>0</v>
      </c>
      <c r="L189" s="275" t="s">
        <v>1071</v>
      </c>
      <c r="M189" s="281"/>
      <c r="N189" s="282" t="s">
        <v>33</v>
      </c>
      <c r="O189" s="224" t="s">
        <v>49</v>
      </c>
      <c r="P189" s="225">
        <f>I189+J189</f>
        <v>0</v>
      </c>
      <c r="Q189" s="225">
        <f>ROUND(I189*H189,2)</f>
        <v>0</v>
      </c>
      <c r="R189" s="225">
        <f>ROUND(J189*H189,2)</f>
        <v>0</v>
      </c>
      <c r="S189" s="80"/>
      <c r="T189" s="226">
        <f>S189*H189</f>
        <v>0</v>
      </c>
      <c r="U189" s="226">
        <v>0</v>
      </c>
      <c r="V189" s="226">
        <f>U189*H189</f>
        <v>0</v>
      </c>
      <c r="W189" s="226">
        <v>0</v>
      </c>
      <c r="X189" s="227">
        <f>W189*H189</f>
        <v>0</v>
      </c>
      <c r="AR189" s="17" t="s">
        <v>411</v>
      </c>
      <c r="AT189" s="17" t="s">
        <v>287</v>
      </c>
      <c r="AU189" s="17" t="s">
        <v>90</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305</v>
      </c>
      <c r="BM189" s="17" t="s">
        <v>4662</v>
      </c>
    </row>
    <row r="190" spans="2:65" s="1" customFormat="1" ht="16.5" customHeight="1">
      <c r="B190" s="39"/>
      <c r="C190" s="273" t="s">
        <v>863</v>
      </c>
      <c r="D190" s="273" t="s">
        <v>287</v>
      </c>
      <c r="E190" s="274" t="s">
        <v>4663</v>
      </c>
      <c r="F190" s="275" t="s">
        <v>4664</v>
      </c>
      <c r="G190" s="276" t="s">
        <v>296</v>
      </c>
      <c r="H190" s="277">
        <v>60</v>
      </c>
      <c r="I190" s="278"/>
      <c r="J190" s="279"/>
      <c r="K190" s="280">
        <f>ROUND(P190*H190,2)</f>
        <v>0</v>
      </c>
      <c r="L190" s="275" t="s">
        <v>1071</v>
      </c>
      <c r="M190" s="281"/>
      <c r="N190" s="282" t="s">
        <v>33</v>
      </c>
      <c r="O190" s="224" t="s">
        <v>49</v>
      </c>
      <c r="P190" s="225">
        <f>I190+J190</f>
        <v>0</v>
      </c>
      <c r="Q190" s="225">
        <f>ROUND(I190*H190,2)</f>
        <v>0</v>
      </c>
      <c r="R190" s="225">
        <f>ROUND(J190*H190,2)</f>
        <v>0</v>
      </c>
      <c r="S190" s="80"/>
      <c r="T190" s="226">
        <f>S190*H190</f>
        <v>0</v>
      </c>
      <c r="U190" s="226">
        <v>0</v>
      </c>
      <c r="V190" s="226">
        <f>U190*H190</f>
        <v>0</v>
      </c>
      <c r="W190" s="226">
        <v>0</v>
      </c>
      <c r="X190" s="227">
        <f>W190*H190</f>
        <v>0</v>
      </c>
      <c r="AR190" s="17" t="s">
        <v>411</v>
      </c>
      <c r="AT190" s="17" t="s">
        <v>287</v>
      </c>
      <c r="AU190" s="17" t="s">
        <v>90</v>
      </c>
      <c r="AY190" s="17" t="s">
        <v>204</v>
      </c>
      <c r="BE190" s="228">
        <f>IF(O190="základní",K190,0)</f>
        <v>0</v>
      </c>
      <c r="BF190" s="228">
        <f>IF(O190="snížená",K190,0)</f>
        <v>0</v>
      </c>
      <c r="BG190" s="228">
        <f>IF(O190="zákl. přenesená",K190,0)</f>
        <v>0</v>
      </c>
      <c r="BH190" s="228">
        <f>IF(O190="sníž. přenesená",K190,0)</f>
        <v>0</v>
      </c>
      <c r="BI190" s="228">
        <f>IF(O190="nulová",K190,0)</f>
        <v>0</v>
      </c>
      <c r="BJ190" s="17" t="s">
        <v>88</v>
      </c>
      <c r="BK190" s="228">
        <f>ROUND(P190*H190,2)</f>
        <v>0</v>
      </c>
      <c r="BL190" s="17" t="s">
        <v>305</v>
      </c>
      <c r="BM190" s="17" t="s">
        <v>4665</v>
      </c>
    </row>
    <row r="191" spans="2:65" s="1" customFormat="1" ht="22.5" customHeight="1">
      <c r="B191" s="39"/>
      <c r="C191" s="216" t="s">
        <v>868</v>
      </c>
      <c r="D191" s="216" t="s">
        <v>206</v>
      </c>
      <c r="E191" s="217" t="s">
        <v>4666</v>
      </c>
      <c r="F191" s="218" t="s">
        <v>4667</v>
      </c>
      <c r="G191" s="219" t="s">
        <v>361</v>
      </c>
      <c r="H191" s="220">
        <v>1</v>
      </c>
      <c r="I191" s="221"/>
      <c r="J191" s="221"/>
      <c r="K191" s="222">
        <f>ROUND(P191*H191,2)</f>
        <v>0</v>
      </c>
      <c r="L191" s="218" t="s">
        <v>1071</v>
      </c>
      <c r="M191" s="44"/>
      <c r="N191" s="223" t="s">
        <v>33</v>
      </c>
      <c r="O191" s="224" t="s">
        <v>49</v>
      </c>
      <c r="P191" s="225">
        <f>I191+J191</f>
        <v>0</v>
      </c>
      <c r="Q191" s="225">
        <f>ROUND(I191*H191,2)</f>
        <v>0</v>
      </c>
      <c r="R191" s="225">
        <f>ROUND(J191*H191,2)</f>
        <v>0</v>
      </c>
      <c r="S191" s="80"/>
      <c r="T191" s="226">
        <f>S191*H191</f>
        <v>0</v>
      </c>
      <c r="U191" s="226">
        <v>0</v>
      </c>
      <c r="V191" s="226">
        <f>U191*H191</f>
        <v>0</v>
      </c>
      <c r="W191" s="226">
        <v>0</v>
      </c>
      <c r="X191" s="227">
        <f>W191*H191</f>
        <v>0</v>
      </c>
      <c r="AR191" s="17" t="s">
        <v>305</v>
      </c>
      <c r="AT191" s="17" t="s">
        <v>206</v>
      </c>
      <c r="AU191" s="17" t="s">
        <v>90</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305</v>
      </c>
      <c r="BM191" s="17" t="s">
        <v>4668</v>
      </c>
    </row>
    <row r="192" spans="2:65" s="1" customFormat="1" ht="16.5" customHeight="1">
      <c r="B192" s="39"/>
      <c r="C192" s="216" t="s">
        <v>873</v>
      </c>
      <c r="D192" s="216" t="s">
        <v>206</v>
      </c>
      <c r="E192" s="217" t="s">
        <v>4669</v>
      </c>
      <c r="F192" s="218" t="s">
        <v>4670</v>
      </c>
      <c r="G192" s="219" t="s">
        <v>361</v>
      </c>
      <c r="H192" s="220">
        <v>4</v>
      </c>
      <c r="I192" s="221"/>
      <c r="J192" s="221"/>
      <c r="K192" s="222">
        <f>ROUND(P192*H192,2)</f>
        <v>0</v>
      </c>
      <c r="L192" s="218" t="s">
        <v>1071</v>
      </c>
      <c r="M192" s="44"/>
      <c r="N192" s="223" t="s">
        <v>33</v>
      </c>
      <c r="O192" s="224" t="s">
        <v>49</v>
      </c>
      <c r="P192" s="225">
        <f>I192+J192</f>
        <v>0</v>
      </c>
      <c r="Q192" s="225">
        <f>ROUND(I192*H192,2)</f>
        <v>0</v>
      </c>
      <c r="R192" s="225">
        <f>ROUND(J192*H192,2)</f>
        <v>0</v>
      </c>
      <c r="S192" s="80"/>
      <c r="T192" s="226">
        <f>S192*H192</f>
        <v>0</v>
      </c>
      <c r="U192" s="226">
        <v>0</v>
      </c>
      <c r="V192" s="226">
        <f>U192*H192</f>
        <v>0</v>
      </c>
      <c r="W192" s="226">
        <v>0</v>
      </c>
      <c r="X192" s="227">
        <f>W192*H192</f>
        <v>0</v>
      </c>
      <c r="AR192" s="17" t="s">
        <v>305</v>
      </c>
      <c r="AT192" s="17" t="s">
        <v>206</v>
      </c>
      <c r="AU192" s="17" t="s">
        <v>90</v>
      </c>
      <c r="AY192" s="17" t="s">
        <v>204</v>
      </c>
      <c r="BE192" s="228">
        <f>IF(O192="základní",K192,0)</f>
        <v>0</v>
      </c>
      <c r="BF192" s="228">
        <f>IF(O192="snížená",K192,0)</f>
        <v>0</v>
      </c>
      <c r="BG192" s="228">
        <f>IF(O192="zákl. přenesená",K192,0)</f>
        <v>0</v>
      </c>
      <c r="BH192" s="228">
        <f>IF(O192="sníž. přenesená",K192,0)</f>
        <v>0</v>
      </c>
      <c r="BI192" s="228">
        <f>IF(O192="nulová",K192,0)</f>
        <v>0</v>
      </c>
      <c r="BJ192" s="17" t="s">
        <v>88</v>
      </c>
      <c r="BK192" s="228">
        <f>ROUND(P192*H192,2)</f>
        <v>0</v>
      </c>
      <c r="BL192" s="17" t="s">
        <v>305</v>
      </c>
      <c r="BM192" s="17" t="s">
        <v>4671</v>
      </c>
    </row>
    <row r="193" spans="2:65" s="1" customFormat="1" ht="16.5" customHeight="1">
      <c r="B193" s="39"/>
      <c r="C193" s="273" t="s">
        <v>879</v>
      </c>
      <c r="D193" s="273" t="s">
        <v>287</v>
      </c>
      <c r="E193" s="274" t="s">
        <v>4672</v>
      </c>
      <c r="F193" s="275" t="s">
        <v>4673</v>
      </c>
      <c r="G193" s="276" t="s">
        <v>361</v>
      </c>
      <c r="H193" s="277">
        <v>4</v>
      </c>
      <c r="I193" s="278"/>
      <c r="J193" s="279"/>
      <c r="K193" s="280">
        <f>ROUND(P193*H193,2)</f>
        <v>0</v>
      </c>
      <c r="L193" s="275" t="s">
        <v>1071</v>
      </c>
      <c r="M193" s="281"/>
      <c r="N193" s="282" t="s">
        <v>33</v>
      </c>
      <c r="O193" s="224" t="s">
        <v>49</v>
      </c>
      <c r="P193" s="225">
        <f>I193+J193</f>
        <v>0</v>
      </c>
      <c r="Q193" s="225">
        <f>ROUND(I193*H193,2)</f>
        <v>0</v>
      </c>
      <c r="R193" s="225">
        <f>ROUND(J193*H193,2)</f>
        <v>0</v>
      </c>
      <c r="S193" s="80"/>
      <c r="T193" s="226">
        <f>S193*H193</f>
        <v>0</v>
      </c>
      <c r="U193" s="226">
        <v>0</v>
      </c>
      <c r="V193" s="226">
        <f>U193*H193</f>
        <v>0</v>
      </c>
      <c r="W193" s="226">
        <v>0</v>
      </c>
      <c r="X193" s="227">
        <f>W193*H193</f>
        <v>0</v>
      </c>
      <c r="AR193" s="17" t="s">
        <v>411</v>
      </c>
      <c r="AT193" s="17" t="s">
        <v>287</v>
      </c>
      <c r="AU193" s="17" t="s">
        <v>90</v>
      </c>
      <c r="AY193" s="17" t="s">
        <v>204</v>
      </c>
      <c r="BE193" s="228">
        <f>IF(O193="základní",K193,0)</f>
        <v>0</v>
      </c>
      <c r="BF193" s="228">
        <f>IF(O193="snížená",K193,0)</f>
        <v>0</v>
      </c>
      <c r="BG193" s="228">
        <f>IF(O193="zákl. přenesená",K193,0)</f>
        <v>0</v>
      </c>
      <c r="BH193" s="228">
        <f>IF(O193="sníž. přenesená",K193,0)</f>
        <v>0</v>
      </c>
      <c r="BI193" s="228">
        <f>IF(O193="nulová",K193,0)</f>
        <v>0</v>
      </c>
      <c r="BJ193" s="17" t="s">
        <v>88</v>
      </c>
      <c r="BK193" s="228">
        <f>ROUND(P193*H193,2)</f>
        <v>0</v>
      </c>
      <c r="BL193" s="17" t="s">
        <v>305</v>
      </c>
      <c r="BM193" s="17" t="s">
        <v>4674</v>
      </c>
    </row>
    <row r="194" spans="2:47" s="1" customFormat="1" ht="12">
      <c r="B194" s="39"/>
      <c r="C194" s="40"/>
      <c r="D194" s="231" t="s">
        <v>887</v>
      </c>
      <c r="E194" s="40"/>
      <c r="F194" s="283" t="s">
        <v>4675</v>
      </c>
      <c r="G194" s="40"/>
      <c r="H194" s="40"/>
      <c r="I194" s="132"/>
      <c r="J194" s="132"/>
      <c r="K194" s="40"/>
      <c r="L194" s="40"/>
      <c r="M194" s="44"/>
      <c r="N194" s="284"/>
      <c r="O194" s="80"/>
      <c r="P194" s="80"/>
      <c r="Q194" s="80"/>
      <c r="R194" s="80"/>
      <c r="S194" s="80"/>
      <c r="T194" s="80"/>
      <c r="U194" s="80"/>
      <c r="V194" s="80"/>
      <c r="W194" s="80"/>
      <c r="X194" s="81"/>
      <c r="AT194" s="17" t="s">
        <v>887</v>
      </c>
      <c r="AU194" s="17" t="s">
        <v>90</v>
      </c>
    </row>
    <row r="195" spans="2:65" s="1" customFormat="1" ht="16.5" customHeight="1">
      <c r="B195" s="39"/>
      <c r="C195" s="216" t="s">
        <v>883</v>
      </c>
      <c r="D195" s="216" t="s">
        <v>206</v>
      </c>
      <c r="E195" s="217" t="s">
        <v>4676</v>
      </c>
      <c r="F195" s="218" t="s">
        <v>4677</v>
      </c>
      <c r="G195" s="219" t="s">
        <v>361</v>
      </c>
      <c r="H195" s="220">
        <v>1</v>
      </c>
      <c r="I195" s="221"/>
      <c r="J195" s="221"/>
      <c r="K195" s="222">
        <f>ROUND(P195*H195,2)</f>
        <v>0</v>
      </c>
      <c r="L195" s="218" t="s">
        <v>1071</v>
      </c>
      <c r="M195" s="44"/>
      <c r="N195" s="223" t="s">
        <v>33</v>
      </c>
      <c r="O195" s="224" t="s">
        <v>49</v>
      </c>
      <c r="P195" s="225">
        <f>I195+J195</f>
        <v>0</v>
      </c>
      <c r="Q195" s="225">
        <f>ROUND(I195*H195,2)</f>
        <v>0</v>
      </c>
      <c r="R195" s="225">
        <f>ROUND(J195*H195,2)</f>
        <v>0</v>
      </c>
      <c r="S195" s="80"/>
      <c r="T195" s="226">
        <f>S195*H195</f>
        <v>0</v>
      </c>
      <c r="U195" s="226">
        <v>0</v>
      </c>
      <c r="V195" s="226">
        <f>U195*H195</f>
        <v>0</v>
      </c>
      <c r="W195" s="226">
        <v>0</v>
      </c>
      <c r="X195" s="227">
        <f>W195*H195</f>
        <v>0</v>
      </c>
      <c r="AR195" s="17" t="s">
        <v>305</v>
      </c>
      <c r="AT195" s="17" t="s">
        <v>206</v>
      </c>
      <c r="AU195" s="17" t="s">
        <v>90</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305</v>
      </c>
      <c r="BM195" s="17" t="s">
        <v>4678</v>
      </c>
    </row>
    <row r="196" spans="2:65" s="1" customFormat="1" ht="16.5" customHeight="1">
      <c r="B196" s="39"/>
      <c r="C196" s="273" t="s">
        <v>892</v>
      </c>
      <c r="D196" s="273" t="s">
        <v>287</v>
      </c>
      <c r="E196" s="274" t="s">
        <v>4679</v>
      </c>
      <c r="F196" s="275" t="s">
        <v>4680</v>
      </c>
      <c r="G196" s="276" t="s">
        <v>361</v>
      </c>
      <c r="H196" s="277">
        <v>1</v>
      </c>
      <c r="I196" s="278"/>
      <c r="J196" s="279"/>
      <c r="K196" s="280">
        <f>ROUND(P196*H196,2)</f>
        <v>0</v>
      </c>
      <c r="L196" s="275" t="s">
        <v>1071</v>
      </c>
      <c r="M196" s="281"/>
      <c r="N196" s="282"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411</v>
      </c>
      <c r="AT196" s="17" t="s">
        <v>287</v>
      </c>
      <c r="AU196" s="17" t="s">
        <v>90</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305</v>
      </c>
      <c r="BM196" s="17" t="s">
        <v>4681</v>
      </c>
    </row>
    <row r="197" spans="2:65" s="1" customFormat="1" ht="16.5" customHeight="1">
      <c r="B197" s="39"/>
      <c r="C197" s="216" t="s">
        <v>897</v>
      </c>
      <c r="D197" s="216" t="s">
        <v>206</v>
      </c>
      <c r="E197" s="217" t="s">
        <v>4682</v>
      </c>
      <c r="F197" s="218" t="s">
        <v>4683</v>
      </c>
      <c r="G197" s="219" t="s">
        <v>361</v>
      </c>
      <c r="H197" s="220">
        <v>20</v>
      </c>
      <c r="I197" s="221"/>
      <c r="J197" s="221"/>
      <c r="K197" s="222">
        <f>ROUND(P197*H197,2)</f>
        <v>0</v>
      </c>
      <c r="L197" s="218" t="s">
        <v>1071</v>
      </c>
      <c r="M197" s="44"/>
      <c r="N197" s="223" t="s">
        <v>33</v>
      </c>
      <c r="O197" s="224" t="s">
        <v>49</v>
      </c>
      <c r="P197" s="225">
        <f>I197+J197</f>
        <v>0</v>
      </c>
      <c r="Q197" s="225">
        <f>ROUND(I197*H197,2)</f>
        <v>0</v>
      </c>
      <c r="R197" s="225">
        <f>ROUND(J197*H197,2)</f>
        <v>0</v>
      </c>
      <c r="S197" s="80"/>
      <c r="T197" s="226">
        <f>S197*H197</f>
        <v>0</v>
      </c>
      <c r="U197" s="226">
        <v>0</v>
      </c>
      <c r="V197" s="226">
        <f>U197*H197</f>
        <v>0</v>
      </c>
      <c r="W197" s="226">
        <v>0</v>
      </c>
      <c r="X197" s="227">
        <f>W197*H197</f>
        <v>0</v>
      </c>
      <c r="AR197" s="17" t="s">
        <v>305</v>
      </c>
      <c r="AT197" s="17" t="s">
        <v>206</v>
      </c>
      <c r="AU197" s="17" t="s">
        <v>90</v>
      </c>
      <c r="AY197" s="17" t="s">
        <v>204</v>
      </c>
      <c r="BE197" s="228">
        <f>IF(O197="základní",K197,0)</f>
        <v>0</v>
      </c>
      <c r="BF197" s="228">
        <f>IF(O197="snížená",K197,0)</f>
        <v>0</v>
      </c>
      <c r="BG197" s="228">
        <f>IF(O197="zákl. přenesená",K197,0)</f>
        <v>0</v>
      </c>
      <c r="BH197" s="228">
        <f>IF(O197="sníž. přenesená",K197,0)</f>
        <v>0</v>
      </c>
      <c r="BI197" s="228">
        <f>IF(O197="nulová",K197,0)</f>
        <v>0</v>
      </c>
      <c r="BJ197" s="17" t="s">
        <v>88</v>
      </c>
      <c r="BK197" s="228">
        <f>ROUND(P197*H197,2)</f>
        <v>0</v>
      </c>
      <c r="BL197" s="17" t="s">
        <v>305</v>
      </c>
      <c r="BM197" s="17" t="s">
        <v>4684</v>
      </c>
    </row>
    <row r="198" spans="2:65" s="1" customFormat="1" ht="22.5" customHeight="1">
      <c r="B198" s="39"/>
      <c r="C198" s="216" t="s">
        <v>903</v>
      </c>
      <c r="D198" s="216" t="s">
        <v>206</v>
      </c>
      <c r="E198" s="217" t="s">
        <v>4685</v>
      </c>
      <c r="F198" s="218" t="s">
        <v>4686</v>
      </c>
      <c r="G198" s="219" t="s">
        <v>3124</v>
      </c>
      <c r="H198" s="291"/>
      <c r="I198" s="221"/>
      <c r="J198" s="221"/>
      <c r="K198" s="222">
        <f>ROUND(P198*H198,2)</f>
        <v>0</v>
      </c>
      <c r="L198" s="218" t="s">
        <v>1071</v>
      </c>
      <c r="M198" s="44"/>
      <c r="N198" s="223" t="s">
        <v>33</v>
      </c>
      <c r="O198" s="224" t="s">
        <v>49</v>
      </c>
      <c r="P198" s="225">
        <f>I198+J198</f>
        <v>0</v>
      </c>
      <c r="Q198" s="225">
        <f>ROUND(I198*H198,2)</f>
        <v>0</v>
      </c>
      <c r="R198" s="225">
        <f>ROUND(J198*H198,2)</f>
        <v>0</v>
      </c>
      <c r="S198" s="80"/>
      <c r="T198" s="226">
        <f>S198*H198</f>
        <v>0</v>
      </c>
      <c r="U198" s="226">
        <v>0</v>
      </c>
      <c r="V198" s="226">
        <f>U198*H198</f>
        <v>0</v>
      </c>
      <c r="W198" s="226">
        <v>0</v>
      </c>
      <c r="X198" s="227">
        <f>W198*H198</f>
        <v>0</v>
      </c>
      <c r="AR198" s="17" t="s">
        <v>305</v>
      </c>
      <c r="AT198" s="17" t="s">
        <v>206</v>
      </c>
      <c r="AU198" s="17" t="s">
        <v>90</v>
      </c>
      <c r="AY198" s="17" t="s">
        <v>204</v>
      </c>
      <c r="BE198" s="228">
        <f>IF(O198="základní",K198,0)</f>
        <v>0</v>
      </c>
      <c r="BF198" s="228">
        <f>IF(O198="snížená",K198,0)</f>
        <v>0</v>
      </c>
      <c r="BG198" s="228">
        <f>IF(O198="zákl. přenesená",K198,0)</f>
        <v>0</v>
      </c>
      <c r="BH198" s="228">
        <f>IF(O198="sníž. přenesená",K198,0)</f>
        <v>0</v>
      </c>
      <c r="BI198" s="228">
        <f>IF(O198="nulová",K198,0)</f>
        <v>0</v>
      </c>
      <c r="BJ198" s="17" t="s">
        <v>88</v>
      </c>
      <c r="BK198" s="228">
        <f>ROUND(P198*H198,2)</f>
        <v>0</v>
      </c>
      <c r="BL198" s="17" t="s">
        <v>305</v>
      </c>
      <c r="BM198" s="17" t="s">
        <v>4687</v>
      </c>
    </row>
    <row r="199" spans="2:65" s="1" customFormat="1" ht="22.5" customHeight="1">
      <c r="B199" s="39"/>
      <c r="C199" s="216" t="s">
        <v>908</v>
      </c>
      <c r="D199" s="216" t="s">
        <v>206</v>
      </c>
      <c r="E199" s="217" t="s">
        <v>4688</v>
      </c>
      <c r="F199" s="218" t="s">
        <v>4689</v>
      </c>
      <c r="G199" s="219" t="s">
        <v>3124</v>
      </c>
      <c r="H199" s="291"/>
      <c r="I199" s="221"/>
      <c r="J199" s="221"/>
      <c r="K199" s="222">
        <f>ROUND(P199*H199,2)</f>
        <v>0</v>
      </c>
      <c r="L199" s="218" t="s">
        <v>1071</v>
      </c>
      <c r="M199" s="44"/>
      <c r="N199" s="223" t="s">
        <v>33</v>
      </c>
      <c r="O199" s="224" t="s">
        <v>49</v>
      </c>
      <c r="P199" s="225">
        <f>I199+J199</f>
        <v>0</v>
      </c>
      <c r="Q199" s="225">
        <f>ROUND(I199*H199,2)</f>
        <v>0</v>
      </c>
      <c r="R199" s="225">
        <f>ROUND(J199*H199,2)</f>
        <v>0</v>
      </c>
      <c r="S199" s="80"/>
      <c r="T199" s="226">
        <f>S199*H199</f>
        <v>0</v>
      </c>
      <c r="U199" s="226">
        <v>0</v>
      </c>
      <c r="V199" s="226">
        <f>U199*H199</f>
        <v>0</v>
      </c>
      <c r="W199" s="226">
        <v>0</v>
      </c>
      <c r="X199" s="227">
        <f>W199*H199</f>
        <v>0</v>
      </c>
      <c r="AR199" s="17" t="s">
        <v>305</v>
      </c>
      <c r="AT199" s="17" t="s">
        <v>206</v>
      </c>
      <c r="AU199" s="17" t="s">
        <v>90</v>
      </c>
      <c r="AY199" s="17" t="s">
        <v>204</v>
      </c>
      <c r="BE199" s="228">
        <f>IF(O199="základní",K199,0)</f>
        <v>0</v>
      </c>
      <c r="BF199" s="228">
        <f>IF(O199="snížená",K199,0)</f>
        <v>0</v>
      </c>
      <c r="BG199" s="228">
        <f>IF(O199="zákl. přenesená",K199,0)</f>
        <v>0</v>
      </c>
      <c r="BH199" s="228">
        <f>IF(O199="sníž. přenesená",K199,0)</f>
        <v>0</v>
      </c>
      <c r="BI199" s="228">
        <f>IF(O199="nulová",K199,0)</f>
        <v>0</v>
      </c>
      <c r="BJ199" s="17" t="s">
        <v>88</v>
      </c>
      <c r="BK199" s="228">
        <f>ROUND(P199*H199,2)</f>
        <v>0</v>
      </c>
      <c r="BL199" s="17" t="s">
        <v>305</v>
      </c>
      <c r="BM199" s="17" t="s">
        <v>4690</v>
      </c>
    </row>
    <row r="200" spans="2:65" s="1" customFormat="1" ht="16.5" customHeight="1">
      <c r="B200" s="39"/>
      <c r="C200" s="216" t="s">
        <v>914</v>
      </c>
      <c r="D200" s="216" t="s">
        <v>206</v>
      </c>
      <c r="E200" s="217" t="s">
        <v>4691</v>
      </c>
      <c r="F200" s="218" t="s">
        <v>4692</v>
      </c>
      <c r="G200" s="219" t="s">
        <v>3124</v>
      </c>
      <c r="H200" s="291"/>
      <c r="I200" s="221"/>
      <c r="J200" s="221"/>
      <c r="K200" s="222">
        <f>ROUND(P200*H200,2)</f>
        <v>0</v>
      </c>
      <c r="L200" s="218" t="s">
        <v>1071</v>
      </c>
      <c r="M200" s="44"/>
      <c r="N200" s="223" t="s">
        <v>33</v>
      </c>
      <c r="O200" s="224" t="s">
        <v>49</v>
      </c>
      <c r="P200" s="225">
        <f>I200+J200</f>
        <v>0</v>
      </c>
      <c r="Q200" s="225">
        <f>ROUND(I200*H200,2)</f>
        <v>0</v>
      </c>
      <c r="R200" s="225">
        <f>ROUND(J200*H200,2)</f>
        <v>0</v>
      </c>
      <c r="S200" s="80"/>
      <c r="T200" s="226">
        <f>S200*H200</f>
        <v>0</v>
      </c>
      <c r="U200" s="226">
        <v>0</v>
      </c>
      <c r="V200" s="226">
        <f>U200*H200</f>
        <v>0</v>
      </c>
      <c r="W200" s="226">
        <v>0</v>
      </c>
      <c r="X200" s="227">
        <f>W200*H200</f>
        <v>0</v>
      </c>
      <c r="AR200" s="17" t="s">
        <v>305</v>
      </c>
      <c r="AT200" s="17" t="s">
        <v>206</v>
      </c>
      <c r="AU200" s="17" t="s">
        <v>90</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305</v>
      </c>
      <c r="BM200" s="17" t="s">
        <v>4693</v>
      </c>
    </row>
    <row r="201" spans="2:63" s="10" customFormat="1" ht="25.9" customHeight="1">
      <c r="B201" s="199"/>
      <c r="C201" s="200"/>
      <c r="D201" s="201" t="s">
        <v>79</v>
      </c>
      <c r="E201" s="202" t="s">
        <v>287</v>
      </c>
      <c r="F201" s="202" t="s">
        <v>4694</v>
      </c>
      <c r="G201" s="200"/>
      <c r="H201" s="200"/>
      <c r="I201" s="203"/>
      <c r="J201" s="203"/>
      <c r="K201" s="204">
        <f>BK201</f>
        <v>0</v>
      </c>
      <c r="L201" s="200"/>
      <c r="M201" s="205"/>
      <c r="N201" s="206"/>
      <c r="O201" s="207"/>
      <c r="P201" s="207"/>
      <c r="Q201" s="208">
        <f>Q202</f>
        <v>0</v>
      </c>
      <c r="R201" s="208">
        <f>R202</f>
        <v>0</v>
      </c>
      <c r="S201" s="207"/>
      <c r="T201" s="209">
        <f>T202</f>
        <v>0</v>
      </c>
      <c r="U201" s="207"/>
      <c r="V201" s="209">
        <f>V202</f>
        <v>0</v>
      </c>
      <c r="W201" s="207"/>
      <c r="X201" s="210">
        <f>X202</f>
        <v>0</v>
      </c>
      <c r="AR201" s="211" t="s">
        <v>224</v>
      </c>
      <c r="AT201" s="212" t="s">
        <v>79</v>
      </c>
      <c r="AU201" s="212" t="s">
        <v>80</v>
      </c>
      <c r="AY201" s="211" t="s">
        <v>204</v>
      </c>
      <c r="BK201" s="213">
        <f>BK202</f>
        <v>0</v>
      </c>
    </row>
    <row r="202" spans="2:63" s="10" customFormat="1" ht="22.8" customHeight="1">
      <c r="B202" s="199"/>
      <c r="C202" s="200"/>
      <c r="D202" s="201" t="s">
        <v>79</v>
      </c>
      <c r="E202" s="214" t="s">
        <v>4695</v>
      </c>
      <c r="F202" s="214" t="s">
        <v>4696</v>
      </c>
      <c r="G202" s="200"/>
      <c r="H202" s="200"/>
      <c r="I202" s="203"/>
      <c r="J202" s="203"/>
      <c r="K202" s="215">
        <f>BK202</f>
        <v>0</v>
      </c>
      <c r="L202" s="200"/>
      <c r="M202" s="205"/>
      <c r="N202" s="206"/>
      <c r="O202" s="207"/>
      <c r="P202" s="207"/>
      <c r="Q202" s="208">
        <f>SUM(Q203:Q210)</f>
        <v>0</v>
      </c>
      <c r="R202" s="208">
        <f>SUM(R203:R210)</f>
        <v>0</v>
      </c>
      <c r="S202" s="207"/>
      <c r="T202" s="209">
        <f>SUM(T203:T210)</f>
        <v>0</v>
      </c>
      <c r="U202" s="207"/>
      <c r="V202" s="209">
        <f>SUM(V203:V210)</f>
        <v>0</v>
      </c>
      <c r="W202" s="207"/>
      <c r="X202" s="210">
        <f>SUM(X203:X210)</f>
        <v>0</v>
      </c>
      <c r="AR202" s="211" t="s">
        <v>224</v>
      </c>
      <c r="AT202" s="212" t="s">
        <v>79</v>
      </c>
      <c r="AU202" s="212" t="s">
        <v>88</v>
      </c>
      <c r="AY202" s="211" t="s">
        <v>204</v>
      </c>
      <c r="BK202" s="213">
        <f>SUM(BK203:BK210)</f>
        <v>0</v>
      </c>
    </row>
    <row r="203" spans="2:65" s="1" customFormat="1" ht="22.5" customHeight="1">
      <c r="B203" s="39"/>
      <c r="C203" s="216" t="s">
        <v>923</v>
      </c>
      <c r="D203" s="216" t="s">
        <v>206</v>
      </c>
      <c r="E203" s="217" t="s">
        <v>4697</v>
      </c>
      <c r="F203" s="218" t="s">
        <v>4698</v>
      </c>
      <c r="G203" s="219" t="s">
        <v>296</v>
      </c>
      <c r="H203" s="220">
        <v>460</v>
      </c>
      <c r="I203" s="221"/>
      <c r="J203" s="221"/>
      <c r="K203" s="222">
        <f>ROUND(P203*H203,2)</f>
        <v>0</v>
      </c>
      <c r="L203" s="218" t="s">
        <v>1071</v>
      </c>
      <c r="M203" s="44"/>
      <c r="N203" s="223" t="s">
        <v>33</v>
      </c>
      <c r="O203" s="224" t="s">
        <v>49</v>
      </c>
      <c r="P203" s="225">
        <f>I203+J203</f>
        <v>0</v>
      </c>
      <c r="Q203" s="225">
        <f>ROUND(I203*H203,2)</f>
        <v>0</v>
      </c>
      <c r="R203" s="225">
        <f>ROUND(J203*H203,2)</f>
        <v>0</v>
      </c>
      <c r="S203" s="80"/>
      <c r="T203" s="226">
        <f>S203*H203</f>
        <v>0</v>
      </c>
      <c r="U203" s="226">
        <v>0</v>
      </c>
      <c r="V203" s="226">
        <f>U203*H203</f>
        <v>0</v>
      </c>
      <c r="W203" s="226">
        <v>0</v>
      </c>
      <c r="X203" s="227">
        <f>W203*H203</f>
        <v>0</v>
      </c>
      <c r="AR203" s="17" t="s">
        <v>787</v>
      </c>
      <c r="AT203" s="17" t="s">
        <v>206</v>
      </c>
      <c r="AU203" s="17" t="s">
        <v>90</v>
      </c>
      <c r="AY203" s="17" t="s">
        <v>204</v>
      </c>
      <c r="BE203" s="228">
        <f>IF(O203="základní",K203,0)</f>
        <v>0</v>
      </c>
      <c r="BF203" s="228">
        <f>IF(O203="snížená",K203,0)</f>
        <v>0</v>
      </c>
      <c r="BG203" s="228">
        <f>IF(O203="zákl. přenesená",K203,0)</f>
        <v>0</v>
      </c>
      <c r="BH203" s="228">
        <f>IF(O203="sníž. přenesená",K203,0)</f>
        <v>0</v>
      </c>
      <c r="BI203" s="228">
        <f>IF(O203="nulová",K203,0)</f>
        <v>0</v>
      </c>
      <c r="BJ203" s="17" t="s">
        <v>88</v>
      </c>
      <c r="BK203" s="228">
        <f>ROUND(P203*H203,2)</f>
        <v>0</v>
      </c>
      <c r="BL203" s="17" t="s">
        <v>787</v>
      </c>
      <c r="BM203" s="17" t="s">
        <v>4699</v>
      </c>
    </row>
    <row r="204" spans="2:65" s="1" customFormat="1" ht="16.5" customHeight="1">
      <c r="B204" s="39"/>
      <c r="C204" s="273" t="s">
        <v>929</v>
      </c>
      <c r="D204" s="273" t="s">
        <v>287</v>
      </c>
      <c r="E204" s="274" t="s">
        <v>4700</v>
      </c>
      <c r="F204" s="275" t="s">
        <v>4701</v>
      </c>
      <c r="G204" s="276" t="s">
        <v>296</v>
      </c>
      <c r="H204" s="277">
        <v>460</v>
      </c>
      <c r="I204" s="278"/>
      <c r="J204" s="279"/>
      <c r="K204" s="280">
        <f>ROUND(P204*H204,2)</f>
        <v>0</v>
      </c>
      <c r="L204" s="275" t="s">
        <v>1071</v>
      </c>
      <c r="M204" s="281"/>
      <c r="N204" s="282" t="s">
        <v>33</v>
      </c>
      <c r="O204" s="224" t="s">
        <v>49</v>
      </c>
      <c r="P204" s="225">
        <f>I204+J204</f>
        <v>0</v>
      </c>
      <c r="Q204" s="225">
        <f>ROUND(I204*H204,2)</f>
        <v>0</v>
      </c>
      <c r="R204" s="225">
        <f>ROUND(J204*H204,2)</f>
        <v>0</v>
      </c>
      <c r="S204" s="80"/>
      <c r="T204" s="226">
        <f>S204*H204</f>
        <v>0</v>
      </c>
      <c r="U204" s="226">
        <v>0</v>
      </c>
      <c r="V204" s="226">
        <f>U204*H204</f>
        <v>0</v>
      </c>
      <c r="W204" s="226">
        <v>0</v>
      </c>
      <c r="X204" s="227">
        <f>W204*H204</f>
        <v>0</v>
      </c>
      <c r="AR204" s="17" t="s">
        <v>2200</v>
      </c>
      <c r="AT204" s="17" t="s">
        <v>287</v>
      </c>
      <c r="AU204" s="17" t="s">
        <v>90</v>
      </c>
      <c r="AY204" s="17" t="s">
        <v>204</v>
      </c>
      <c r="BE204" s="228">
        <f>IF(O204="základní",K204,0)</f>
        <v>0</v>
      </c>
      <c r="BF204" s="228">
        <f>IF(O204="snížená",K204,0)</f>
        <v>0</v>
      </c>
      <c r="BG204" s="228">
        <f>IF(O204="zákl. přenesená",K204,0)</f>
        <v>0</v>
      </c>
      <c r="BH204" s="228">
        <f>IF(O204="sníž. přenesená",K204,0)</f>
        <v>0</v>
      </c>
      <c r="BI204" s="228">
        <f>IF(O204="nulová",K204,0)</f>
        <v>0</v>
      </c>
      <c r="BJ204" s="17" t="s">
        <v>88</v>
      </c>
      <c r="BK204" s="228">
        <f>ROUND(P204*H204,2)</f>
        <v>0</v>
      </c>
      <c r="BL204" s="17" t="s">
        <v>787</v>
      </c>
      <c r="BM204" s="17" t="s">
        <v>4702</v>
      </c>
    </row>
    <row r="205" spans="2:65" s="1" customFormat="1" ht="22.5" customHeight="1">
      <c r="B205" s="39"/>
      <c r="C205" s="216" t="s">
        <v>933</v>
      </c>
      <c r="D205" s="216" t="s">
        <v>206</v>
      </c>
      <c r="E205" s="217" t="s">
        <v>4703</v>
      </c>
      <c r="F205" s="218" t="s">
        <v>4704</v>
      </c>
      <c r="G205" s="219" t="s">
        <v>296</v>
      </c>
      <c r="H205" s="220">
        <v>220</v>
      </c>
      <c r="I205" s="221"/>
      <c r="J205" s="221"/>
      <c r="K205" s="222">
        <f>ROUND(P205*H205,2)</f>
        <v>0</v>
      </c>
      <c r="L205" s="218" t="s">
        <v>1071</v>
      </c>
      <c r="M205" s="44"/>
      <c r="N205" s="223" t="s">
        <v>33</v>
      </c>
      <c r="O205" s="224" t="s">
        <v>49</v>
      </c>
      <c r="P205" s="225">
        <f>I205+J205</f>
        <v>0</v>
      </c>
      <c r="Q205" s="225">
        <f>ROUND(I205*H205,2)</f>
        <v>0</v>
      </c>
      <c r="R205" s="225">
        <f>ROUND(J205*H205,2)</f>
        <v>0</v>
      </c>
      <c r="S205" s="80"/>
      <c r="T205" s="226">
        <f>S205*H205</f>
        <v>0</v>
      </c>
      <c r="U205" s="226">
        <v>0</v>
      </c>
      <c r="V205" s="226">
        <f>U205*H205</f>
        <v>0</v>
      </c>
      <c r="W205" s="226">
        <v>0</v>
      </c>
      <c r="X205" s="227">
        <f>W205*H205</f>
        <v>0</v>
      </c>
      <c r="AR205" s="17" t="s">
        <v>787</v>
      </c>
      <c r="AT205" s="17" t="s">
        <v>206</v>
      </c>
      <c r="AU205" s="17" t="s">
        <v>90</v>
      </c>
      <c r="AY205" s="17" t="s">
        <v>204</v>
      </c>
      <c r="BE205" s="228">
        <f>IF(O205="základní",K205,0)</f>
        <v>0</v>
      </c>
      <c r="BF205" s="228">
        <f>IF(O205="snížená",K205,0)</f>
        <v>0</v>
      </c>
      <c r="BG205" s="228">
        <f>IF(O205="zákl. přenesená",K205,0)</f>
        <v>0</v>
      </c>
      <c r="BH205" s="228">
        <f>IF(O205="sníž. přenesená",K205,0)</f>
        <v>0</v>
      </c>
      <c r="BI205" s="228">
        <f>IF(O205="nulová",K205,0)</f>
        <v>0</v>
      </c>
      <c r="BJ205" s="17" t="s">
        <v>88</v>
      </c>
      <c r="BK205" s="228">
        <f>ROUND(P205*H205,2)</f>
        <v>0</v>
      </c>
      <c r="BL205" s="17" t="s">
        <v>787</v>
      </c>
      <c r="BM205" s="17" t="s">
        <v>4705</v>
      </c>
    </row>
    <row r="206" spans="2:65" s="1" customFormat="1" ht="16.5" customHeight="1">
      <c r="B206" s="39"/>
      <c r="C206" s="273" t="s">
        <v>937</v>
      </c>
      <c r="D206" s="273" t="s">
        <v>287</v>
      </c>
      <c r="E206" s="274" t="s">
        <v>4706</v>
      </c>
      <c r="F206" s="275" t="s">
        <v>4707</v>
      </c>
      <c r="G206" s="276" t="s">
        <v>296</v>
      </c>
      <c r="H206" s="277">
        <v>220</v>
      </c>
      <c r="I206" s="278"/>
      <c r="J206" s="279"/>
      <c r="K206" s="280">
        <f>ROUND(P206*H206,2)</f>
        <v>0</v>
      </c>
      <c r="L206" s="275" t="s">
        <v>1071</v>
      </c>
      <c r="M206" s="281"/>
      <c r="N206" s="282" t="s">
        <v>33</v>
      </c>
      <c r="O206" s="224" t="s">
        <v>49</v>
      </c>
      <c r="P206" s="225">
        <f>I206+J206</f>
        <v>0</v>
      </c>
      <c r="Q206" s="225">
        <f>ROUND(I206*H206,2)</f>
        <v>0</v>
      </c>
      <c r="R206" s="225">
        <f>ROUND(J206*H206,2)</f>
        <v>0</v>
      </c>
      <c r="S206" s="80"/>
      <c r="T206" s="226">
        <f>S206*H206</f>
        <v>0</v>
      </c>
      <c r="U206" s="226">
        <v>0</v>
      </c>
      <c r="V206" s="226">
        <f>U206*H206</f>
        <v>0</v>
      </c>
      <c r="W206" s="226">
        <v>0</v>
      </c>
      <c r="X206" s="227">
        <f>W206*H206</f>
        <v>0</v>
      </c>
      <c r="AR206" s="17" t="s">
        <v>2200</v>
      </c>
      <c r="AT206" s="17" t="s">
        <v>287</v>
      </c>
      <c r="AU206" s="17" t="s">
        <v>90</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787</v>
      </c>
      <c r="BM206" s="17" t="s">
        <v>4708</v>
      </c>
    </row>
    <row r="207" spans="2:65" s="1" customFormat="1" ht="22.5" customHeight="1">
      <c r="B207" s="39"/>
      <c r="C207" s="216" t="s">
        <v>941</v>
      </c>
      <c r="D207" s="216" t="s">
        <v>206</v>
      </c>
      <c r="E207" s="217" t="s">
        <v>4709</v>
      </c>
      <c r="F207" s="218" t="s">
        <v>4710</v>
      </c>
      <c r="G207" s="219" t="s">
        <v>296</v>
      </c>
      <c r="H207" s="220">
        <v>125</v>
      </c>
      <c r="I207" s="221"/>
      <c r="J207" s="221"/>
      <c r="K207" s="222">
        <f>ROUND(P207*H207,2)</f>
        <v>0</v>
      </c>
      <c r="L207" s="218" t="s">
        <v>1071</v>
      </c>
      <c r="M207" s="44"/>
      <c r="N207" s="223" t="s">
        <v>33</v>
      </c>
      <c r="O207" s="224" t="s">
        <v>49</v>
      </c>
      <c r="P207" s="225">
        <f>I207+J207</f>
        <v>0</v>
      </c>
      <c r="Q207" s="225">
        <f>ROUND(I207*H207,2)</f>
        <v>0</v>
      </c>
      <c r="R207" s="225">
        <f>ROUND(J207*H207,2)</f>
        <v>0</v>
      </c>
      <c r="S207" s="80"/>
      <c r="T207" s="226">
        <f>S207*H207</f>
        <v>0</v>
      </c>
      <c r="U207" s="226">
        <v>0</v>
      </c>
      <c r="V207" s="226">
        <f>U207*H207</f>
        <v>0</v>
      </c>
      <c r="W207" s="226">
        <v>0</v>
      </c>
      <c r="X207" s="227">
        <f>W207*H207</f>
        <v>0</v>
      </c>
      <c r="AR207" s="17" t="s">
        <v>787</v>
      </c>
      <c r="AT207" s="17" t="s">
        <v>206</v>
      </c>
      <c r="AU207" s="17" t="s">
        <v>90</v>
      </c>
      <c r="AY207" s="17" t="s">
        <v>204</v>
      </c>
      <c r="BE207" s="228">
        <f>IF(O207="základní",K207,0)</f>
        <v>0</v>
      </c>
      <c r="BF207" s="228">
        <f>IF(O207="snížená",K207,0)</f>
        <v>0</v>
      </c>
      <c r="BG207" s="228">
        <f>IF(O207="zákl. přenesená",K207,0)</f>
        <v>0</v>
      </c>
      <c r="BH207" s="228">
        <f>IF(O207="sníž. přenesená",K207,0)</f>
        <v>0</v>
      </c>
      <c r="BI207" s="228">
        <f>IF(O207="nulová",K207,0)</f>
        <v>0</v>
      </c>
      <c r="BJ207" s="17" t="s">
        <v>88</v>
      </c>
      <c r="BK207" s="228">
        <f>ROUND(P207*H207,2)</f>
        <v>0</v>
      </c>
      <c r="BL207" s="17" t="s">
        <v>787</v>
      </c>
      <c r="BM207" s="17" t="s">
        <v>4711</v>
      </c>
    </row>
    <row r="208" spans="2:65" s="1" customFormat="1" ht="16.5" customHeight="1">
      <c r="B208" s="39"/>
      <c r="C208" s="273" t="s">
        <v>946</v>
      </c>
      <c r="D208" s="273" t="s">
        <v>287</v>
      </c>
      <c r="E208" s="274" t="s">
        <v>4712</v>
      </c>
      <c r="F208" s="275" t="s">
        <v>4713</v>
      </c>
      <c r="G208" s="276" t="s">
        <v>296</v>
      </c>
      <c r="H208" s="277">
        <v>125</v>
      </c>
      <c r="I208" s="278"/>
      <c r="J208" s="279"/>
      <c r="K208" s="280">
        <f>ROUND(P208*H208,2)</f>
        <v>0</v>
      </c>
      <c r="L208" s="275" t="s">
        <v>1071</v>
      </c>
      <c r="M208" s="281"/>
      <c r="N208" s="282" t="s">
        <v>33</v>
      </c>
      <c r="O208" s="224" t="s">
        <v>49</v>
      </c>
      <c r="P208" s="225">
        <f>I208+J208</f>
        <v>0</v>
      </c>
      <c r="Q208" s="225">
        <f>ROUND(I208*H208,2)</f>
        <v>0</v>
      </c>
      <c r="R208" s="225">
        <f>ROUND(J208*H208,2)</f>
        <v>0</v>
      </c>
      <c r="S208" s="80"/>
      <c r="T208" s="226">
        <f>S208*H208</f>
        <v>0</v>
      </c>
      <c r="U208" s="226">
        <v>0</v>
      </c>
      <c r="V208" s="226">
        <f>U208*H208</f>
        <v>0</v>
      </c>
      <c r="W208" s="226">
        <v>0</v>
      </c>
      <c r="X208" s="227">
        <f>W208*H208</f>
        <v>0</v>
      </c>
      <c r="AR208" s="17" t="s">
        <v>2200</v>
      </c>
      <c r="AT208" s="17" t="s">
        <v>287</v>
      </c>
      <c r="AU208" s="17" t="s">
        <v>90</v>
      </c>
      <c r="AY208" s="17" t="s">
        <v>204</v>
      </c>
      <c r="BE208" s="228">
        <f>IF(O208="základní",K208,0)</f>
        <v>0</v>
      </c>
      <c r="BF208" s="228">
        <f>IF(O208="snížená",K208,0)</f>
        <v>0</v>
      </c>
      <c r="BG208" s="228">
        <f>IF(O208="zákl. přenesená",K208,0)</f>
        <v>0</v>
      </c>
      <c r="BH208" s="228">
        <f>IF(O208="sníž. přenesená",K208,0)</f>
        <v>0</v>
      </c>
      <c r="BI208" s="228">
        <f>IF(O208="nulová",K208,0)</f>
        <v>0</v>
      </c>
      <c r="BJ208" s="17" t="s">
        <v>88</v>
      </c>
      <c r="BK208" s="228">
        <f>ROUND(P208*H208,2)</f>
        <v>0</v>
      </c>
      <c r="BL208" s="17" t="s">
        <v>787</v>
      </c>
      <c r="BM208" s="17" t="s">
        <v>4714</v>
      </c>
    </row>
    <row r="209" spans="2:65" s="1" customFormat="1" ht="16.5" customHeight="1">
      <c r="B209" s="39"/>
      <c r="C209" s="216" t="s">
        <v>955</v>
      </c>
      <c r="D209" s="216" t="s">
        <v>206</v>
      </c>
      <c r="E209" s="217" t="s">
        <v>4715</v>
      </c>
      <c r="F209" s="218" t="s">
        <v>4716</v>
      </c>
      <c r="G209" s="219" t="s">
        <v>3124</v>
      </c>
      <c r="H209" s="291"/>
      <c r="I209" s="221"/>
      <c r="J209" s="221"/>
      <c r="K209" s="222">
        <f>ROUND(P209*H209,2)</f>
        <v>0</v>
      </c>
      <c r="L209" s="218" t="s">
        <v>1071</v>
      </c>
      <c r="M209" s="44"/>
      <c r="N209" s="223" t="s">
        <v>33</v>
      </c>
      <c r="O209" s="224" t="s">
        <v>49</v>
      </c>
      <c r="P209" s="225">
        <f>I209+J209</f>
        <v>0</v>
      </c>
      <c r="Q209" s="225">
        <f>ROUND(I209*H209,2)</f>
        <v>0</v>
      </c>
      <c r="R209" s="225">
        <f>ROUND(J209*H209,2)</f>
        <v>0</v>
      </c>
      <c r="S209" s="80"/>
      <c r="T209" s="226">
        <f>S209*H209</f>
        <v>0</v>
      </c>
      <c r="U209" s="226">
        <v>0</v>
      </c>
      <c r="V209" s="226">
        <f>U209*H209</f>
        <v>0</v>
      </c>
      <c r="W209" s="226">
        <v>0</v>
      </c>
      <c r="X209" s="227">
        <f>W209*H209</f>
        <v>0</v>
      </c>
      <c r="AR209" s="17" t="s">
        <v>787</v>
      </c>
      <c r="AT209" s="17" t="s">
        <v>206</v>
      </c>
      <c r="AU209" s="17" t="s">
        <v>90</v>
      </c>
      <c r="AY209" s="17" t="s">
        <v>204</v>
      </c>
      <c r="BE209" s="228">
        <f>IF(O209="základní",K209,0)</f>
        <v>0</v>
      </c>
      <c r="BF209" s="228">
        <f>IF(O209="snížená",K209,0)</f>
        <v>0</v>
      </c>
      <c r="BG209" s="228">
        <f>IF(O209="zákl. přenesená",K209,0)</f>
        <v>0</v>
      </c>
      <c r="BH209" s="228">
        <f>IF(O209="sníž. přenesená",K209,0)</f>
        <v>0</v>
      </c>
      <c r="BI209" s="228">
        <f>IF(O209="nulová",K209,0)</f>
        <v>0</v>
      </c>
      <c r="BJ209" s="17" t="s">
        <v>88</v>
      </c>
      <c r="BK209" s="228">
        <f>ROUND(P209*H209,2)</f>
        <v>0</v>
      </c>
      <c r="BL209" s="17" t="s">
        <v>787</v>
      </c>
      <c r="BM209" s="17" t="s">
        <v>4717</v>
      </c>
    </row>
    <row r="210" spans="2:65" s="1" customFormat="1" ht="16.5" customHeight="1">
      <c r="B210" s="39"/>
      <c r="C210" s="216" t="s">
        <v>961</v>
      </c>
      <c r="D210" s="216" t="s">
        <v>206</v>
      </c>
      <c r="E210" s="217" t="s">
        <v>4718</v>
      </c>
      <c r="F210" s="218" t="s">
        <v>4719</v>
      </c>
      <c r="G210" s="219" t="s">
        <v>3124</v>
      </c>
      <c r="H210" s="291"/>
      <c r="I210" s="221"/>
      <c r="J210" s="221"/>
      <c r="K210" s="222">
        <f>ROUND(P210*H210,2)</f>
        <v>0</v>
      </c>
      <c r="L210" s="218" t="s">
        <v>1071</v>
      </c>
      <c r="M210" s="44"/>
      <c r="N210" s="223" t="s">
        <v>33</v>
      </c>
      <c r="O210" s="224" t="s">
        <v>49</v>
      </c>
      <c r="P210" s="225">
        <f>I210+J210</f>
        <v>0</v>
      </c>
      <c r="Q210" s="225">
        <f>ROUND(I210*H210,2)</f>
        <v>0</v>
      </c>
      <c r="R210" s="225">
        <f>ROUND(J210*H210,2)</f>
        <v>0</v>
      </c>
      <c r="S210" s="80"/>
      <c r="T210" s="226">
        <f>S210*H210</f>
        <v>0</v>
      </c>
      <c r="U210" s="226">
        <v>0</v>
      </c>
      <c r="V210" s="226">
        <f>U210*H210</f>
        <v>0</v>
      </c>
      <c r="W210" s="226">
        <v>0</v>
      </c>
      <c r="X210" s="227">
        <f>W210*H210</f>
        <v>0</v>
      </c>
      <c r="AR210" s="17" t="s">
        <v>787</v>
      </c>
      <c r="AT210" s="17" t="s">
        <v>206</v>
      </c>
      <c r="AU210" s="17" t="s">
        <v>90</v>
      </c>
      <c r="AY210" s="17" t="s">
        <v>204</v>
      </c>
      <c r="BE210" s="228">
        <f>IF(O210="základní",K210,0)</f>
        <v>0</v>
      </c>
      <c r="BF210" s="228">
        <f>IF(O210="snížená",K210,0)</f>
        <v>0</v>
      </c>
      <c r="BG210" s="228">
        <f>IF(O210="zákl. přenesená",K210,0)</f>
        <v>0</v>
      </c>
      <c r="BH210" s="228">
        <f>IF(O210="sníž. přenesená",K210,0)</f>
        <v>0</v>
      </c>
      <c r="BI210" s="228">
        <f>IF(O210="nulová",K210,0)</f>
        <v>0</v>
      </c>
      <c r="BJ210" s="17" t="s">
        <v>88</v>
      </c>
      <c r="BK210" s="228">
        <f>ROUND(P210*H210,2)</f>
        <v>0</v>
      </c>
      <c r="BL210" s="17" t="s">
        <v>787</v>
      </c>
      <c r="BM210" s="17" t="s">
        <v>4720</v>
      </c>
    </row>
    <row r="211" spans="2:63" s="10" customFormat="1" ht="25.9" customHeight="1">
      <c r="B211" s="199"/>
      <c r="C211" s="200"/>
      <c r="D211" s="201" t="s">
        <v>79</v>
      </c>
      <c r="E211" s="202" t="s">
        <v>4721</v>
      </c>
      <c r="F211" s="202" t="s">
        <v>4722</v>
      </c>
      <c r="G211" s="200"/>
      <c r="H211" s="200"/>
      <c r="I211" s="203"/>
      <c r="J211" s="203"/>
      <c r="K211" s="204">
        <f>BK211</f>
        <v>0</v>
      </c>
      <c r="L211" s="200"/>
      <c r="M211" s="205"/>
      <c r="N211" s="206"/>
      <c r="O211" s="207"/>
      <c r="P211" s="207"/>
      <c r="Q211" s="208">
        <f>SUM(Q212:Q217)</f>
        <v>0</v>
      </c>
      <c r="R211" s="208">
        <f>SUM(R212:R217)</f>
        <v>0</v>
      </c>
      <c r="S211" s="207"/>
      <c r="T211" s="209">
        <f>SUM(T212:T217)</f>
        <v>0</v>
      </c>
      <c r="U211" s="207"/>
      <c r="V211" s="209">
        <f>SUM(V212:V217)</f>
        <v>0</v>
      </c>
      <c r="W211" s="207"/>
      <c r="X211" s="210">
        <f>SUM(X212:X217)</f>
        <v>0</v>
      </c>
      <c r="AR211" s="211" t="s">
        <v>211</v>
      </c>
      <c r="AT211" s="212" t="s">
        <v>79</v>
      </c>
      <c r="AU211" s="212" t="s">
        <v>80</v>
      </c>
      <c r="AY211" s="211" t="s">
        <v>204</v>
      </c>
      <c r="BK211" s="213">
        <f>SUM(BK212:BK217)</f>
        <v>0</v>
      </c>
    </row>
    <row r="212" spans="2:65" s="1" customFormat="1" ht="16.5" customHeight="1">
      <c r="B212" s="39"/>
      <c r="C212" s="216" t="s">
        <v>1032</v>
      </c>
      <c r="D212" s="216" t="s">
        <v>206</v>
      </c>
      <c r="E212" s="217" t="s">
        <v>4723</v>
      </c>
      <c r="F212" s="218" t="s">
        <v>4724</v>
      </c>
      <c r="G212" s="219" t="s">
        <v>1289</v>
      </c>
      <c r="H212" s="220">
        <v>48</v>
      </c>
      <c r="I212" s="221"/>
      <c r="J212" s="221"/>
      <c r="K212" s="222">
        <f>ROUND(P212*H212,2)</f>
        <v>0</v>
      </c>
      <c r="L212" s="218" t="s">
        <v>1071</v>
      </c>
      <c r="M212" s="44"/>
      <c r="N212" s="223" t="s">
        <v>33</v>
      </c>
      <c r="O212" s="224" t="s">
        <v>49</v>
      </c>
      <c r="P212" s="225">
        <f>I212+J212</f>
        <v>0</v>
      </c>
      <c r="Q212" s="225">
        <f>ROUND(I212*H212,2)</f>
        <v>0</v>
      </c>
      <c r="R212" s="225">
        <f>ROUND(J212*H212,2)</f>
        <v>0</v>
      </c>
      <c r="S212" s="80"/>
      <c r="T212" s="226">
        <f>S212*H212</f>
        <v>0</v>
      </c>
      <c r="U212" s="226">
        <v>0</v>
      </c>
      <c r="V212" s="226">
        <f>U212*H212</f>
        <v>0</v>
      </c>
      <c r="W212" s="226">
        <v>0</v>
      </c>
      <c r="X212" s="227">
        <f>W212*H212</f>
        <v>0</v>
      </c>
      <c r="AR212" s="17" t="s">
        <v>3675</v>
      </c>
      <c r="AT212" s="17" t="s">
        <v>206</v>
      </c>
      <c r="AU212" s="17" t="s">
        <v>88</v>
      </c>
      <c r="AY212" s="17" t="s">
        <v>204</v>
      </c>
      <c r="BE212" s="228">
        <f>IF(O212="základní",K212,0)</f>
        <v>0</v>
      </c>
      <c r="BF212" s="228">
        <f>IF(O212="snížená",K212,0)</f>
        <v>0</v>
      </c>
      <c r="BG212" s="228">
        <f>IF(O212="zákl. přenesená",K212,0)</f>
        <v>0</v>
      </c>
      <c r="BH212" s="228">
        <f>IF(O212="sníž. přenesená",K212,0)</f>
        <v>0</v>
      </c>
      <c r="BI212" s="228">
        <f>IF(O212="nulová",K212,0)</f>
        <v>0</v>
      </c>
      <c r="BJ212" s="17" t="s">
        <v>88</v>
      </c>
      <c r="BK212" s="228">
        <f>ROUND(P212*H212,2)</f>
        <v>0</v>
      </c>
      <c r="BL212" s="17" t="s">
        <v>3675</v>
      </c>
      <c r="BM212" s="17" t="s">
        <v>4725</v>
      </c>
    </row>
    <row r="213" spans="2:47" s="1" customFormat="1" ht="12">
      <c r="B213" s="39"/>
      <c r="C213" s="40"/>
      <c r="D213" s="231" t="s">
        <v>887</v>
      </c>
      <c r="E213" s="40"/>
      <c r="F213" s="283" t="s">
        <v>4726</v>
      </c>
      <c r="G213" s="40"/>
      <c r="H213" s="40"/>
      <c r="I213" s="132"/>
      <c r="J213" s="132"/>
      <c r="K213" s="40"/>
      <c r="L213" s="40"/>
      <c r="M213" s="44"/>
      <c r="N213" s="284"/>
      <c r="O213" s="80"/>
      <c r="P213" s="80"/>
      <c r="Q213" s="80"/>
      <c r="R213" s="80"/>
      <c r="S213" s="80"/>
      <c r="T213" s="80"/>
      <c r="U213" s="80"/>
      <c r="V213" s="80"/>
      <c r="W213" s="80"/>
      <c r="X213" s="81"/>
      <c r="AT213" s="17" t="s">
        <v>887</v>
      </c>
      <c r="AU213" s="17" t="s">
        <v>88</v>
      </c>
    </row>
    <row r="214" spans="2:65" s="1" customFormat="1" ht="16.5" customHeight="1">
      <c r="B214" s="39"/>
      <c r="C214" s="216" t="s">
        <v>1038</v>
      </c>
      <c r="D214" s="216" t="s">
        <v>206</v>
      </c>
      <c r="E214" s="217" t="s">
        <v>4727</v>
      </c>
      <c r="F214" s="218" t="s">
        <v>4728</v>
      </c>
      <c r="G214" s="219" t="s">
        <v>1289</v>
      </c>
      <c r="H214" s="220">
        <v>24</v>
      </c>
      <c r="I214" s="221"/>
      <c r="J214" s="221"/>
      <c r="K214" s="222">
        <f>ROUND(P214*H214,2)</f>
        <v>0</v>
      </c>
      <c r="L214" s="218" t="s">
        <v>1071</v>
      </c>
      <c r="M214" s="44"/>
      <c r="N214" s="223" t="s">
        <v>33</v>
      </c>
      <c r="O214" s="224" t="s">
        <v>49</v>
      </c>
      <c r="P214" s="225">
        <f>I214+J214</f>
        <v>0</v>
      </c>
      <c r="Q214" s="225">
        <f>ROUND(I214*H214,2)</f>
        <v>0</v>
      </c>
      <c r="R214" s="225">
        <f>ROUND(J214*H214,2)</f>
        <v>0</v>
      </c>
      <c r="S214" s="80"/>
      <c r="T214" s="226">
        <f>S214*H214</f>
        <v>0</v>
      </c>
      <c r="U214" s="226">
        <v>0</v>
      </c>
      <c r="V214" s="226">
        <f>U214*H214</f>
        <v>0</v>
      </c>
      <c r="W214" s="226">
        <v>0</v>
      </c>
      <c r="X214" s="227">
        <f>W214*H214</f>
        <v>0</v>
      </c>
      <c r="AR214" s="17" t="s">
        <v>3675</v>
      </c>
      <c r="AT214" s="17" t="s">
        <v>206</v>
      </c>
      <c r="AU214" s="17" t="s">
        <v>88</v>
      </c>
      <c r="AY214" s="17" t="s">
        <v>204</v>
      </c>
      <c r="BE214" s="228">
        <f>IF(O214="základní",K214,0)</f>
        <v>0</v>
      </c>
      <c r="BF214" s="228">
        <f>IF(O214="snížená",K214,0)</f>
        <v>0</v>
      </c>
      <c r="BG214" s="228">
        <f>IF(O214="zákl. přenesená",K214,0)</f>
        <v>0</v>
      </c>
      <c r="BH214" s="228">
        <f>IF(O214="sníž. přenesená",K214,0)</f>
        <v>0</v>
      </c>
      <c r="BI214" s="228">
        <f>IF(O214="nulová",K214,0)</f>
        <v>0</v>
      </c>
      <c r="BJ214" s="17" t="s">
        <v>88</v>
      </c>
      <c r="BK214" s="228">
        <f>ROUND(P214*H214,2)</f>
        <v>0</v>
      </c>
      <c r="BL214" s="17" t="s">
        <v>3675</v>
      </c>
      <c r="BM214" s="17" t="s">
        <v>4729</v>
      </c>
    </row>
    <row r="215" spans="2:65" s="1" customFormat="1" ht="16.5" customHeight="1">
      <c r="B215" s="39"/>
      <c r="C215" s="216" t="s">
        <v>1047</v>
      </c>
      <c r="D215" s="216" t="s">
        <v>206</v>
      </c>
      <c r="E215" s="217" t="s">
        <v>4730</v>
      </c>
      <c r="F215" s="218" t="s">
        <v>4731</v>
      </c>
      <c r="G215" s="219" t="s">
        <v>1289</v>
      </c>
      <c r="H215" s="220">
        <v>16</v>
      </c>
      <c r="I215" s="221"/>
      <c r="J215" s="221"/>
      <c r="K215" s="222">
        <f>ROUND(P215*H215,2)</f>
        <v>0</v>
      </c>
      <c r="L215" s="218" t="s">
        <v>1071</v>
      </c>
      <c r="M215" s="44"/>
      <c r="N215" s="223" t="s">
        <v>33</v>
      </c>
      <c r="O215" s="224" t="s">
        <v>49</v>
      </c>
      <c r="P215" s="225">
        <f>I215+J215</f>
        <v>0</v>
      </c>
      <c r="Q215" s="225">
        <f>ROUND(I215*H215,2)</f>
        <v>0</v>
      </c>
      <c r="R215" s="225">
        <f>ROUND(J215*H215,2)</f>
        <v>0</v>
      </c>
      <c r="S215" s="80"/>
      <c r="T215" s="226">
        <f>S215*H215</f>
        <v>0</v>
      </c>
      <c r="U215" s="226">
        <v>0</v>
      </c>
      <c r="V215" s="226">
        <f>U215*H215</f>
        <v>0</v>
      </c>
      <c r="W215" s="226">
        <v>0</v>
      </c>
      <c r="X215" s="227">
        <f>W215*H215</f>
        <v>0</v>
      </c>
      <c r="AR215" s="17" t="s">
        <v>3675</v>
      </c>
      <c r="AT215" s="17" t="s">
        <v>206</v>
      </c>
      <c r="AU215" s="17" t="s">
        <v>88</v>
      </c>
      <c r="AY215" s="17" t="s">
        <v>204</v>
      </c>
      <c r="BE215" s="228">
        <f>IF(O215="základní",K215,0)</f>
        <v>0</v>
      </c>
      <c r="BF215" s="228">
        <f>IF(O215="snížená",K215,0)</f>
        <v>0</v>
      </c>
      <c r="BG215" s="228">
        <f>IF(O215="zákl. přenesená",K215,0)</f>
        <v>0</v>
      </c>
      <c r="BH215" s="228">
        <f>IF(O215="sníž. přenesená",K215,0)</f>
        <v>0</v>
      </c>
      <c r="BI215" s="228">
        <f>IF(O215="nulová",K215,0)</f>
        <v>0</v>
      </c>
      <c r="BJ215" s="17" t="s">
        <v>88</v>
      </c>
      <c r="BK215" s="228">
        <f>ROUND(P215*H215,2)</f>
        <v>0</v>
      </c>
      <c r="BL215" s="17" t="s">
        <v>3675</v>
      </c>
      <c r="BM215" s="17" t="s">
        <v>4732</v>
      </c>
    </row>
    <row r="216" spans="2:65" s="1" customFormat="1" ht="16.5" customHeight="1">
      <c r="B216" s="39"/>
      <c r="C216" s="216" t="s">
        <v>1053</v>
      </c>
      <c r="D216" s="216" t="s">
        <v>206</v>
      </c>
      <c r="E216" s="217" t="s">
        <v>4733</v>
      </c>
      <c r="F216" s="218" t="s">
        <v>4724</v>
      </c>
      <c r="G216" s="219" t="s">
        <v>1289</v>
      </c>
      <c r="H216" s="220">
        <v>16</v>
      </c>
      <c r="I216" s="221"/>
      <c r="J216" s="221"/>
      <c r="K216" s="222">
        <f>ROUND(P216*H216,2)</f>
        <v>0</v>
      </c>
      <c r="L216" s="218" t="s">
        <v>1071</v>
      </c>
      <c r="M216" s="44"/>
      <c r="N216" s="223" t="s">
        <v>33</v>
      </c>
      <c r="O216" s="224" t="s">
        <v>49</v>
      </c>
      <c r="P216" s="225">
        <f>I216+J216</f>
        <v>0</v>
      </c>
      <c r="Q216" s="225">
        <f>ROUND(I216*H216,2)</f>
        <v>0</v>
      </c>
      <c r="R216" s="225">
        <f>ROUND(J216*H216,2)</f>
        <v>0</v>
      </c>
      <c r="S216" s="80"/>
      <c r="T216" s="226">
        <f>S216*H216</f>
        <v>0</v>
      </c>
      <c r="U216" s="226">
        <v>0</v>
      </c>
      <c r="V216" s="226">
        <f>U216*H216</f>
        <v>0</v>
      </c>
      <c r="W216" s="226">
        <v>0</v>
      </c>
      <c r="X216" s="227">
        <f>W216*H216</f>
        <v>0</v>
      </c>
      <c r="AR216" s="17" t="s">
        <v>3675</v>
      </c>
      <c r="AT216" s="17" t="s">
        <v>206</v>
      </c>
      <c r="AU216" s="17" t="s">
        <v>88</v>
      </c>
      <c r="AY216" s="17" t="s">
        <v>204</v>
      </c>
      <c r="BE216" s="228">
        <f>IF(O216="základní",K216,0)</f>
        <v>0</v>
      </c>
      <c r="BF216" s="228">
        <f>IF(O216="snížená",K216,0)</f>
        <v>0</v>
      </c>
      <c r="BG216" s="228">
        <f>IF(O216="zákl. přenesená",K216,0)</f>
        <v>0</v>
      </c>
      <c r="BH216" s="228">
        <f>IF(O216="sníž. přenesená",K216,0)</f>
        <v>0</v>
      </c>
      <c r="BI216" s="228">
        <f>IF(O216="nulová",K216,0)</f>
        <v>0</v>
      </c>
      <c r="BJ216" s="17" t="s">
        <v>88</v>
      </c>
      <c r="BK216" s="228">
        <f>ROUND(P216*H216,2)</f>
        <v>0</v>
      </c>
      <c r="BL216" s="17" t="s">
        <v>3675</v>
      </c>
      <c r="BM216" s="17" t="s">
        <v>4734</v>
      </c>
    </row>
    <row r="217" spans="2:47" s="1" customFormat="1" ht="12">
      <c r="B217" s="39"/>
      <c r="C217" s="40"/>
      <c r="D217" s="231" t="s">
        <v>887</v>
      </c>
      <c r="E217" s="40"/>
      <c r="F217" s="283" t="s">
        <v>4735</v>
      </c>
      <c r="G217" s="40"/>
      <c r="H217" s="40"/>
      <c r="I217" s="132"/>
      <c r="J217" s="132"/>
      <c r="K217" s="40"/>
      <c r="L217" s="40"/>
      <c r="M217" s="44"/>
      <c r="N217" s="284"/>
      <c r="O217" s="80"/>
      <c r="P217" s="80"/>
      <c r="Q217" s="80"/>
      <c r="R217" s="80"/>
      <c r="S217" s="80"/>
      <c r="T217" s="80"/>
      <c r="U217" s="80"/>
      <c r="V217" s="80"/>
      <c r="W217" s="80"/>
      <c r="X217" s="81"/>
      <c r="AT217" s="17" t="s">
        <v>887</v>
      </c>
      <c r="AU217" s="17" t="s">
        <v>88</v>
      </c>
    </row>
    <row r="218" spans="2:63" s="10" customFormat="1" ht="25.9" customHeight="1">
      <c r="B218" s="199"/>
      <c r="C218" s="200"/>
      <c r="D218" s="201" t="s">
        <v>79</v>
      </c>
      <c r="E218" s="202" t="s">
        <v>4736</v>
      </c>
      <c r="F218" s="202" t="s">
        <v>4737</v>
      </c>
      <c r="G218" s="200"/>
      <c r="H218" s="200"/>
      <c r="I218" s="203"/>
      <c r="J218" s="203"/>
      <c r="K218" s="204">
        <f>BK218</f>
        <v>0</v>
      </c>
      <c r="L218" s="200"/>
      <c r="M218" s="205"/>
      <c r="N218" s="206"/>
      <c r="O218" s="207"/>
      <c r="P218" s="207"/>
      <c r="Q218" s="208">
        <f>Q219+Q220+Q222</f>
        <v>0</v>
      </c>
      <c r="R218" s="208">
        <f>R219+R220+R222</f>
        <v>0</v>
      </c>
      <c r="S218" s="207"/>
      <c r="T218" s="209">
        <f>T219+T220+T222</f>
        <v>0</v>
      </c>
      <c r="U218" s="207"/>
      <c r="V218" s="209">
        <f>V219+V220+V222</f>
        <v>0</v>
      </c>
      <c r="W218" s="207"/>
      <c r="X218" s="210">
        <f>X219+X220+X222</f>
        <v>0</v>
      </c>
      <c r="AR218" s="211" t="s">
        <v>236</v>
      </c>
      <c r="AT218" s="212" t="s">
        <v>79</v>
      </c>
      <c r="AU218" s="212" t="s">
        <v>80</v>
      </c>
      <c r="AY218" s="211" t="s">
        <v>204</v>
      </c>
      <c r="BK218" s="213">
        <f>BK219+BK220+BK222</f>
        <v>0</v>
      </c>
    </row>
    <row r="219" spans="2:63" s="10" customFormat="1" ht="22.8" customHeight="1">
      <c r="B219" s="199"/>
      <c r="C219" s="200"/>
      <c r="D219" s="201" t="s">
        <v>79</v>
      </c>
      <c r="E219" s="214" t="s">
        <v>4738</v>
      </c>
      <c r="F219" s="214" t="s">
        <v>4738</v>
      </c>
      <c r="G219" s="200"/>
      <c r="H219" s="200"/>
      <c r="I219" s="203"/>
      <c r="J219" s="203"/>
      <c r="K219" s="215">
        <f>BK219</f>
        <v>0</v>
      </c>
      <c r="L219" s="200"/>
      <c r="M219" s="205"/>
      <c r="N219" s="206"/>
      <c r="O219" s="207"/>
      <c r="P219" s="207"/>
      <c r="Q219" s="208">
        <v>0</v>
      </c>
      <c r="R219" s="208">
        <v>0</v>
      </c>
      <c r="S219" s="207"/>
      <c r="T219" s="209">
        <v>0</v>
      </c>
      <c r="U219" s="207"/>
      <c r="V219" s="209">
        <v>0</v>
      </c>
      <c r="W219" s="207"/>
      <c r="X219" s="210">
        <v>0</v>
      </c>
      <c r="AR219" s="211" t="s">
        <v>88</v>
      </c>
      <c r="AT219" s="212" t="s">
        <v>79</v>
      </c>
      <c r="AU219" s="212" t="s">
        <v>88</v>
      </c>
      <c r="AY219" s="211" t="s">
        <v>204</v>
      </c>
      <c r="BK219" s="213">
        <v>0</v>
      </c>
    </row>
    <row r="220" spans="2:63" s="10" customFormat="1" ht="22.8" customHeight="1">
      <c r="B220" s="199"/>
      <c r="C220" s="200"/>
      <c r="D220" s="201" t="s">
        <v>79</v>
      </c>
      <c r="E220" s="214" t="s">
        <v>4739</v>
      </c>
      <c r="F220" s="214" t="s">
        <v>4740</v>
      </c>
      <c r="G220" s="200"/>
      <c r="H220" s="200"/>
      <c r="I220" s="203"/>
      <c r="J220" s="203"/>
      <c r="K220" s="215">
        <f>BK220</f>
        <v>0</v>
      </c>
      <c r="L220" s="200"/>
      <c r="M220" s="205"/>
      <c r="N220" s="206"/>
      <c r="O220" s="207"/>
      <c r="P220" s="207"/>
      <c r="Q220" s="208">
        <f>Q221</f>
        <v>0</v>
      </c>
      <c r="R220" s="208">
        <f>R221</f>
        <v>0</v>
      </c>
      <c r="S220" s="207"/>
      <c r="T220" s="209">
        <f>T221</f>
        <v>0</v>
      </c>
      <c r="U220" s="207"/>
      <c r="V220" s="209">
        <f>V221</f>
        <v>0</v>
      </c>
      <c r="W220" s="207"/>
      <c r="X220" s="210">
        <f>X221</f>
        <v>0</v>
      </c>
      <c r="AR220" s="211" t="s">
        <v>236</v>
      </c>
      <c r="AT220" s="212" t="s">
        <v>79</v>
      </c>
      <c r="AU220" s="212" t="s">
        <v>88</v>
      </c>
      <c r="AY220" s="211" t="s">
        <v>204</v>
      </c>
      <c r="BK220" s="213">
        <f>BK221</f>
        <v>0</v>
      </c>
    </row>
    <row r="221" spans="2:65" s="1" customFormat="1" ht="22.5" customHeight="1">
      <c r="B221" s="39"/>
      <c r="C221" s="216" t="s">
        <v>1058</v>
      </c>
      <c r="D221" s="216" t="s">
        <v>206</v>
      </c>
      <c r="E221" s="217" t="s">
        <v>4741</v>
      </c>
      <c r="F221" s="218" t="s">
        <v>4742</v>
      </c>
      <c r="G221" s="219" t="s">
        <v>319</v>
      </c>
      <c r="H221" s="220">
        <v>1</v>
      </c>
      <c r="I221" s="221"/>
      <c r="J221" s="221"/>
      <c r="K221" s="222">
        <f>ROUND(P221*H221,2)</f>
        <v>0</v>
      </c>
      <c r="L221" s="218" t="s">
        <v>1071</v>
      </c>
      <c r="M221" s="44"/>
      <c r="N221" s="223" t="s">
        <v>33</v>
      </c>
      <c r="O221" s="224" t="s">
        <v>49</v>
      </c>
      <c r="P221" s="225">
        <f>I221+J221</f>
        <v>0</v>
      </c>
      <c r="Q221" s="225">
        <f>ROUND(I221*H221,2)</f>
        <v>0</v>
      </c>
      <c r="R221" s="225">
        <f>ROUND(J221*H221,2)</f>
        <v>0</v>
      </c>
      <c r="S221" s="80"/>
      <c r="T221" s="226">
        <f>S221*H221</f>
        <v>0</v>
      </c>
      <c r="U221" s="226">
        <v>0</v>
      </c>
      <c r="V221" s="226">
        <f>U221*H221</f>
        <v>0</v>
      </c>
      <c r="W221" s="226">
        <v>0</v>
      </c>
      <c r="X221" s="227">
        <f>W221*H221</f>
        <v>0</v>
      </c>
      <c r="AR221" s="17" t="s">
        <v>211</v>
      </c>
      <c r="AT221" s="17" t="s">
        <v>206</v>
      </c>
      <c r="AU221" s="17" t="s">
        <v>90</v>
      </c>
      <c r="AY221" s="17" t="s">
        <v>204</v>
      </c>
      <c r="BE221" s="228">
        <f>IF(O221="základní",K221,0)</f>
        <v>0</v>
      </c>
      <c r="BF221" s="228">
        <f>IF(O221="snížená",K221,0)</f>
        <v>0</v>
      </c>
      <c r="BG221" s="228">
        <f>IF(O221="zákl. přenesená",K221,0)</f>
        <v>0</v>
      </c>
      <c r="BH221" s="228">
        <f>IF(O221="sníž. přenesená",K221,0)</f>
        <v>0</v>
      </c>
      <c r="BI221" s="228">
        <f>IF(O221="nulová",K221,0)</f>
        <v>0</v>
      </c>
      <c r="BJ221" s="17" t="s">
        <v>88</v>
      </c>
      <c r="BK221" s="228">
        <f>ROUND(P221*H221,2)</f>
        <v>0</v>
      </c>
      <c r="BL221" s="17" t="s">
        <v>211</v>
      </c>
      <c r="BM221" s="17" t="s">
        <v>4743</v>
      </c>
    </row>
    <row r="222" spans="2:63" s="10" customFormat="1" ht="22.8" customHeight="1">
      <c r="B222" s="199"/>
      <c r="C222" s="200"/>
      <c r="D222" s="201" t="s">
        <v>79</v>
      </c>
      <c r="E222" s="214" t="s">
        <v>4744</v>
      </c>
      <c r="F222" s="214" t="s">
        <v>4381</v>
      </c>
      <c r="G222" s="200"/>
      <c r="H222" s="200"/>
      <c r="I222" s="203"/>
      <c r="J222" s="203"/>
      <c r="K222" s="215">
        <f>BK222</f>
        <v>0</v>
      </c>
      <c r="L222" s="200"/>
      <c r="M222" s="205"/>
      <c r="N222" s="206"/>
      <c r="O222" s="207"/>
      <c r="P222" s="207"/>
      <c r="Q222" s="208">
        <f>SUM(Q223:Q226)</f>
        <v>0</v>
      </c>
      <c r="R222" s="208">
        <f>SUM(R223:R226)</f>
        <v>0</v>
      </c>
      <c r="S222" s="207"/>
      <c r="T222" s="209">
        <f>SUM(T223:T226)</f>
        <v>0</v>
      </c>
      <c r="U222" s="207"/>
      <c r="V222" s="209">
        <f>SUM(V223:V226)</f>
        <v>0</v>
      </c>
      <c r="W222" s="207"/>
      <c r="X222" s="210">
        <f>SUM(X223:X226)</f>
        <v>0</v>
      </c>
      <c r="AR222" s="211" t="s">
        <v>236</v>
      </c>
      <c r="AT222" s="212" t="s">
        <v>79</v>
      </c>
      <c r="AU222" s="212" t="s">
        <v>88</v>
      </c>
      <c r="AY222" s="211" t="s">
        <v>204</v>
      </c>
      <c r="BK222" s="213">
        <f>SUM(BK223:BK226)</f>
        <v>0</v>
      </c>
    </row>
    <row r="223" spans="2:65" s="1" customFormat="1" ht="16.5" customHeight="1">
      <c r="B223" s="39"/>
      <c r="C223" s="216" t="s">
        <v>1064</v>
      </c>
      <c r="D223" s="216" t="s">
        <v>206</v>
      </c>
      <c r="E223" s="217" t="s">
        <v>4745</v>
      </c>
      <c r="F223" s="218" t="s">
        <v>4746</v>
      </c>
      <c r="G223" s="219" t="s">
        <v>319</v>
      </c>
      <c r="H223" s="220">
        <v>1</v>
      </c>
      <c r="I223" s="221"/>
      <c r="J223" s="221"/>
      <c r="K223" s="222">
        <f>ROUND(P223*H223,2)</f>
        <v>0</v>
      </c>
      <c r="L223" s="218" t="s">
        <v>1071</v>
      </c>
      <c r="M223" s="44"/>
      <c r="N223" s="223" t="s">
        <v>33</v>
      </c>
      <c r="O223" s="224" t="s">
        <v>49</v>
      </c>
      <c r="P223" s="225">
        <f>I223+J223</f>
        <v>0</v>
      </c>
      <c r="Q223" s="225">
        <f>ROUND(I223*H223,2)</f>
        <v>0</v>
      </c>
      <c r="R223" s="225">
        <f>ROUND(J223*H223,2)</f>
        <v>0</v>
      </c>
      <c r="S223" s="80"/>
      <c r="T223" s="226">
        <f>S223*H223</f>
        <v>0</v>
      </c>
      <c r="U223" s="226">
        <v>0</v>
      </c>
      <c r="V223" s="226">
        <f>U223*H223</f>
        <v>0</v>
      </c>
      <c r="W223" s="226">
        <v>0</v>
      </c>
      <c r="X223" s="227">
        <f>W223*H223</f>
        <v>0</v>
      </c>
      <c r="AR223" s="17" t="s">
        <v>211</v>
      </c>
      <c r="AT223" s="17" t="s">
        <v>206</v>
      </c>
      <c r="AU223" s="17" t="s">
        <v>90</v>
      </c>
      <c r="AY223" s="17" t="s">
        <v>204</v>
      </c>
      <c r="BE223" s="228">
        <f>IF(O223="základní",K223,0)</f>
        <v>0</v>
      </c>
      <c r="BF223" s="228">
        <f>IF(O223="snížená",K223,0)</f>
        <v>0</v>
      </c>
      <c r="BG223" s="228">
        <f>IF(O223="zákl. přenesená",K223,0)</f>
        <v>0</v>
      </c>
      <c r="BH223" s="228">
        <f>IF(O223="sníž. přenesená",K223,0)</f>
        <v>0</v>
      </c>
      <c r="BI223" s="228">
        <f>IF(O223="nulová",K223,0)</f>
        <v>0</v>
      </c>
      <c r="BJ223" s="17" t="s">
        <v>88</v>
      </c>
      <c r="BK223" s="228">
        <f>ROUND(P223*H223,2)</f>
        <v>0</v>
      </c>
      <c r="BL223" s="17" t="s">
        <v>211</v>
      </c>
      <c r="BM223" s="17" t="s">
        <v>4747</v>
      </c>
    </row>
    <row r="224" spans="2:65" s="1" customFormat="1" ht="22.5" customHeight="1">
      <c r="B224" s="39"/>
      <c r="C224" s="216" t="s">
        <v>1069</v>
      </c>
      <c r="D224" s="216" t="s">
        <v>206</v>
      </c>
      <c r="E224" s="217" t="s">
        <v>4748</v>
      </c>
      <c r="F224" s="218" t="s">
        <v>4749</v>
      </c>
      <c r="G224" s="219" t="s">
        <v>319</v>
      </c>
      <c r="H224" s="220">
        <v>1</v>
      </c>
      <c r="I224" s="221"/>
      <c r="J224" s="221"/>
      <c r="K224" s="222">
        <f>ROUND(P224*H224,2)</f>
        <v>0</v>
      </c>
      <c r="L224" s="218" t="s">
        <v>1071</v>
      </c>
      <c r="M224" s="44"/>
      <c r="N224" s="223" t="s">
        <v>33</v>
      </c>
      <c r="O224" s="224" t="s">
        <v>49</v>
      </c>
      <c r="P224" s="225">
        <f>I224+J224</f>
        <v>0</v>
      </c>
      <c r="Q224" s="225">
        <f>ROUND(I224*H224,2)</f>
        <v>0</v>
      </c>
      <c r="R224" s="225">
        <f>ROUND(J224*H224,2)</f>
        <v>0</v>
      </c>
      <c r="S224" s="80"/>
      <c r="T224" s="226">
        <f>S224*H224</f>
        <v>0</v>
      </c>
      <c r="U224" s="226">
        <v>0</v>
      </c>
      <c r="V224" s="226">
        <f>U224*H224</f>
        <v>0</v>
      </c>
      <c r="W224" s="226">
        <v>0</v>
      </c>
      <c r="X224" s="227">
        <f>W224*H224</f>
        <v>0</v>
      </c>
      <c r="AR224" s="17" t="s">
        <v>211</v>
      </c>
      <c r="AT224" s="17" t="s">
        <v>206</v>
      </c>
      <c r="AU224" s="17" t="s">
        <v>90</v>
      </c>
      <c r="AY224" s="17" t="s">
        <v>204</v>
      </c>
      <c r="BE224" s="228">
        <f>IF(O224="základní",K224,0)</f>
        <v>0</v>
      </c>
      <c r="BF224" s="228">
        <f>IF(O224="snížená",K224,0)</f>
        <v>0</v>
      </c>
      <c r="BG224" s="228">
        <f>IF(O224="zákl. přenesená",K224,0)</f>
        <v>0</v>
      </c>
      <c r="BH224" s="228">
        <f>IF(O224="sníž. přenesená",K224,0)</f>
        <v>0</v>
      </c>
      <c r="BI224" s="228">
        <f>IF(O224="nulová",K224,0)</f>
        <v>0</v>
      </c>
      <c r="BJ224" s="17" t="s">
        <v>88</v>
      </c>
      <c r="BK224" s="228">
        <f>ROUND(P224*H224,2)</f>
        <v>0</v>
      </c>
      <c r="BL224" s="17" t="s">
        <v>211</v>
      </c>
      <c r="BM224" s="17" t="s">
        <v>4750</v>
      </c>
    </row>
    <row r="225" spans="2:65" s="1" customFormat="1" ht="16.5" customHeight="1">
      <c r="B225" s="39"/>
      <c r="C225" s="216" t="s">
        <v>1077</v>
      </c>
      <c r="D225" s="216" t="s">
        <v>206</v>
      </c>
      <c r="E225" s="217" t="s">
        <v>4751</v>
      </c>
      <c r="F225" s="218" t="s">
        <v>4752</v>
      </c>
      <c r="G225" s="219" t="s">
        <v>319</v>
      </c>
      <c r="H225" s="220">
        <v>1</v>
      </c>
      <c r="I225" s="221"/>
      <c r="J225" s="221"/>
      <c r="K225" s="222">
        <f>ROUND(P225*H225,2)</f>
        <v>0</v>
      </c>
      <c r="L225" s="218" t="s">
        <v>1071</v>
      </c>
      <c r="M225" s="44"/>
      <c r="N225" s="223" t="s">
        <v>33</v>
      </c>
      <c r="O225" s="224" t="s">
        <v>49</v>
      </c>
      <c r="P225" s="225">
        <f>I225+J225</f>
        <v>0</v>
      </c>
      <c r="Q225" s="225">
        <f>ROUND(I225*H225,2)</f>
        <v>0</v>
      </c>
      <c r="R225" s="225">
        <f>ROUND(J225*H225,2)</f>
        <v>0</v>
      </c>
      <c r="S225" s="80"/>
      <c r="T225" s="226">
        <f>S225*H225</f>
        <v>0</v>
      </c>
      <c r="U225" s="226">
        <v>0</v>
      </c>
      <c r="V225" s="226">
        <f>U225*H225</f>
        <v>0</v>
      </c>
      <c r="W225" s="226">
        <v>0</v>
      </c>
      <c r="X225" s="227">
        <f>W225*H225</f>
        <v>0</v>
      </c>
      <c r="AR225" s="17" t="s">
        <v>211</v>
      </c>
      <c r="AT225" s="17" t="s">
        <v>206</v>
      </c>
      <c r="AU225" s="17" t="s">
        <v>90</v>
      </c>
      <c r="AY225" s="17" t="s">
        <v>204</v>
      </c>
      <c r="BE225" s="228">
        <f>IF(O225="základní",K225,0)</f>
        <v>0</v>
      </c>
      <c r="BF225" s="228">
        <f>IF(O225="snížená",K225,0)</f>
        <v>0</v>
      </c>
      <c r="BG225" s="228">
        <f>IF(O225="zákl. přenesená",K225,0)</f>
        <v>0</v>
      </c>
      <c r="BH225" s="228">
        <f>IF(O225="sníž. přenesená",K225,0)</f>
        <v>0</v>
      </c>
      <c r="BI225" s="228">
        <f>IF(O225="nulová",K225,0)</f>
        <v>0</v>
      </c>
      <c r="BJ225" s="17" t="s">
        <v>88</v>
      </c>
      <c r="BK225" s="228">
        <f>ROUND(P225*H225,2)</f>
        <v>0</v>
      </c>
      <c r="BL225" s="17" t="s">
        <v>211</v>
      </c>
      <c r="BM225" s="17" t="s">
        <v>4753</v>
      </c>
    </row>
    <row r="226" spans="2:65" s="1" customFormat="1" ht="16.5" customHeight="1">
      <c r="B226" s="39"/>
      <c r="C226" s="216" t="s">
        <v>1083</v>
      </c>
      <c r="D226" s="216" t="s">
        <v>206</v>
      </c>
      <c r="E226" s="217" t="s">
        <v>4754</v>
      </c>
      <c r="F226" s="218" t="s">
        <v>4755</v>
      </c>
      <c r="G226" s="219" t="s">
        <v>319</v>
      </c>
      <c r="H226" s="220">
        <v>1</v>
      </c>
      <c r="I226" s="221"/>
      <c r="J226" s="221"/>
      <c r="K226" s="222">
        <f>ROUND(P226*H226,2)</f>
        <v>0</v>
      </c>
      <c r="L226" s="218" t="s">
        <v>1071</v>
      </c>
      <c r="M226" s="44"/>
      <c r="N226" s="285" t="s">
        <v>33</v>
      </c>
      <c r="O226" s="286" t="s">
        <v>49</v>
      </c>
      <c r="P226" s="287">
        <f>I226+J226</f>
        <v>0</v>
      </c>
      <c r="Q226" s="287">
        <f>ROUND(I226*H226,2)</f>
        <v>0</v>
      </c>
      <c r="R226" s="287">
        <f>ROUND(J226*H226,2)</f>
        <v>0</v>
      </c>
      <c r="S226" s="288"/>
      <c r="T226" s="289">
        <f>S226*H226</f>
        <v>0</v>
      </c>
      <c r="U226" s="289">
        <v>0</v>
      </c>
      <c r="V226" s="289">
        <f>U226*H226</f>
        <v>0</v>
      </c>
      <c r="W226" s="289">
        <v>0</v>
      </c>
      <c r="X226" s="290">
        <f>W226*H226</f>
        <v>0</v>
      </c>
      <c r="AR226" s="17" t="s">
        <v>211</v>
      </c>
      <c r="AT226" s="17" t="s">
        <v>206</v>
      </c>
      <c r="AU226" s="17" t="s">
        <v>90</v>
      </c>
      <c r="AY226" s="17" t="s">
        <v>204</v>
      </c>
      <c r="BE226" s="228">
        <f>IF(O226="základní",K226,0)</f>
        <v>0</v>
      </c>
      <c r="BF226" s="228">
        <f>IF(O226="snížená",K226,0)</f>
        <v>0</v>
      </c>
      <c r="BG226" s="228">
        <f>IF(O226="zákl. přenesená",K226,0)</f>
        <v>0</v>
      </c>
      <c r="BH226" s="228">
        <f>IF(O226="sníž. přenesená",K226,0)</f>
        <v>0</v>
      </c>
      <c r="BI226" s="228">
        <f>IF(O226="nulová",K226,0)</f>
        <v>0</v>
      </c>
      <c r="BJ226" s="17" t="s">
        <v>88</v>
      </c>
      <c r="BK226" s="228">
        <f>ROUND(P226*H226,2)</f>
        <v>0</v>
      </c>
      <c r="BL226" s="17" t="s">
        <v>211</v>
      </c>
      <c r="BM226" s="17" t="s">
        <v>4756</v>
      </c>
    </row>
    <row r="227" spans="2:13" s="1" customFormat="1" ht="6.95" customHeight="1">
      <c r="B227" s="58"/>
      <c r="C227" s="59"/>
      <c r="D227" s="59"/>
      <c r="E227" s="59"/>
      <c r="F227" s="59"/>
      <c r="G227" s="59"/>
      <c r="H227" s="59"/>
      <c r="I227" s="161"/>
      <c r="J227" s="161"/>
      <c r="K227" s="59"/>
      <c r="L227" s="59"/>
      <c r="M227" s="44"/>
    </row>
  </sheetData>
  <sheetProtection password="CC35" sheet="1" objects="1" scenarios="1" formatColumns="0" formatRows="0" autoFilter="0"/>
  <autoFilter ref="C90:L226"/>
  <mergeCells count="9">
    <mergeCell ref="E7:H7"/>
    <mergeCell ref="E9:H9"/>
    <mergeCell ref="E18:H18"/>
    <mergeCell ref="E27:H27"/>
    <mergeCell ref="E50:H50"/>
    <mergeCell ref="E52:H52"/>
    <mergeCell ref="E81:H81"/>
    <mergeCell ref="E83:H83"/>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3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107</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4757</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129</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4758</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ROUND(K98,2)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ROUND((SUM(BE98:BE340)),2)</f>
        <v>0</v>
      </c>
      <c r="I35" s="150">
        <v>0.21</v>
      </c>
      <c r="J35" s="132"/>
      <c r="K35" s="145">
        <f>ROUND(((SUM(BE98:BE340))*I35),2)</f>
        <v>0</v>
      </c>
      <c r="M35" s="44"/>
    </row>
    <row r="36" spans="2:13" s="1" customFormat="1" ht="14.4" customHeight="1">
      <c r="B36" s="44"/>
      <c r="E36" s="130" t="s">
        <v>50</v>
      </c>
      <c r="F36" s="145">
        <f>ROUND((SUM(BF98:BF340)),2)</f>
        <v>0</v>
      </c>
      <c r="I36" s="150">
        <v>0.15</v>
      </c>
      <c r="J36" s="132"/>
      <c r="K36" s="145">
        <f>ROUND(((SUM(BF98:BF340))*I36),2)</f>
        <v>0</v>
      </c>
      <c r="M36" s="44"/>
    </row>
    <row r="37" spans="2:13" s="1" customFormat="1" ht="14.4" customHeight="1" hidden="1">
      <c r="B37" s="44"/>
      <c r="E37" s="130" t="s">
        <v>51</v>
      </c>
      <c r="F37" s="145">
        <f>ROUND((SUM(BG98:BG340)),2)</f>
        <v>0</v>
      </c>
      <c r="I37" s="150">
        <v>0.21</v>
      </c>
      <c r="J37" s="132"/>
      <c r="K37" s="145">
        <f>0</f>
        <v>0</v>
      </c>
      <c r="M37" s="44"/>
    </row>
    <row r="38" spans="2:13" s="1" customFormat="1" ht="14.4" customHeight="1" hidden="1">
      <c r="B38" s="44"/>
      <c r="E38" s="130" t="s">
        <v>52</v>
      </c>
      <c r="F38" s="145">
        <f>ROUND((SUM(BH98:BH340)),2)</f>
        <v>0</v>
      </c>
      <c r="I38" s="150">
        <v>0.15</v>
      </c>
      <c r="J38" s="132"/>
      <c r="K38" s="145">
        <f>0</f>
        <v>0</v>
      </c>
      <c r="M38" s="44"/>
    </row>
    <row r="39" spans="2:13" s="1" customFormat="1" ht="14.4" customHeight="1" hidden="1">
      <c r="B39" s="44"/>
      <c r="E39" s="130" t="s">
        <v>53</v>
      </c>
      <c r="F39" s="145">
        <f>ROUND((SUM(BI98:BI340)),2)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 xml:space="preserve">D1.47 - D.1.47   Silnoproudá elektronika</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Q98</f>
        <v>0</v>
      </c>
      <c r="J61" s="172">
        <f>R98</f>
        <v>0</v>
      </c>
      <c r="K61" s="98">
        <f>K98</f>
        <v>0</v>
      </c>
      <c r="L61" s="40"/>
      <c r="M61" s="44"/>
      <c r="AU61" s="17" t="s">
        <v>140</v>
      </c>
    </row>
    <row r="62" spans="2:13" s="7" customFormat="1" ht="24.95" customHeight="1">
      <c r="B62" s="173"/>
      <c r="C62" s="174"/>
      <c r="D62" s="175" t="s">
        <v>4759</v>
      </c>
      <c r="E62" s="176"/>
      <c r="F62" s="176"/>
      <c r="G62" s="176"/>
      <c r="H62" s="176"/>
      <c r="I62" s="177">
        <f>Q99</f>
        <v>0</v>
      </c>
      <c r="J62" s="177">
        <f>R99</f>
        <v>0</v>
      </c>
      <c r="K62" s="178">
        <f>K99</f>
        <v>0</v>
      </c>
      <c r="L62" s="174"/>
      <c r="M62" s="179"/>
    </row>
    <row r="63" spans="2:13" s="8" customFormat="1" ht="19.9" customHeight="1">
      <c r="B63" s="180"/>
      <c r="C63" s="181"/>
      <c r="D63" s="182" t="s">
        <v>4760</v>
      </c>
      <c r="E63" s="183"/>
      <c r="F63" s="183"/>
      <c r="G63" s="183"/>
      <c r="H63" s="183"/>
      <c r="I63" s="184">
        <f>Q100</f>
        <v>0</v>
      </c>
      <c r="J63" s="184">
        <f>R100</f>
        <v>0</v>
      </c>
      <c r="K63" s="185">
        <f>K100</f>
        <v>0</v>
      </c>
      <c r="L63" s="181"/>
      <c r="M63" s="186"/>
    </row>
    <row r="64" spans="2:13" s="7" customFormat="1" ht="24.95" customHeight="1">
      <c r="B64" s="173"/>
      <c r="C64" s="174"/>
      <c r="D64" s="175" t="s">
        <v>3047</v>
      </c>
      <c r="E64" s="176"/>
      <c r="F64" s="176"/>
      <c r="G64" s="176"/>
      <c r="H64" s="176"/>
      <c r="I64" s="177">
        <f>Q106</f>
        <v>0</v>
      </c>
      <c r="J64" s="177">
        <f>R106</f>
        <v>0</v>
      </c>
      <c r="K64" s="178">
        <f>K106</f>
        <v>0</v>
      </c>
      <c r="L64" s="174"/>
      <c r="M64" s="179"/>
    </row>
    <row r="65" spans="2:13" s="8" customFormat="1" ht="19.9" customHeight="1">
      <c r="B65" s="180"/>
      <c r="C65" s="181"/>
      <c r="D65" s="182" t="s">
        <v>4761</v>
      </c>
      <c r="E65" s="183"/>
      <c r="F65" s="183"/>
      <c r="G65" s="183"/>
      <c r="H65" s="183"/>
      <c r="I65" s="184">
        <f>Q107</f>
        <v>0</v>
      </c>
      <c r="J65" s="184">
        <f>R107</f>
        <v>0</v>
      </c>
      <c r="K65" s="185">
        <f>K107</f>
        <v>0</v>
      </c>
      <c r="L65" s="181"/>
      <c r="M65" s="186"/>
    </row>
    <row r="66" spans="2:13" s="8" customFormat="1" ht="19.9" customHeight="1">
      <c r="B66" s="180"/>
      <c r="C66" s="181"/>
      <c r="D66" s="182" t="s">
        <v>4412</v>
      </c>
      <c r="E66" s="183"/>
      <c r="F66" s="183"/>
      <c r="G66" s="183"/>
      <c r="H66" s="183"/>
      <c r="I66" s="184">
        <f>Q140</f>
        <v>0</v>
      </c>
      <c r="J66" s="184">
        <f>R140</f>
        <v>0</v>
      </c>
      <c r="K66" s="185">
        <f>K140</f>
        <v>0</v>
      </c>
      <c r="L66" s="181"/>
      <c r="M66" s="186"/>
    </row>
    <row r="67" spans="2:13" s="8" customFormat="1" ht="19.9" customHeight="1">
      <c r="B67" s="180"/>
      <c r="C67" s="181"/>
      <c r="D67" s="182" t="s">
        <v>4413</v>
      </c>
      <c r="E67" s="183"/>
      <c r="F67" s="183"/>
      <c r="G67" s="183"/>
      <c r="H67" s="183"/>
      <c r="I67" s="184">
        <f>Q143</f>
        <v>0</v>
      </c>
      <c r="J67" s="184">
        <f>R143</f>
        <v>0</v>
      </c>
      <c r="K67" s="185">
        <f>K143</f>
        <v>0</v>
      </c>
      <c r="L67" s="181"/>
      <c r="M67" s="186"/>
    </row>
    <row r="68" spans="2:13" s="8" customFormat="1" ht="19.9" customHeight="1">
      <c r="B68" s="180"/>
      <c r="C68" s="181"/>
      <c r="D68" s="182" t="s">
        <v>4762</v>
      </c>
      <c r="E68" s="183"/>
      <c r="F68" s="183"/>
      <c r="G68" s="183"/>
      <c r="H68" s="183"/>
      <c r="I68" s="184">
        <f>Q238</f>
        <v>0</v>
      </c>
      <c r="J68" s="184">
        <f>R238</f>
        <v>0</v>
      </c>
      <c r="K68" s="185">
        <f>K238</f>
        <v>0</v>
      </c>
      <c r="L68" s="181"/>
      <c r="M68" s="186"/>
    </row>
    <row r="69" spans="2:13" s="8" customFormat="1" ht="19.9" customHeight="1">
      <c r="B69" s="180"/>
      <c r="C69" s="181"/>
      <c r="D69" s="182" t="s">
        <v>4763</v>
      </c>
      <c r="E69" s="183"/>
      <c r="F69" s="183"/>
      <c r="G69" s="183"/>
      <c r="H69" s="183"/>
      <c r="I69" s="184">
        <f>Q250</f>
        <v>0</v>
      </c>
      <c r="J69" s="184">
        <f>R250</f>
        <v>0</v>
      </c>
      <c r="K69" s="185">
        <f>K250</f>
        <v>0</v>
      </c>
      <c r="L69" s="181"/>
      <c r="M69" s="186"/>
    </row>
    <row r="70" spans="2:13" s="7" customFormat="1" ht="24.95" customHeight="1">
      <c r="B70" s="173"/>
      <c r="C70" s="174"/>
      <c r="D70" s="175" t="s">
        <v>4414</v>
      </c>
      <c r="E70" s="176"/>
      <c r="F70" s="176"/>
      <c r="G70" s="176"/>
      <c r="H70" s="176"/>
      <c r="I70" s="177">
        <f>Q301</f>
        <v>0</v>
      </c>
      <c r="J70" s="177">
        <f>R301</f>
        <v>0</v>
      </c>
      <c r="K70" s="178">
        <f>K301</f>
        <v>0</v>
      </c>
      <c r="L70" s="174"/>
      <c r="M70" s="179"/>
    </row>
    <row r="71" spans="2:13" s="8" customFormat="1" ht="19.9" customHeight="1">
      <c r="B71" s="180"/>
      <c r="C71" s="181"/>
      <c r="D71" s="182" t="s">
        <v>4415</v>
      </c>
      <c r="E71" s="183"/>
      <c r="F71" s="183"/>
      <c r="G71" s="183"/>
      <c r="H71" s="183"/>
      <c r="I71" s="184">
        <f>Q302</f>
        <v>0</v>
      </c>
      <c r="J71" s="184">
        <f>R302</f>
        <v>0</v>
      </c>
      <c r="K71" s="185">
        <f>K302</f>
        <v>0</v>
      </c>
      <c r="L71" s="181"/>
      <c r="M71" s="186"/>
    </row>
    <row r="72" spans="2:13" s="8" customFormat="1" ht="19.9" customHeight="1">
      <c r="B72" s="180"/>
      <c r="C72" s="181"/>
      <c r="D72" s="182" t="s">
        <v>4764</v>
      </c>
      <c r="E72" s="183"/>
      <c r="F72" s="183"/>
      <c r="G72" s="183"/>
      <c r="H72" s="183"/>
      <c r="I72" s="184">
        <f>Q308</f>
        <v>0</v>
      </c>
      <c r="J72" s="184">
        <f>R308</f>
        <v>0</v>
      </c>
      <c r="K72" s="185">
        <f>K308</f>
        <v>0</v>
      </c>
      <c r="L72" s="181"/>
      <c r="M72" s="186"/>
    </row>
    <row r="73" spans="2:13" s="7" customFormat="1" ht="24.95" customHeight="1">
      <c r="B73" s="173"/>
      <c r="C73" s="174"/>
      <c r="D73" s="175" t="s">
        <v>4416</v>
      </c>
      <c r="E73" s="176"/>
      <c r="F73" s="176"/>
      <c r="G73" s="176"/>
      <c r="H73" s="176"/>
      <c r="I73" s="177">
        <f>Q319</f>
        <v>0</v>
      </c>
      <c r="J73" s="177">
        <f>R319</f>
        <v>0</v>
      </c>
      <c r="K73" s="178">
        <f>K319</f>
        <v>0</v>
      </c>
      <c r="L73" s="174"/>
      <c r="M73" s="179"/>
    </row>
    <row r="74" spans="2:13" s="7" customFormat="1" ht="24.95" customHeight="1">
      <c r="B74" s="173"/>
      <c r="C74" s="174"/>
      <c r="D74" s="175" t="s">
        <v>4417</v>
      </c>
      <c r="E74" s="176"/>
      <c r="F74" s="176"/>
      <c r="G74" s="176"/>
      <c r="H74" s="176"/>
      <c r="I74" s="177">
        <f>Q327</f>
        <v>0</v>
      </c>
      <c r="J74" s="177">
        <f>R327</f>
        <v>0</v>
      </c>
      <c r="K74" s="178">
        <f>K327</f>
        <v>0</v>
      </c>
      <c r="L74" s="174"/>
      <c r="M74" s="179"/>
    </row>
    <row r="75" spans="2:13" s="8" customFormat="1" ht="19.9" customHeight="1">
      <c r="B75" s="180"/>
      <c r="C75" s="181"/>
      <c r="D75" s="182" t="s">
        <v>4419</v>
      </c>
      <c r="E75" s="183"/>
      <c r="F75" s="183"/>
      <c r="G75" s="183"/>
      <c r="H75" s="183"/>
      <c r="I75" s="184">
        <f>Q328</f>
        <v>0</v>
      </c>
      <c r="J75" s="184">
        <f>R328</f>
        <v>0</v>
      </c>
      <c r="K75" s="185">
        <f>K328</f>
        <v>0</v>
      </c>
      <c r="L75" s="181"/>
      <c r="M75" s="186"/>
    </row>
    <row r="76" spans="2:13" s="8" customFormat="1" ht="19.9" customHeight="1">
      <c r="B76" s="180"/>
      <c r="C76" s="181"/>
      <c r="D76" s="182" t="s">
        <v>4765</v>
      </c>
      <c r="E76" s="183"/>
      <c r="F76" s="183"/>
      <c r="G76" s="183"/>
      <c r="H76" s="183"/>
      <c r="I76" s="184">
        <f>Q333</f>
        <v>0</v>
      </c>
      <c r="J76" s="184">
        <f>R333</f>
        <v>0</v>
      </c>
      <c r="K76" s="185">
        <f>K333</f>
        <v>0</v>
      </c>
      <c r="L76" s="181"/>
      <c r="M76" s="186"/>
    </row>
    <row r="77" spans="2:13" s="8" customFormat="1" ht="19.9" customHeight="1">
      <c r="B77" s="180"/>
      <c r="C77" s="181"/>
      <c r="D77" s="182" t="s">
        <v>4766</v>
      </c>
      <c r="E77" s="183"/>
      <c r="F77" s="183"/>
      <c r="G77" s="183"/>
      <c r="H77" s="183"/>
      <c r="I77" s="184">
        <f>Q335</f>
        <v>0</v>
      </c>
      <c r="J77" s="184">
        <f>R335</f>
        <v>0</v>
      </c>
      <c r="K77" s="185">
        <f>K335</f>
        <v>0</v>
      </c>
      <c r="L77" s="181"/>
      <c r="M77" s="186"/>
    </row>
    <row r="78" spans="2:13" s="8" customFormat="1" ht="19.9" customHeight="1">
      <c r="B78" s="180"/>
      <c r="C78" s="181"/>
      <c r="D78" s="182" t="s">
        <v>4420</v>
      </c>
      <c r="E78" s="183"/>
      <c r="F78" s="183"/>
      <c r="G78" s="183"/>
      <c r="H78" s="183"/>
      <c r="I78" s="184">
        <f>Q337</f>
        <v>0</v>
      </c>
      <c r="J78" s="184">
        <f>R337</f>
        <v>0</v>
      </c>
      <c r="K78" s="185">
        <f>K337</f>
        <v>0</v>
      </c>
      <c r="L78" s="181"/>
      <c r="M78" s="186"/>
    </row>
    <row r="79" spans="2:13" s="1" customFormat="1" ht="21.8" customHeight="1">
      <c r="B79" s="39"/>
      <c r="C79" s="40"/>
      <c r="D79" s="40"/>
      <c r="E79" s="40"/>
      <c r="F79" s="40"/>
      <c r="G79" s="40"/>
      <c r="H79" s="40"/>
      <c r="I79" s="132"/>
      <c r="J79" s="132"/>
      <c r="K79" s="40"/>
      <c r="L79" s="40"/>
      <c r="M79" s="44"/>
    </row>
    <row r="80" spans="2:13" s="1" customFormat="1" ht="6.95" customHeight="1">
      <c r="B80" s="58"/>
      <c r="C80" s="59"/>
      <c r="D80" s="59"/>
      <c r="E80" s="59"/>
      <c r="F80" s="59"/>
      <c r="G80" s="59"/>
      <c r="H80" s="59"/>
      <c r="I80" s="161"/>
      <c r="J80" s="161"/>
      <c r="K80" s="59"/>
      <c r="L80" s="59"/>
      <c r="M80" s="44"/>
    </row>
    <row r="84" spans="2:13" s="1" customFormat="1" ht="6.95" customHeight="1">
      <c r="B84" s="60"/>
      <c r="C84" s="61"/>
      <c r="D84" s="61"/>
      <c r="E84" s="61"/>
      <c r="F84" s="61"/>
      <c r="G84" s="61"/>
      <c r="H84" s="61"/>
      <c r="I84" s="164"/>
      <c r="J84" s="164"/>
      <c r="K84" s="61"/>
      <c r="L84" s="61"/>
      <c r="M84" s="44"/>
    </row>
    <row r="85" spans="2:13" s="1" customFormat="1" ht="24.95" customHeight="1">
      <c r="B85" s="39"/>
      <c r="C85" s="23" t="s">
        <v>185</v>
      </c>
      <c r="D85" s="40"/>
      <c r="E85" s="40"/>
      <c r="F85" s="40"/>
      <c r="G85" s="40"/>
      <c r="H85" s="40"/>
      <c r="I85" s="132"/>
      <c r="J85" s="132"/>
      <c r="K85" s="40"/>
      <c r="L85" s="40"/>
      <c r="M85" s="44"/>
    </row>
    <row r="86" spans="2:13" s="1" customFormat="1" ht="6.95" customHeight="1">
      <c r="B86" s="39"/>
      <c r="C86" s="40"/>
      <c r="D86" s="40"/>
      <c r="E86" s="40"/>
      <c r="F86" s="40"/>
      <c r="G86" s="40"/>
      <c r="H86" s="40"/>
      <c r="I86" s="132"/>
      <c r="J86" s="132"/>
      <c r="K86" s="40"/>
      <c r="L86" s="40"/>
      <c r="M86" s="44"/>
    </row>
    <row r="87" spans="2:13" s="1" customFormat="1" ht="12" customHeight="1">
      <c r="B87" s="39"/>
      <c r="C87" s="32" t="s">
        <v>17</v>
      </c>
      <c r="D87" s="40"/>
      <c r="E87" s="40"/>
      <c r="F87" s="40"/>
      <c r="G87" s="40"/>
      <c r="H87" s="40"/>
      <c r="I87" s="132"/>
      <c r="J87" s="132"/>
      <c r="K87" s="40"/>
      <c r="L87" s="40"/>
      <c r="M87" s="44"/>
    </row>
    <row r="88" spans="2:13" s="1" customFormat="1" ht="16.5" customHeight="1">
      <c r="B88" s="39"/>
      <c r="C88" s="40"/>
      <c r="D88" s="40"/>
      <c r="E88" s="165" t="str">
        <f>E7</f>
        <v>Rekonstrukce objektu Kateřinská 17 pro CMT UP v Olomouci</v>
      </c>
      <c r="F88" s="32"/>
      <c r="G88" s="32"/>
      <c r="H88" s="32"/>
      <c r="I88" s="132"/>
      <c r="J88" s="132"/>
      <c r="K88" s="40"/>
      <c r="L88" s="40"/>
      <c r="M88" s="44"/>
    </row>
    <row r="89" spans="2:13" s="1" customFormat="1" ht="12" customHeight="1">
      <c r="B89" s="39"/>
      <c r="C89" s="32" t="s">
        <v>127</v>
      </c>
      <c r="D89" s="40"/>
      <c r="E89" s="40"/>
      <c r="F89" s="40"/>
      <c r="G89" s="40"/>
      <c r="H89" s="40"/>
      <c r="I89" s="132"/>
      <c r="J89" s="132"/>
      <c r="K89" s="40"/>
      <c r="L89" s="40"/>
      <c r="M89" s="44"/>
    </row>
    <row r="90" spans="2:13" s="1" customFormat="1" ht="16.5" customHeight="1">
      <c r="B90" s="39"/>
      <c r="C90" s="40"/>
      <c r="D90" s="40"/>
      <c r="E90" s="65" t="str">
        <f>E9</f>
        <v xml:space="preserve">D1.47 - D.1.47   Silnoproudá elektronika</v>
      </c>
      <c r="F90" s="40"/>
      <c r="G90" s="40"/>
      <c r="H90" s="40"/>
      <c r="I90" s="132"/>
      <c r="J90" s="132"/>
      <c r="K90" s="40"/>
      <c r="L90" s="40"/>
      <c r="M90" s="44"/>
    </row>
    <row r="91" spans="2:13" s="1" customFormat="1" ht="6.95" customHeight="1">
      <c r="B91" s="39"/>
      <c r="C91" s="40"/>
      <c r="D91" s="40"/>
      <c r="E91" s="40"/>
      <c r="F91" s="40"/>
      <c r="G91" s="40"/>
      <c r="H91" s="40"/>
      <c r="I91" s="132"/>
      <c r="J91" s="132"/>
      <c r="K91" s="40"/>
      <c r="L91" s="40"/>
      <c r="M91" s="44"/>
    </row>
    <row r="92" spans="2:13" s="1" customFormat="1" ht="12" customHeight="1">
      <c r="B92" s="39"/>
      <c r="C92" s="32" t="s">
        <v>23</v>
      </c>
      <c r="D92" s="40"/>
      <c r="E92" s="40"/>
      <c r="F92" s="27" t="str">
        <f>F12</f>
        <v xml:space="preserve"> </v>
      </c>
      <c r="G92" s="40"/>
      <c r="H92" s="40"/>
      <c r="I92" s="134" t="s">
        <v>25</v>
      </c>
      <c r="J92" s="136" t="str">
        <f>IF(J12="","",J12)</f>
        <v>3. 11. 2017</v>
      </c>
      <c r="K92" s="40"/>
      <c r="L92" s="40"/>
      <c r="M92" s="44"/>
    </row>
    <row r="93" spans="2:13" s="1" customFormat="1" ht="6.95" customHeight="1">
      <c r="B93" s="39"/>
      <c r="C93" s="40"/>
      <c r="D93" s="40"/>
      <c r="E93" s="40"/>
      <c r="F93" s="40"/>
      <c r="G93" s="40"/>
      <c r="H93" s="40"/>
      <c r="I93" s="132"/>
      <c r="J93" s="132"/>
      <c r="K93" s="40"/>
      <c r="L93" s="40"/>
      <c r="M93" s="44"/>
    </row>
    <row r="94" spans="2:13" s="1" customFormat="1" ht="24.9" customHeight="1">
      <c r="B94" s="39"/>
      <c r="C94" s="32" t="s">
        <v>31</v>
      </c>
      <c r="D94" s="40"/>
      <c r="E94" s="40"/>
      <c r="F94" s="27" t="str">
        <f>E15</f>
        <v>Universita Palackého Olomouc</v>
      </c>
      <c r="G94" s="40"/>
      <c r="H94" s="40"/>
      <c r="I94" s="134" t="s">
        <v>38</v>
      </c>
      <c r="J94" s="166" t="str">
        <f>E21</f>
        <v>MgAmIng arch L.Blažek,Ing V.Petr</v>
      </c>
      <c r="K94" s="40"/>
      <c r="L94" s="40"/>
      <c r="M94" s="44"/>
    </row>
    <row r="95" spans="2:13" s="1" customFormat="1" ht="13.65" customHeight="1">
      <c r="B95" s="39"/>
      <c r="C95" s="32" t="s">
        <v>36</v>
      </c>
      <c r="D95" s="40"/>
      <c r="E95" s="40"/>
      <c r="F95" s="27" t="str">
        <f>IF(E18="","",E18)</f>
        <v>Vyplň údaj</v>
      </c>
      <c r="G95" s="40"/>
      <c r="H95" s="40"/>
      <c r="I95" s="134" t="s">
        <v>40</v>
      </c>
      <c r="J95" s="166" t="str">
        <f>E24</f>
        <v xml:space="preserve"> </v>
      </c>
      <c r="K95" s="40"/>
      <c r="L95" s="40"/>
      <c r="M95" s="44"/>
    </row>
    <row r="96" spans="2:13" s="1" customFormat="1" ht="10.3" customHeight="1">
      <c r="B96" s="39"/>
      <c r="C96" s="40"/>
      <c r="D96" s="40"/>
      <c r="E96" s="40"/>
      <c r="F96" s="40"/>
      <c r="G96" s="40"/>
      <c r="H96" s="40"/>
      <c r="I96" s="132"/>
      <c r="J96" s="132"/>
      <c r="K96" s="40"/>
      <c r="L96" s="40"/>
      <c r="M96" s="44"/>
    </row>
    <row r="97" spans="2:24" s="9" customFormat="1" ht="29.25" customHeight="1">
      <c r="B97" s="187"/>
      <c r="C97" s="188" t="s">
        <v>186</v>
      </c>
      <c r="D97" s="189" t="s">
        <v>63</v>
      </c>
      <c r="E97" s="189" t="s">
        <v>59</v>
      </c>
      <c r="F97" s="189" t="s">
        <v>60</v>
      </c>
      <c r="G97" s="189" t="s">
        <v>187</v>
      </c>
      <c r="H97" s="189" t="s">
        <v>188</v>
      </c>
      <c r="I97" s="190" t="s">
        <v>189</v>
      </c>
      <c r="J97" s="190" t="s">
        <v>190</v>
      </c>
      <c r="K97" s="191" t="s">
        <v>139</v>
      </c>
      <c r="L97" s="192" t="s">
        <v>191</v>
      </c>
      <c r="M97" s="193"/>
      <c r="N97" s="88" t="s">
        <v>33</v>
      </c>
      <c r="O97" s="89" t="s">
        <v>48</v>
      </c>
      <c r="P97" s="89" t="s">
        <v>192</v>
      </c>
      <c r="Q97" s="89" t="s">
        <v>193</v>
      </c>
      <c r="R97" s="89" t="s">
        <v>194</v>
      </c>
      <c r="S97" s="89" t="s">
        <v>195</v>
      </c>
      <c r="T97" s="89" t="s">
        <v>196</v>
      </c>
      <c r="U97" s="89" t="s">
        <v>197</v>
      </c>
      <c r="V97" s="89" t="s">
        <v>198</v>
      </c>
      <c r="W97" s="89" t="s">
        <v>199</v>
      </c>
      <c r="X97" s="90" t="s">
        <v>200</v>
      </c>
    </row>
    <row r="98" spans="2:63" s="1" customFormat="1" ht="22.8" customHeight="1">
      <c r="B98" s="39"/>
      <c r="C98" s="95" t="s">
        <v>201</v>
      </c>
      <c r="D98" s="40"/>
      <c r="E98" s="40"/>
      <c r="F98" s="40"/>
      <c r="G98" s="40"/>
      <c r="H98" s="40"/>
      <c r="I98" s="132"/>
      <c r="J98" s="132"/>
      <c r="K98" s="194">
        <f>BK98</f>
        <v>0</v>
      </c>
      <c r="L98" s="40"/>
      <c r="M98" s="44"/>
      <c r="N98" s="91"/>
      <c r="O98" s="92"/>
      <c r="P98" s="92"/>
      <c r="Q98" s="195">
        <f>Q99+Q106+Q301+Q319+Q327</f>
        <v>0</v>
      </c>
      <c r="R98" s="195">
        <f>R99+R106+R301+R319+R327</f>
        <v>0</v>
      </c>
      <c r="S98" s="92"/>
      <c r="T98" s="196">
        <f>T99+T106+T301+T319+T327</f>
        <v>0</v>
      </c>
      <c r="U98" s="92"/>
      <c r="V98" s="196">
        <f>V99+V106+V301+V319+V327</f>
        <v>0</v>
      </c>
      <c r="W98" s="92"/>
      <c r="X98" s="197">
        <f>X99+X106+X301+X319+X327</f>
        <v>0</v>
      </c>
      <c r="AT98" s="17" t="s">
        <v>79</v>
      </c>
      <c r="AU98" s="17" t="s">
        <v>140</v>
      </c>
      <c r="BK98" s="198">
        <f>BK99+BK106+BK301+BK319+BK327</f>
        <v>0</v>
      </c>
    </row>
    <row r="99" spans="2:63" s="10" customFormat="1" ht="25.9" customHeight="1">
      <c r="B99" s="199"/>
      <c r="C99" s="200"/>
      <c r="D99" s="201" t="s">
        <v>79</v>
      </c>
      <c r="E99" s="202" t="s">
        <v>202</v>
      </c>
      <c r="F99" s="202" t="s">
        <v>4767</v>
      </c>
      <c r="G99" s="200"/>
      <c r="H99" s="200"/>
      <c r="I99" s="203"/>
      <c r="J99" s="203"/>
      <c r="K99" s="204">
        <f>BK99</f>
        <v>0</v>
      </c>
      <c r="L99" s="200"/>
      <c r="M99" s="205"/>
      <c r="N99" s="206"/>
      <c r="O99" s="207"/>
      <c r="P99" s="207"/>
      <c r="Q99" s="208">
        <f>Q100</f>
        <v>0</v>
      </c>
      <c r="R99" s="208">
        <f>R100</f>
        <v>0</v>
      </c>
      <c r="S99" s="207"/>
      <c r="T99" s="209">
        <f>T100</f>
        <v>0</v>
      </c>
      <c r="U99" s="207"/>
      <c r="V99" s="209">
        <f>V100</f>
        <v>0</v>
      </c>
      <c r="W99" s="207"/>
      <c r="X99" s="210">
        <f>X100</f>
        <v>0</v>
      </c>
      <c r="AR99" s="211" t="s">
        <v>88</v>
      </c>
      <c r="AT99" s="212" t="s">
        <v>79</v>
      </c>
      <c r="AU99" s="212" t="s">
        <v>80</v>
      </c>
      <c r="AY99" s="211" t="s">
        <v>204</v>
      </c>
      <c r="BK99" s="213">
        <f>BK100</f>
        <v>0</v>
      </c>
    </row>
    <row r="100" spans="2:63" s="10" customFormat="1" ht="22.8" customHeight="1">
      <c r="B100" s="199"/>
      <c r="C100" s="200"/>
      <c r="D100" s="201" t="s">
        <v>79</v>
      </c>
      <c r="E100" s="214" t="s">
        <v>262</v>
      </c>
      <c r="F100" s="214" t="s">
        <v>4768</v>
      </c>
      <c r="G100" s="200"/>
      <c r="H100" s="200"/>
      <c r="I100" s="203"/>
      <c r="J100" s="203"/>
      <c r="K100" s="215">
        <f>BK100</f>
        <v>0</v>
      </c>
      <c r="L100" s="200"/>
      <c r="M100" s="205"/>
      <c r="N100" s="206"/>
      <c r="O100" s="207"/>
      <c r="P100" s="207"/>
      <c r="Q100" s="208">
        <f>SUM(Q101:Q105)</f>
        <v>0</v>
      </c>
      <c r="R100" s="208">
        <f>SUM(R101:R105)</f>
        <v>0</v>
      </c>
      <c r="S100" s="207"/>
      <c r="T100" s="209">
        <f>SUM(T101:T105)</f>
        <v>0</v>
      </c>
      <c r="U100" s="207"/>
      <c r="V100" s="209">
        <f>SUM(V101:V105)</f>
        <v>0</v>
      </c>
      <c r="W100" s="207"/>
      <c r="X100" s="210">
        <f>SUM(X101:X105)</f>
        <v>0</v>
      </c>
      <c r="AR100" s="211" t="s">
        <v>88</v>
      </c>
      <c r="AT100" s="212" t="s">
        <v>79</v>
      </c>
      <c r="AU100" s="212" t="s">
        <v>88</v>
      </c>
      <c r="AY100" s="211" t="s">
        <v>204</v>
      </c>
      <c r="BK100" s="213">
        <f>SUM(BK101:BK105)</f>
        <v>0</v>
      </c>
    </row>
    <row r="101" spans="2:65" s="1" customFormat="1" ht="16.5" customHeight="1">
      <c r="B101" s="39"/>
      <c r="C101" s="216" t="s">
        <v>88</v>
      </c>
      <c r="D101" s="216" t="s">
        <v>206</v>
      </c>
      <c r="E101" s="217" t="s">
        <v>4769</v>
      </c>
      <c r="F101" s="218" t="s">
        <v>4770</v>
      </c>
      <c r="G101" s="219" t="s">
        <v>361</v>
      </c>
      <c r="H101" s="220">
        <v>2</v>
      </c>
      <c r="I101" s="221"/>
      <c r="J101" s="221"/>
      <c r="K101" s="222">
        <f>ROUND(P101*H101,2)</f>
        <v>0</v>
      </c>
      <c r="L101" s="218" t="s">
        <v>1071</v>
      </c>
      <c r="M101" s="44"/>
      <c r="N101" s="223" t="s">
        <v>33</v>
      </c>
      <c r="O101" s="224" t="s">
        <v>49</v>
      </c>
      <c r="P101" s="225">
        <f>I101+J101</f>
        <v>0</v>
      </c>
      <c r="Q101" s="225">
        <f>ROUND(I101*H101,2)</f>
        <v>0</v>
      </c>
      <c r="R101" s="225">
        <f>ROUND(J101*H101,2)</f>
        <v>0</v>
      </c>
      <c r="S101" s="80"/>
      <c r="T101" s="226">
        <f>S101*H101</f>
        <v>0</v>
      </c>
      <c r="U101" s="226">
        <v>0</v>
      </c>
      <c r="V101" s="226">
        <f>U101*H101</f>
        <v>0</v>
      </c>
      <c r="W101" s="226">
        <v>0</v>
      </c>
      <c r="X101" s="227">
        <f>W101*H101</f>
        <v>0</v>
      </c>
      <c r="AR101" s="17" t="s">
        <v>211</v>
      </c>
      <c r="AT101" s="17" t="s">
        <v>206</v>
      </c>
      <c r="AU101" s="17" t="s">
        <v>90</v>
      </c>
      <c r="AY101" s="17" t="s">
        <v>204</v>
      </c>
      <c r="BE101" s="228">
        <f>IF(O101="základní",K101,0)</f>
        <v>0</v>
      </c>
      <c r="BF101" s="228">
        <f>IF(O101="snížená",K101,0)</f>
        <v>0</v>
      </c>
      <c r="BG101" s="228">
        <f>IF(O101="zákl. přenesená",K101,0)</f>
        <v>0</v>
      </c>
      <c r="BH101" s="228">
        <f>IF(O101="sníž. přenesená",K101,0)</f>
        <v>0</v>
      </c>
      <c r="BI101" s="228">
        <f>IF(O101="nulová",K101,0)</f>
        <v>0</v>
      </c>
      <c r="BJ101" s="17" t="s">
        <v>88</v>
      </c>
      <c r="BK101" s="228">
        <f>ROUND(P101*H101,2)</f>
        <v>0</v>
      </c>
      <c r="BL101" s="17" t="s">
        <v>211</v>
      </c>
      <c r="BM101" s="17" t="s">
        <v>4771</v>
      </c>
    </row>
    <row r="102" spans="2:65" s="1" customFormat="1" ht="16.5" customHeight="1">
      <c r="B102" s="39"/>
      <c r="C102" s="216" t="s">
        <v>90</v>
      </c>
      <c r="D102" s="216" t="s">
        <v>206</v>
      </c>
      <c r="E102" s="217" t="s">
        <v>4772</v>
      </c>
      <c r="F102" s="218" t="s">
        <v>4773</v>
      </c>
      <c r="G102" s="219" t="s">
        <v>361</v>
      </c>
      <c r="H102" s="220">
        <v>120</v>
      </c>
      <c r="I102" s="221"/>
      <c r="J102" s="221"/>
      <c r="K102" s="222">
        <f>ROUND(P102*H102,2)</f>
        <v>0</v>
      </c>
      <c r="L102" s="218" t="s">
        <v>1071</v>
      </c>
      <c r="M102" s="44"/>
      <c r="N102" s="223" t="s">
        <v>33</v>
      </c>
      <c r="O102" s="224" t="s">
        <v>49</v>
      </c>
      <c r="P102" s="225">
        <f>I102+J102</f>
        <v>0</v>
      </c>
      <c r="Q102" s="225">
        <f>ROUND(I102*H102,2)</f>
        <v>0</v>
      </c>
      <c r="R102" s="225">
        <f>ROUND(J102*H102,2)</f>
        <v>0</v>
      </c>
      <c r="S102" s="80"/>
      <c r="T102" s="226">
        <f>S102*H102</f>
        <v>0</v>
      </c>
      <c r="U102" s="226">
        <v>0</v>
      </c>
      <c r="V102" s="226">
        <f>U102*H102</f>
        <v>0</v>
      </c>
      <c r="W102" s="226">
        <v>0</v>
      </c>
      <c r="X102" s="227">
        <f>W102*H102</f>
        <v>0</v>
      </c>
      <c r="AR102" s="17" t="s">
        <v>211</v>
      </c>
      <c r="AT102" s="17" t="s">
        <v>206</v>
      </c>
      <c r="AU102" s="17" t="s">
        <v>90</v>
      </c>
      <c r="AY102" s="17" t="s">
        <v>204</v>
      </c>
      <c r="BE102" s="228">
        <f>IF(O102="základní",K102,0)</f>
        <v>0</v>
      </c>
      <c r="BF102" s="228">
        <f>IF(O102="snížená",K102,0)</f>
        <v>0</v>
      </c>
      <c r="BG102" s="228">
        <f>IF(O102="zákl. přenesená",K102,0)</f>
        <v>0</v>
      </c>
      <c r="BH102" s="228">
        <f>IF(O102="sníž. přenesená",K102,0)</f>
        <v>0</v>
      </c>
      <c r="BI102" s="228">
        <f>IF(O102="nulová",K102,0)</f>
        <v>0</v>
      </c>
      <c r="BJ102" s="17" t="s">
        <v>88</v>
      </c>
      <c r="BK102" s="228">
        <f>ROUND(P102*H102,2)</f>
        <v>0</v>
      </c>
      <c r="BL102" s="17" t="s">
        <v>211</v>
      </c>
      <c r="BM102" s="17" t="s">
        <v>4774</v>
      </c>
    </row>
    <row r="103" spans="2:51" s="12" customFormat="1" ht="12">
      <c r="B103" s="240"/>
      <c r="C103" s="241"/>
      <c r="D103" s="231" t="s">
        <v>213</v>
      </c>
      <c r="E103" s="242" t="s">
        <v>33</v>
      </c>
      <c r="F103" s="243" t="s">
        <v>4775</v>
      </c>
      <c r="G103" s="241"/>
      <c r="H103" s="244">
        <v>120</v>
      </c>
      <c r="I103" s="245"/>
      <c r="J103" s="245"/>
      <c r="K103" s="241"/>
      <c r="L103" s="241"/>
      <c r="M103" s="246"/>
      <c r="N103" s="247"/>
      <c r="O103" s="248"/>
      <c r="P103" s="248"/>
      <c r="Q103" s="248"/>
      <c r="R103" s="248"/>
      <c r="S103" s="248"/>
      <c r="T103" s="248"/>
      <c r="U103" s="248"/>
      <c r="V103" s="248"/>
      <c r="W103" s="248"/>
      <c r="X103" s="249"/>
      <c r="AT103" s="250" t="s">
        <v>213</v>
      </c>
      <c r="AU103" s="250" t="s">
        <v>90</v>
      </c>
      <c r="AV103" s="12" t="s">
        <v>90</v>
      </c>
      <c r="AW103" s="12" t="s">
        <v>5</v>
      </c>
      <c r="AX103" s="12" t="s">
        <v>80</v>
      </c>
      <c r="AY103" s="250" t="s">
        <v>204</v>
      </c>
    </row>
    <row r="104" spans="2:51" s="13" customFormat="1" ht="12">
      <c r="B104" s="251"/>
      <c r="C104" s="252"/>
      <c r="D104" s="231" t="s">
        <v>213</v>
      </c>
      <c r="E104" s="253" t="s">
        <v>33</v>
      </c>
      <c r="F104" s="254" t="s">
        <v>218</v>
      </c>
      <c r="G104" s="252"/>
      <c r="H104" s="255">
        <v>120</v>
      </c>
      <c r="I104" s="256"/>
      <c r="J104" s="256"/>
      <c r="K104" s="252"/>
      <c r="L104" s="252"/>
      <c r="M104" s="257"/>
      <c r="N104" s="258"/>
      <c r="O104" s="259"/>
      <c r="P104" s="259"/>
      <c r="Q104" s="259"/>
      <c r="R104" s="259"/>
      <c r="S104" s="259"/>
      <c r="T104" s="259"/>
      <c r="U104" s="259"/>
      <c r="V104" s="259"/>
      <c r="W104" s="259"/>
      <c r="X104" s="260"/>
      <c r="AT104" s="261" t="s">
        <v>213</v>
      </c>
      <c r="AU104" s="261" t="s">
        <v>90</v>
      </c>
      <c r="AV104" s="13" t="s">
        <v>211</v>
      </c>
      <c r="AW104" s="13" t="s">
        <v>5</v>
      </c>
      <c r="AX104" s="13" t="s">
        <v>88</v>
      </c>
      <c r="AY104" s="261" t="s">
        <v>204</v>
      </c>
    </row>
    <row r="105" spans="2:65" s="1" customFormat="1" ht="16.5" customHeight="1">
      <c r="B105" s="39"/>
      <c r="C105" s="216" t="s">
        <v>224</v>
      </c>
      <c r="D105" s="216" t="s">
        <v>206</v>
      </c>
      <c r="E105" s="217" t="s">
        <v>4776</v>
      </c>
      <c r="F105" s="218" t="s">
        <v>4777</v>
      </c>
      <c r="G105" s="219" t="s">
        <v>361</v>
      </c>
      <c r="H105" s="220">
        <v>2</v>
      </c>
      <c r="I105" s="221"/>
      <c r="J105" s="221"/>
      <c r="K105" s="222">
        <f>ROUND(P105*H105,2)</f>
        <v>0</v>
      </c>
      <c r="L105" s="218" t="s">
        <v>1071</v>
      </c>
      <c r="M105" s="44"/>
      <c r="N105" s="223"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211</v>
      </c>
      <c r="AT105" s="17" t="s">
        <v>206</v>
      </c>
      <c r="AU105" s="17" t="s">
        <v>90</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211</v>
      </c>
      <c r="BM105" s="17" t="s">
        <v>4778</v>
      </c>
    </row>
    <row r="106" spans="2:63" s="10" customFormat="1" ht="25.9" customHeight="1">
      <c r="B106" s="199"/>
      <c r="C106" s="200"/>
      <c r="D106" s="201" t="s">
        <v>79</v>
      </c>
      <c r="E106" s="202" t="s">
        <v>1631</v>
      </c>
      <c r="F106" s="202" t="s">
        <v>3058</v>
      </c>
      <c r="G106" s="200"/>
      <c r="H106" s="200"/>
      <c r="I106" s="203"/>
      <c r="J106" s="203"/>
      <c r="K106" s="204">
        <f>BK106</f>
        <v>0</v>
      </c>
      <c r="L106" s="200"/>
      <c r="M106" s="205"/>
      <c r="N106" s="206"/>
      <c r="O106" s="207"/>
      <c r="P106" s="207"/>
      <c r="Q106" s="208">
        <f>Q107+Q140+Q143+Q238+Q250</f>
        <v>0</v>
      </c>
      <c r="R106" s="208">
        <f>R107+R140+R143+R238+R250</f>
        <v>0</v>
      </c>
      <c r="S106" s="207"/>
      <c r="T106" s="209">
        <f>T107+T140+T143+T238+T250</f>
        <v>0</v>
      </c>
      <c r="U106" s="207"/>
      <c r="V106" s="209">
        <f>V107+V140+V143+V238+V250</f>
        <v>0</v>
      </c>
      <c r="W106" s="207"/>
      <c r="X106" s="210">
        <f>X107+X140+X143+X238+X250</f>
        <v>0</v>
      </c>
      <c r="AR106" s="211" t="s">
        <v>90</v>
      </c>
      <c r="AT106" s="212" t="s">
        <v>79</v>
      </c>
      <c r="AU106" s="212" t="s">
        <v>80</v>
      </c>
      <c r="AY106" s="211" t="s">
        <v>204</v>
      </c>
      <c r="BK106" s="213">
        <f>BK107+BK140+BK143+BK238+BK250</f>
        <v>0</v>
      </c>
    </row>
    <row r="107" spans="2:63" s="10" customFormat="1" ht="22.8" customHeight="1">
      <c r="B107" s="199"/>
      <c r="C107" s="200"/>
      <c r="D107" s="201" t="s">
        <v>79</v>
      </c>
      <c r="E107" s="214" t="s">
        <v>4779</v>
      </c>
      <c r="F107" s="214" t="s">
        <v>4780</v>
      </c>
      <c r="G107" s="200"/>
      <c r="H107" s="200"/>
      <c r="I107" s="203"/>
      <c r="J107" s="203"/>
      <c r="K107" s="215">
        <f>BK107</f>
        <v>0</v>
      </c>
      <c r="L107" s="200"/>
      <c r="M107" s="205"/>
      <c r="N107" s="206"/>
      <c r="O107" s="207"/>
      <c r="P107" s="207"/>
      <c r="Q107" s="208">
        <f>SUM(Q108:Q139)</f>
        <v>0</v>
      </c>
      <c r="R107" s="208">
        <f>SUM(R108:R139)</f>
        <v>0</v>
      </c>
      <c r="S107" s="207"/>
      <c r="T107" s="209">
        <f>SUM(T108:T139)</f>
        <v>0</v>
      </c>
      <c r="U107" s="207"/>
      <c r="V107" s="209">
        <f>SUM(V108:V139)</f>
        <v>0</v>
      </c>
      <c r="W107" s="207"/>
      <c r="X107" s="210">
        <f>SUM(X108:X139)</f>
        <v>0</v>
      </c>
      <c r="AR107" s="211" t="s">
        <v>88</v>
      </c>
      <c r="AT107" s="212" t="s">
        <v>79</v>
      </c>
      <c r="AU107" s="212" t="s">
        <v>88</v>
      </c>
      <c r="AY107" s="211" t="s">
        <v>204</v>
      </c>
      <c r="BK107" s="213">
        <f>SUM(BK108:BK139)</f>
        <v>0</v>
      </c>
    </row>
    <row r="108" spans="2:65" s="1" customFormat="1" ht="16.5" customHeight="1">
      <c r="B108" s="39"/>
      <c r="C108" s="273" t="s">
        <v>211</v>
      </c>
      <c r="D108" s="273" t="s">
        <v>287</v>
      </c>
      <c r="E108" s="274" t="s">
        <v>4781</v>
      </c>
      <c r="F108" s="275" t="s">
        <v>4782</v>
      </c>
      <c r="G108" s="276" t="s">
        <v>361</v>
      </c>
      <c r="H108" s="277">
        <v>1</v>
      </c>
      <c r="I108" s="278"/>
      <c r="J108" s="279"/>
      <c r="K108" s="280">
        <f>ROUND(P108*H108,2)</f>
        <v>0</v>
      </c>
      <c r="L108" s="275" t="s">
        <v>1071</v>
      </c>
      <c r="M108" s="281"/>
      <c r="N108" s="282" t="s">
        <v>33</v>
      </c>
      <c r="O108" s="224" t="s">
        <v>49</v>
      </c>
      <c r="P108" s="225">
        <f>I108+J108</f>
        <v>0</v>
      </c>
      <c r="Q108" s="225">
        <f>ROUND(I108*H108,2)</f>
        <v>0</v>
      </c>
      <c r="R108" s="225">
        <f>ROUND(J108*H108,2)</f>
        <v>0</v>
      </c>
      <c r="S108" s="80"/>
      <c r="T108" s="226">
        <f>S108*H108</f>
        <v>0</v>
      </c>
      <c r="U108" s="226">
        <v>0</v>
      </c>
      <c r="V108" s="226">
        <f>U108*H108</f>
        <v>0</v>
      </c>
      <c r="W108" s="226">
        <v>0</v>
      </c>
      <c r="X108" s="227">
        <f>W108*H108</f>
        <v>0</v>
      </c>
      <c r="AR108" s="17" t="s">
        <v>258</v>
      </c>
      <c r="AT108" s="17" t="s">
        <v>287</v>
      </c>
      <c r="AU108" s="17" t="s">
        <v>90</v>
      </c>
      <c r="AY108" s="17" t="s">
        <v>204</v>
      </c>
      <c r="BE108" s="228">
        <f>IF(O108="základní",K108,0)</f>
        <v>0</v>
      </c>
      <c r="BF108" s="228">
        <f>IF(O108="snížená",K108,0)</f>
        <v>0</v>
      </c>
      <c r="BG108" s="228">
        <f>IF(O108="zákl. přenesená",K108,0)</f>
        <v>0</v>
      </c>
      <c r="BH108" s="228">
        <f>IF(O108="sníž. přenesená",K108,0)</f>
        <v>0</v>
      </c>
      <c r="BI108" s="228">
        <f>IF(O108="nulová",K108,0)</f>
        <v>0</v>
      </c>
      <c r="BJ108" s="17" t="s">
        <v>88</v>
      </c>
      <c r="BK108" s="228">
        <f>ROUND(P108*H108,2)</f>
        <v>0</v>
      </c>
      <c r="BL108" s="17" t="s">
        <v>211</v>
      </c>
      <c r="BM108" s="17" t="s">
        <v>4783</v>
      </c>
    </row>
    <row r="109" spans="2:47" s="1" customFormat="1" ht="12">
      <c r="B109" s="39"/>
      <c r="C109" s="40"/>
      <c r="D109" s="231" t="s">
        <v>887</v>
      </c>
      <c r="E109" s="40"/>
      <c r="F109" s="283" t="s">
        <v>4784</v>
      </c>
      <c r="G109" s="40"/>
      <c r="H109" s="40"/>
      <c r="I109" s="132"/>
      <c r="J109" s="132"/>
      <c r="K109" s="40"/>
      <c r="L109" s="40"/>
      <c r="M109" s="44"/>
      <c r="N109" s="284"/>
      <c r="O109" s="80"/>
      <c r="P109" s="80"/>
      <c r="Q109" s="80"/>
      <c r="R109" s="80"/>
      <c r="S109" s="80"/>
      <c r="T109" s="80"/>
      <c r="U109" s="80"/>
      <c r="V109" s="80"/>
      <c r="W109" s="80"/>
      <c r="X109" s="81"/>
      <c r="AT109" s="17" t="s">
        <v>887</v>
      </c>
      <c r="AU109" s="17" t="s">
        <v>90</v>
      </c>
    </row>
    <row r="110" spans="2:65" s="1" customFormat="1" ht="16.5" customHeight="1">
      <c r="B110" s="39"/>
      <c r="C110" s="216" t="s">
        <v>236</v>
      </c>
      <c r="D110" s="216" t="s">
        <v>206</v>
      </c>
      <c r="E110" s="217" t="s">
        <v>4785</v>
      </c>
      <c r="F110" s="218" t="s">
        <v>4786</v>
      </c>
      <c r="G110" s="219" t="s">
        <v>361</v>
      </c>
      <c r="H110" s="220">
        <v>1</v>
      </c>
      <c r="I110" s="221"/>
      <c r="J110" s="221"/>
      <c r="K110" s="222">
        <f>ROUND(P110*H110,2)</f>
        <v>0</v>
      </c>
      <c r="L110" s="218" t="s">
        <v>1071</v>
      </c>
      <c r="M110" s="44"/>
      <c r="N110" s="223"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211</v>
      </c>
      <c r="AT110" s="17" t="s">
        <v>206</v>
      </c>
      <c r="AU110" s="17" t="s">
        <v>90</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211</v>
      </c>
      <c r="BM110" s="17" t="s">
        <v>4787</v>
      </c>
    </row>
    <row r="111" spans="2:65" s="1" customFormat="1" ht="16.5" customHeight="1">
      <c r="B111" s="39"/>
      <c r="C111" s="273" t="s">
        <v>247</v>
      </c>
      <c r="D111" s="273" t="s">
        <v>287</v>
      </c>
      <c r="E111" s="274" t="s">
        <v>4788</v>
      </c>
      <c r="F111" s="275" t="s">
        <v>4789</v>
      </c>
      <c r="G111" s="276" t="s">
        <v>361</v>
      </c>
      <c r="H111" s="277">
        <v>1</v>
      </c>
      <c r="I111" s="278"/>
      <c r="J111" s="279"/>
      <c r="K111" s="280">
        <f>ROUND(P111*H111,2)</f>
        <v>0</v>
      </c>
      <c r="L111" s="275" t="s">
        <v>1071</v>
      </c>
      <c r="M111" s="281"/>
      <c r="N111" s="282"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258</v>
      </c>
      <c r="AT111" s="17" t="s">
        <v>287</v>
      </c>
      <c r="AU111" s="17" t="s">
        <v>90</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211</v>
      </c>
      <c r="BM111" s="17" t="s">
        <v>4790</v>
      </c>
    </row>
    <row r="112" spans="2:47" s="1" customFormat="1" ht="12">
      <c r="B112" s="39"/>
      <c r="C112" s="40"/>
      <c r="D112" s="231" t="s">
        <v>887</v>
      </c>
      <c r="E112" s="40"/>
      <c r="F112" s="283" t="s">
        <v>4791</v>
      </c>
      <c r="G112" s="40"/>
      <c r="H112" s="40"/>
      <c r="I112" s="132"/>
      <c r="J112" s="132"/>
      <c r="K112" s="40"/>
      <c r="L112" s="40"/>
      <c r="M112" s="44"/>
      <c r="N112" s="284"/>
      <c r="O112" s="80"/>
      <c r="P112" s="80"/>
      <c r="Q112" s="80"/>
      <c r="R112" s="80"/>
      <c r="S112" s="80"/>
      <c r="T112" s="80"/>
      <c r="U112" s="80"/>
      <c r="V112" s="80"/>
      <c r="W112" s="80"/>
      <c r="X112" s="81"/>
      <c r="AT112" s="17" t="s">
        <v>887</v>
      </c>
      <c r="AU112" s="17" t="s">
        <v>90</v>
      </c>
    </row>
    <row r="113" spans="2:65" s="1" customFormat="1" ht="16.5" customHeight="1">
      <c r="B113" s="39"/>
      <c r="C113" s="216" t="s">
        <v>253</v>
      </c>
      <c r="D113" s="216" t="s">
        <v>206</v>
      </c>
      <c r="E113" s="217" t="s">
        <v>4792</v>
      </c>
      <c r="F113" s="218" t="s">
        <v>4786</v>
      </c>
      <c r="G113" s="219" t="s">
        <v>361</v>
      </c>
      <c r="H113" s="220">
        <v>1</v>
      </c>
      <c r="I113" s="221"/>
      <c r="J113" s="221"/>
      <c r="K113" s="222">
        <f>ROUND(P113*H113,2)</f>
        <v>0</v>
      </c>
      <c r="L113" s="218" t="s">
        <v>1071</v>
      </c>
      <c r="M113" s="44"/>
      <c r="N113" s="223"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211</v>
      </c>
      <c r="AT113" s="17" t="s">
        <v>206</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211</v>
      </c>
      <c r="BM113" s="17" t="s">
        <v>4793</v>
      </c>
    </row>
    <row r="114" spans="2:65" s="1" customFormat="1" ht="16.5" customHeight="1">
      <c r="B114" s="39"/>
      <c r="C114" s="273" t="s">
        <v>258</v>
      </c>
      <c r="D114" s="273" t="s">
        <v>287</v>
      </c>
      <c r="E114" s="274" t="s">
        <v>4794</v>
      </c>
      <c r="F114" s="275" t="s">
        <v>4795</v>
      </c>
      <c r="G114" s="276" t="s">
        <v>361</v>
      </c>
      <c r="H114" s="277">
        <v>1</v>
      </c>
      <c r="I114" s="278"/>
      <c r="J114" s="279"/>
      <c r="K114" s="280">
        <f>ROUND(P114*H114,2)</f>
        <v>0</v>
      </c>
      <c r="L114" s="275" t="s">
        <v>1071</v>
      </c>
      <c r="M114" s="281"/>
      <c r="N114" s="282"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258</v>
      </c>
      <c r="AT114" s="17" t="s">
        <v>287</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211</v>
      </c>
      <c r="BM114" s="17" t="s">
        <v>4796</v>
      </c>
    </row>
    <row r="115" spans="2:47" s="1" customFormat="1" ht="12">
      <c r="B115" s="39"/>
      <c r="C115" s="40"/>
      <c r="D115" s="231" t="s">
        <v>887</v>
      </c>
      <c r="E115" s="40"/>
      <c r="F115" s="283" t="s">
        <v>4797</v>
      </c>
      <c r="G115" s="40"/>
      <c r="H115" s="40"/>
      <c r="I115" s="132"/>
      <c r="J115" s="132"/>
      <c r="K115" s="40"/>
      <c r="L115" s="40"/>
      <c r="M115" s="44"/>
      <c r="N115" s="284"/>
      <c r="O115" s="80"/>
      <c r="P115" s="80"/>
      <c r="Q115" s="80"/>
      <c r="R115" s="80"/>
      <c r="S115" s="80"/>
      <c r="T115" s="80"/>
      <c r="U115" s="80"/>
      <c r="V115" s="80"/>
      <c r="W115" s="80"/>
      <c r="X115" s="81"/>
      <c r="AT115" s="17" t="s">
        <v>887</v>
      </c>
      <c r="AU115" s="17" t="s">
        <v>90</v>
      </c>
    </row>
    <row r="116" spans="2:65" s="1" customFormat="1" ht="16.5" customHeight="1">
      <c r="B116" s="39"/>
      <c r="C116" s="216" t="s">
        <v>262</v>
      </c>
      <c r="D116" s="216" t="s">
        <v>206</v>
      </c>
      <c r="E116" s="217" t="s">
        <v>4798</v>
      </c>
      <c r="F116" s="218" t="s">
        <v>4786</v>
      </c>
      <c r="G116" s="219" t="s">
        <v>361</v>
      </c>
      <c r="H116" s="220">
        <v>1</v>
      </c>
      <c r="I116" s="221"/>
      <c r="J116" s="221"/>
      <c r="K116" s="222">
        <f>ROUND(P116*H116,2)</f>
        <v>0</v>
      </c>
      <c r="L116" s="218" t="s">
        <v>1071</v>
      </c>
      <c r="M116" s="44"/>
      <c r="N116" s="223"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211</v>
      </c>
      <c r="AT116" s="17" t="s">
        <v>206</v>
      </c>
      <c r="AU116" s="17" t="s">
        <v>90</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211</v>
      </c>
      <c r="BM116" s="17" t="s">
        <v>4799</v>
      </c>
    </row>
    <row r="117" spans="2:65" s="1" customFormat="1" ht="16.5" customHeight="1">
      <c r="B117" s="39"/>
      <c r="C117" s="273" t="s">
        <v>267</v>
      </c>
      <c r="D117" s="273" t="s">
        <v>287</v>
      </c>
      <c r="E117" s="274" t="s">
        <v>4800</v>
      </c>
      <c r="F117" s="275" t="s">
        <v>4801</v>
      </c>
      <c r="G117" s="276" t="s">
        <v>361</v>
      </c>
      <c r="H117" s="277">
        <v>1</v>
      </c>
      <c r="I117" s="278"/>
      <c r="J117" s="279"/>
      <c r="K117" s="280">
        <f>ROUND(P117*H117,2)</f>
        <v>0</v>
      </c>
      <c r="L117" s="275" t="s">
        <v>1071</v>
      </c>
      <c r="M117" s="281"/>
      <c r="N117" s="282"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258</v>
      </c>
      <c r="AT117" s="17" t="s">
        <v>287</v>
      </c>
      <c r="AU117" s="17" t="s">
        <v>90</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211</v>
      </c>
      <c r="BM117" s="17" t="s">
        <v>4802</v>
      </c>
    </row>
    <row r="118" spans="2:47" s="1" customFormat="1" ht="12">
      <c r="B118" s="39"/>
      <c r="C118" s="40"/>
      <c r="D118" s="231" t="s">
        <v>887</v>
      </c>
      <c r="E118" s="40"/>
      <c r="F118" s="283" t="s">
        <v>4797</v>
      </c>
      <c r="G118" s="40"/>
      <c r="H118" s="40"/>
      <c r="I118" s="132"/>
      <c r="J118" s="132"/>
      <c r="K118" s="40"/>
      <c r="L118" s="40"/>
      <c r="M118" s="44"/>
      <c r="N118" s="284"/>
      <c r="O118" s="80"/>
      <c r="P118" s="80"/>
      <c r="Q118" s="80"/>
      <c r="R118" s="80"/>
      <c r="S118" s="80"/>
      <c r="T118" s="80"/>
      <c r="U118" s="80"/>
      <c r="V118" s="80"/>
      <c r="W118" s="80"/>
      <c r="X118" s="81"/>
      <c r="AT118" s="17" t="s">
        <v>887</v>
      </c>
      <c r="AU118" s="17" t="s">
        <v>90</v>
      </c>
    </row>
    <row r="119" spans="2:65" s="1" customFormat="1" ht="16.5" customHeight="1">
      <c r="B119" s="39"/>
      <c r="C119" s="216" t="s">
        <v>272</v>
      </c>
      <c r="D119" s="216" t="s">
        <v>206</v>
      </c>
      <c r="E119" s="217" t="s">
        <v>4803</v>
      </c>
      <c r="F119" s="218" t="s">
        <v>4786</v>
      </c>
      <c r="G119" s="219" t="s">
        <v>361</v>
      </c>
      <c r="H119" s="220">
        <v>1</v>
      </c>
      <c r="I119" s="221"/>
      <c r="J119" s="221"/>
      <c r="K119" s="222">
        <f>ROUND(P119*H119,2)</f>
        <v>0</v>
      </c>
      <c r="L119" s="218" t="s">
        <v>1071</v>
      </c>
      <c r="M119" s="44"/>
      <c r="N119" s="223"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211</v>
      </c>
      <c r="AT119" s="17" t="s">
        <v>206</v>
      </c>
      <c r="AU119" s="17" t="s">
        <v>90</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211</v>
      </c>
      <c r="BM119" s="17" t="s">
        <v>4804</v>
      </c>
    </row>
    <row r="120" spans="2:65" s="1" customFormat="1" ht="16.5" customHeight="1">
      <c r="B120" s="39"/>
      <c r="C120" s="273" t="s">
        <v>129</v>
      </c>
      <c r="D120" s="273" t="s">
        <v>287</v>
      </c>
      <c r="E120" s="274" t="s">
        <v>4805</v>
      </c>
      <c r="F120" s="275" t="s">
        <v>4806</v>
      </c>
      <c r="G120" s="276" t="s">
        <v>361</v>
      </c>
      <c r="H120" s="277">
        <v>1</v>
      </c>
      <c r="I120" s="278"/>
      <c r="J120" s="279"/>
      <c r="K120" s="280">
        <f>ROUND(P120*H120,2)</f>
        <v>0</v>
      </c>
      <c r="L120" s="275" t="s">
        <v>1071</v>
      </c>
      <c r="M120" s="281"/>
      <c r="N120" s="282"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258</v>
      </c>
      <c r="AT120" s="17" t="s">
        <v>287</v>
      </c>
      <c r="AU120" s="17" t="s">
        <v>90</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211</v>
      </c>
      <c r="BM120" s="17" t="s">
        <v>4807</v>
      </c>
    </row>
    <row r="121" spans="2:47" s="1" customFormat="1" ht="12">
      <c r="B121" s="39"/>
      <c r="C121" s="40"/>
      <c r="D121" s="231" t="s">
        <v>887</v>
      </c>
      <c r="E121" s="40"/>
      <c r="F121" s="283" t="s">
        <v>4808</v>
      </c>
      <c r="G121" s="40"/>
      <c r="H121" s="40"/>
      <c r="I121" s="132"/>
      <c r="J121" s="132"/>
      <c r="K121" s="40"/>
      <c r="L121" s="40"/>
      <c r="M121" s="44"/>
      <c r="N121" s="284"/>
      <c r="O121" s="80"/>
      <c r="P121" s="80"/>
      <c r="Q121" s="80"/>
      <c r="R121" s="80"/>
      <c r="S121" s="80"/>
      <c r="T121" s="80"/>
      <c r="U121" s="80"/>
      <c r="V121" s="80"/>
      <c r="W121" s="80"/>
      <c r="X121" s="81"/>
      <c r="AT121" s="17" t="s">
        <v>887</v>
      </c>
      <c r="AU121" s="17" t="s">
        <v>90</v>
      </c>
    </row>
    <row r="122" spans="2:65" s="1" customFormat="1" ht="16.5" customHeight="1">
      <c r="B122" s="39"/>
      <c r="C122" s="216" t="s">
        <v>286</v>
      </c>
      <c r="D122" s="216" t="s">
        <v>206</v>
      </c>
      <c r="E122" s="217" t="s">
        <v>4809</v>
      </c>
      <c r="F122" s="218" t="s">
        <v>4786</v>
      </c>
      <c r="G122" s="219" t="s">
        <v>361</v>
      </c>
      <c r="H122" s="220">
        <v>1</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211</v>
      </c>
      <c r="AT122" s="17" t="s">
        <v>206</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211</v>
      </c>
      <c r="BM122" s="17" t="s">
        <v>4810</v>
      </c>
    </row>
    <row r="123" spans="2:65" s="1" customFormat="1" ht="16.5" customHeight="1">
      <c r="B123" s="39"/>
      <c r="C123" s="273" t="s">
        <v>293</v>
      </c>
      <c r="D123" s="273" t="s">
        <v>287</v>
      </c>
      <c r="E123" s="274" t="s">
        <v>4811</v>
      </c>
      <c r="F123" s="275" t="s">
        <v>4812</v>
      </c>
      <c r="G123" s="276" t="s">
        <v>361</v>
      </c>
      <c r="H123" s="277">
        <v>6</v>
      </c>
      <c r="I123" s="278"/>
      <c r="J123" s="279"/>
      <c r="K123" s="280">
        <f>ROUND(P123*H123,2)</f>
        <v>0</v>
      </c>
      <c r="L123" s="275" t="s">
        <v>1071</v>
      </c>
      <c r="M123" s="281"/>
      <c r="N123" s="282"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258</v>
      </c>
      <c r="AT123" s="17" t="s">
        <v>287</v>
      </c>
      <c r="AU123" s="17" t="s">
        <v>90</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211</v>
      </c>
      <c r="BM123" s="17" t="s">
        <v>4813</v>
      </c>
    </row>
    <row r="124" spans="2:65" s="1" customFormat="1" ht="16.5" customHeight="1">
      <c r="B124" s="39"/>
      <c r="C124" s="273" t="s">
        <v>9</v>
      </c>
      <c r="D124" s="273" t="s">
        <v>287</v>
      </c>
      <c r="E124" s="274" t="s">
        <v>4814</v>
      </c>
      <c r="F124" s="275" t="s">
        <v>4815</v>
      </c>
      <c r="G124" s="276" t="s">
        <v>361</v>
      </c>
      <c r="H124" s="277">
        <v>6</v>
      </c>
      <c r="I124" s="278"/>
      <c r="J124" s="279"/>
      <c r="K124" s="280">
        <f>ROUND(P124*H124,2)</f>
        <v>0</v>
      </c>
      <c r="L124" s="275" t="s">
        <v>1071</v>
      </c>
      <c r="M124" s="281"/>
      <c r="N124" s="282"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258</v>
      </c>
      <c r="AT124" s="17" t="s">
        <v>287</v>
      </c>
      <c r="AU124" s="17" t="s">
        <v>90</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211</v>
      </c>
      <c r="BM124" s="17" t="s">
        <v>4816</v>
      </c>
    </row>
    <row r="125" spans="2:65" s="1" customFormat="1" ht="16.5" customHeight="1">
      <c r="B125" s="39"/>
      <c r="C125" s="216" t="s">
        <v>305</v>
      </c>
      <c r="D125" s="216" t="s">
        <v>206</v>
      </c>
      <c r="E125" s="217" t="s">
        <v>4817</v>
      </c>
      <c r="F125" s="218" t="s">
        <v>4786</v>
      </c>
      <c r="G125" s="219" t="s">
        <v>361</v>
      </c>
      <c r="H125" s="220">
        <v>1</v>
      </c>
      <c r="I125" s="221"/>
      <c r="J125" s="221"/>
      <c r="K125" s="222">
        <f>ROUND(P125*H125,2)</f>
        <v>0</v>
      </c>
      <c r="L125" s="218" t="s">
        <v>1071</v>
      </c>
      <c r="M125" s="44"/>
      <c r="N125" s="223"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211</v>
      </c>
      <c r="AT125" s="17" t="s">
        <v>206</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211</v>
      </c>
      <c r="BM125" s="17" t="s">
        <v>4818</v>
      </c>
    </row>
    <row r="126" spans="2:65" s="1" customFormat="1" ht="16.5" customHeight="1">
      <c r="B126" s="39"/>
      <c r="C126" s="273" t="s">
        <v>311</v>
      </c>
      <c r="D126" s="273" t="s">
        <v>287</v>
      </c>
      <c r="E126" s="274" t="s">
        <v>4819</v>
      </c>
      <c r="F126" s="275" t="s">
        <v>4820</v>
      </c>
      <c r="G126" s="276" t="s">
        <v>361</v>
      </c>
      <c r="H126" s="277">
        <v>1</v>
      </c>
      <c r="I126" s="278"/>
      <c r="J126" s="279"/>
      <c r="K126" s="280">
        <f>ROUND(P126*H126,2)</f>
        <v>0</v>
      </c>
      <c r="L126" s="275" t="s">
        <v>1071</v>
      </c>
      <c r="M126" s="281"/>
      <c r="N126" s="282"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258</v>
      </c>
      <c r="AT126" s="17" t="s">
        <v>287</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211</v>
      </c>
      <c r="BM126" s="17" t="s">
        <v>4821</v>
      </c>
    </row>
    <row r="127" spans="2:47" s="1" customFormat="1" ht="12">
      <c r="B127" s="39"/>
      <c r="C127" s="40"/>
      <c r="D127" s="231" t="s">
        <v>887</v>
      </c>
      <c r="E127" s="40"/>
      <c r="F127" s="283" t="s">
        <v>4822</v>
      </c>
      <c r="G127" s="40"/>
      <c r="H127" s="40"/>
      <c r="I127" s="132"/>
      <c r="J127" s="132"/>
      <c r="K127" s="40"/>
      <c r="L127" s="40"/>
      <c r="M127" s="44"/>
      <c r="N127" s="284"/>
      <c r="O127" s="80"/>
      <c r="P127" s="80"/>
      <c r="Q127" s="80"/>
      <c r="R127" s="80"/>
      <c r="S127" s="80"/>
      <c r="T127" s="80"/>
      <c r="U127" s="80"/>
      <c r="V127" s="80"/>
      <c r="W127" s="80"/>
      <c r="X127" s="81"/>
      <c r="AT127" s="17" t="s">
        <v>887</v>
      </c>
      <c r="AU127" s="17" t="s">
        <v>90</v>
      </c>
    </row>
    <row r="128" spans="2:65" s="1" customFormat="1" ht="16.5" customHeight="1">
      <c r="B128" s="39"/>
      <c r="C128" s="216" t="s">
        <v>316</v>
      </c>
      <c r="D128" s="216" t="s">
        <v>206</v>
      </c>
      <c r="E128" s="217" t="s">
        <v>4823</v>
      </c>
      <c r="F128" s="218" t="s">
        <v>4786</v>
      </c>
      <c r="G128" s="219" t="s">
        <v>361</v>
      </c>
      <c r="H128" s="220">
        <v>1</v>
      </c>
      <c r="I128" s="221"/>
      <c r="J128" s="221"/>
      <c r="K128" s="222">
        <f>ROUND(P128*H128,2)</f>
        <v>0</v>
      </c>
      <c r="L128" s="218" t="s">
        <v>1071</v>
      </c>
      <c r="M128" s="44"/>
      <c r="N128" s="223"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211</v>
      </c>
      <c r="AT128" s="17" t="s">
        <v>206</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211</v>
      </c>
      <c r="BM128" s="17" t="s">
        <v>4824</v>
      </c>
    </row>
    <row r="129" spans="2:65" s="1" customFormat="1" ht="16.5" customHeight="1">
      <c r="B129" s="39"/>
      <c r="C129" s="273" t="s">
        <v>323</v>
      </c>
      <c r="D129" s="273" t="s">
        <v>287</v>
      </c>
      <c r="E129" s="274" t="s">
        <v>4825</v>
      </c>
      <c r="F129" s="275" t="s">
        <v>4826</v>
      </c>
      <c r="G129" s="276" t="s">
        <v>361</v>
      </c>
      <c r="H129" s="277">
        <v>1</v>
      </c>
      <c r="I129" s="278"/>
      <c r="J129" s="279"/>
      <c r="K129" s="280">
        <f>ROUND(P129*H129,2)</f>
        <v>0</v>
      </c>
      <c r="L129" s="275" t="s">
        <v>1071</v>
      </c>
      <c r="M129" s="281"/>
      <c r="N129" s="282"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258</v>
      </c>
      <c r="AT129" s="17" t="s">
        <v>287</v>
      </c>
      <c r="AU129" s="17" t="s">
        <v>90</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211</v>
      </c>
      <c r="BM129" s="17" t="s">
        <v>4827</v>
      </c>
    </row>
    <row r="130" spans="2:47" s="1" customFormat="1" ht="12">
      <c r="B130" s="39"/>
      <c r="C130" s="40"/>
      <c r="D130" s="231" t="s">
        <v>887</v>
      </c>
      <c r="E130" s="40"/>
      <c r="F130" s="283" t="s">
        <v>4828</v>
      </c>
      <c r="G130" s="40"/>
      <c r="H130" s="40"/>
      <c r="I130" s="132"/>
      <c r="J130" s="132"/>
      <c r="K130" s="40"/>
      <c r="L130" s="40"/>
      <c r="M130" s="44"/>
      <c r="N130" s="284"/>
      <c r="O130" s="80"/>
      <c r="P130" s="80"/>
      <c r="Q130" s="80"/>
      <c r="R130" s="80"/>
      <c r="S130" s="80"/>
      <c r="T130" s="80"/>
      <c r="U130" s="80"/>
      <c r="V130" s="80"/>
      <c r="W130" s="80"/>
      <c r="X130" s="81"/>
      <c r="AT130" s="17" t="s">
        <v>887</v>
      </c>
      <c r="AU130" s="17" t="s">
        <v>90</v>
      </c>
    </row>
    <row r="131" spans="2:65" s="1" customFormat="1" ht="16.5" customHeight="1">
      <c r="B131" s="39"/>
      <c r="C131" s="216" t="s">
        <v>329</v>
      </c>
      <c r="D131" s="216" t="s">
        <v>206</v>
      </c>
      <c r="E131" s="217" t="s">
        <v>4829</v>
      </c>
      <c r="F131" s="218" t="s">
        <v>4786</v>
      </c>
      <c r="G131" s="219" t="s">
        <v>361</v>
      </c>
      <c r="H131" s="220">
        <v>1</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211</v>
      </c>
      <c r="AT131" s="17" t="s">
        <v>206</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211</v>
      </c>
      <c r="BM131" s="17" t="s">
        <v>4830</v>
      </c>
    </row>
    <row r="132" spans="2:65" s="1" customFormat="1" ht="16.5" customHeight="1">
      <c r="B132" s="39"/>
      <c r="C132" s="273" t="s">
        <v>8</v>
      </c>
      <c r="D132" s="273" t="s">
        <v>287</v>
      </c>
      <c r="E132" s="274" t="s">
        <v>4831</v>
      </c>
      <c r="F132" s="275" t="s">
        <v>4832</v>
      </c>
      <c r="G132" s="276" t="s">
        <v>361</v>
      </c>
      <c r="H132" s="277">
        <v>1</v>
      </c>
      <c r="I132" s="278"/>
      <c r="J132" s="279"/>
      <c r="K132" s="280">
        <f>ROUND(P132*H132,2)</f>
        <v>0</v>
      </c>
      <c r="L132" s="275" t="s">
        <v>1071</v>
      </c>
      <c r="M132" s="281"/>
      <c r="N132" s="282" t="s">
        <v>33</v>
      </c>
      <c r="O132" s="224" t="s">
        <v>49</v>
      </c>
      <c r="P132" s="225">
        <f>I132+J132</f>
        <v>0</v>
      </c>
      <c r="Q132" s="225">
        <f>ROUND(I132*H132,2)</f>
        <v>0</v>
      </c>
      <c r="R132" s="225">
        <f>ROUND(J132*H132,2)</f>
        <v>0</v>
      </c>
      <c r="S132" s="80"/>
      <c r="T132" s="226">
        <f>S132*H132</f>
        <v>0</v>
      </c>
      <c r="U132" s="226">
        <v>0</v>
      </c>
      <c r="V132" s="226">
        <f>U132*H132</f>
        <v>0</v>
      </c>
      <c r="W132" s="226">
        <v>0</v>
      </c>
      <c r="X132" s="227">
        <f>W132*H132</f>
        <v>0</v>
      </c>
      <c r="AR132" s="17" t="s">
        <v>258</v>
      </c>
      <c r="AT132" s="17" t="s">
        <v>287</v>
      </c>
      <c r="AU132" s="17" t="s">
        <v>90</v>
      </c>
      <c r="AY132" s="17" t="s">
        <v>204</v>
      </c>
      <c r="BE132" s="228">
        <f>IF(O132="základní",K132,0)</f>
        <v>0</v>
      </c>
      <c r="BF132" s="228">
        <f>IF(O132="snížená",K132,0)</f>
        <v>0</v>
      </c>
      <c r="BG132" s="228">
        <f>IF(O132="zákl. přenesená",K132,0)</f>
        <v>0</v>
      </c>
      <c r="BH132" s="228">
        <f>IF(O132="sníž. přenesená",K132,0)</f>
        <v>0</v>
      </c>
      <c r="BI132" s="228">
        <f>IF(O132="nulová",K132,0)</f>
        <v>0</v>
      </c>
      <c r="BJ132" s="17" t="s">
        <v>88</v>
      </c>
      <c r="BK132" s="228">
        <f>ROUND(P132*H132,2)</f>
        <v>0</v>
      </c>
      <c r="BL132" s="17" t="s">
        <v>211</v>
      </c>
      <c r="BM132" s="17" t="s">
        <v>4833</v>
      </c>
    </row>
    <row r="133" spans="2:47" s="1" customFormat="1" ht="12">
      <c r="B133" s="39"/>
      <c r="C133" s="40"/>
      <c r="D133" s="231" t="s">
        <v>887</v>
      </c>
      <c r="E133" s="40"/>
      <c r="F133" s="283" t="s">
        <v>4834</v>
      </c>
      <c r="G133" s="40"/>
      <c r="H133" s="40"/>
      <c r="I133" s="132"/>
      <c r="J133" s="132"/>
      <c r="K133" s="40"/>
      <c r="L133" s="40"/>
      <c r="M133" s="44"/>
      <c r="N133" s="284"/>
      <c r="O133" s="80"/>
      <c r="P133" s="80"/>
      <c r="Q133" s="80"/>
      <c r="R133" s="80"/>
      <c r="S133" s="80"/>
      <c r="T133" s="80"/>
      <c r="U133" s="80"/>
      <c r="V133" s="80"/>
      <c r="W133" s="80"/>
      <c r="X133" s="81"/>
      <c r="AT133" s="17" t="s">
        <v>887</v>
      </c>
      <c r="AU133" s="17" t="s">
        <v>90</v>
      </c>
    </row>
    <row r="134" spans="2:65" s="1" customFormat="1" ht="16.5" customHeight="1">
      <c r="B134" s="39"/>
      <c r="C134" s="216" t="s">
        <v>355</v>
      </c>
      <c r="D134" s="216" t="s">
        <v>206</v>
      </c>
      <c r="E134" s="217" t="s">
        <v>4835</v>
      </c>
      <c r="F134" s="218" t="s">
        <v>4786</v>
      </c>
      <c r="G134" s="219" t="s">
        <v>361</v>
      </c>
      <c r="H134" s="220">
        <v>1</v>
      </c>
      <c r="I134" s="221"/>
      <c r="J134" s="221"/>
      <c r="K134" s="222">
        <f>ROUND(P134*H134,2)</f>
        <v>0</v>
      </c>
      <c r="L134" s="218" t="s">
        <v>1071</v>
      </c>
      <c r="M134" s="44"/>
      <c r="N134" s="223"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211</v>
      </c>
      <c r="AT134" s="17" t="s">
        <v>206</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211</v>
      </c>
      <c r="BM134" s="17" t="s">
        <v>4836</v>
      </c>
    </row>
    <row r="135" spans="2:65" s="1" customFormat="1" ht="16.5" customHeight="1">
      <c r="B135" s="39"/>
      <c r="C135" s="273" t="s">
        <v>298</v>
      </c>
      <c r="D135" s="273" t="s">
        <v>287</v>
      </c>
      <c r="E135" s="274" t="s">
        <v>4837</v>
      </c>
      <c r="F135" s="275" t="s">
        <v>4838</v>
      </c>
      <c r="G135" s="276" t="s">
        <v>361</v>
      </c>
      <c r="H135" s="277">
        <v>1</v>
      </c>
      <c r="I135" s="278"/>
      <c r="J135" s="279"/>
      <c r="K135" s="280">
        <f>ROUND(P135*H135,2)</f>
        <v>0</v>
      </c>
      <c r="L135" s="275" t="s">
        <v>1071</v>
      </c>
      <c r="M135" s="281"/>
      <c r="N135" s="282" t="s">
        <v>33</v>
      </c>
      <c r="O135" s="224" t="s">
        <v>49</v>
      </c>
      <c r="P135" s="225">
        <f>I135+J135</f>
        <v>0</v>
      </c>
      <c r="Q135" s="225">
        <f>ROUND(I135*H135,2)</f>
        <v>0</v>
      </c>
      <c r="R135" s="225">
        <f>ROUND(J135*H135,2)</f>
        <v>0</v>
      </c>
      <c r="S135" s="80"/>
      <c r="T135" s="226">
        <f>S135*H135</f>
        <v>0</v>
      </c>
      <c r="U135" s="226">
        <v>0</v>
      </c>
      <c r="V135" s="226">
        <f>U135*H135</f>
        <v>0</v>
      </c>
      <c r="W135" s="226">
        <v>0</v>
      </c>
      <c r="X135" s="227">
        <f>W135*H135</f>
        <v>0</v>
      </c>
      <c r="AR135" s="17" t="s">
        <v>258</v>
      </c>
      <c r="AT135" s="17" t="s">
        <v>287</v>
      </c>
      <c r="AU135" s="17" t="s">
        <v>90</v>
      </c>
      <c r="AY135" s="17" t="s">
        <v>204</v>
      </c>
      <c r="BE135" s="228">
        <f>IF(O135="základní",K135,0)</f>
        <v>0</v>
      </c>
      <c r="BF135" s="228">
        <f>IF(O135="snížená",K135,0)</f>
        <v>0</v>
      </c>
      <c r="BG135" s="228">
        <f>IF(O135="zákl. přenesená",K135,0)</f>
        <v>0</v>
      </c>
      <c r="BH135" s="228">
        <f>IF(O135="sníž. přenesená",K135,0)</f>
        <v>0</v>
      </c>
      <c r="BI135" s="228">
        <f>IF(O135="nulová",K135,0)</f>
        <v>0</v>
      </c>
      <c r="BJ135" s="17" t="s">
        <v>88</v>
      </c>
      <c r="BK135" s="228">
        <f>ROUND(P135*H135,2)</f>
        <v>0</v>
      </c>
      <c r="BL135" s="17" t="s">
        <v>211</v>
      </c>
      <c r="BM135" s="17" t="s">
        <v>4839</v>
      </c>
    </row>
    <row r="136" spans="2:47" s="1" customFormat="1" ht="12">
      <c r="B136" s="39"/>
      <c r="C136" s="40"/>
      <c r="D136" s="231" t="s">
        <v>887</v>
      </c>
      <c r="E136" s="40"/>
      <c r="F136" s="283" t="s">
        <v>4840</v>
      </c>
      <c r="G136" s="40"/>
      <c r="H136" s="40"/>
      <c r="I136" s="132"/>
      <c r="J136" s="132"/>
      <c r="K136" s="40"/>
      <c r="L136" s="40"/>
      <c r="M136" s="44"/>
      <c r="N136" s="284"/>
      <c r="O136" s="80"/>
      <c r="P136" s="80"/>
      <c r="Q136" s="80"/>
      <c r="R136" s="80"/>
      <c r="S136" s="80"/>
      <c r="T136" s="80"/>
      <c r="U136" s="80"/>
      <c r="V136" s="80"/>
      <c r="W136" s="80"/>
      <c r="X136" s="81"/>
      <c r="AT136" s="17" t="s">
        <v>887</v>
      </c>
      <c r="AU136" s="17" t="s">
        <v>90</v>
      </c>
    </row>
    <row r="137" spans="2:65" s="1" customFormat="1" ht="16.5" customHeight="1">
      <c r="B137" s="39"/>
      <c r="C137" s="216" t="s">
        <v>364</v>
      </c>
      <c r="D137" s="216" t="s">
        <v>206</v>
      </c>
      <c r="E137" s="217" t="s">
        <v>4841</v>
      </c>
      <c r="F137" s="218" t="s">
        <v>4786</v>
      </c>
      <c r="G137" s="219" t="s">
        <v>361</v>
      </c>
      <c r="H137" s="220">
        <v>1</v>
      </c>
      <c r="I137" s="221"/>
      <c r="J137" s="221"/>
      <c r="K137" s="222">
        <f>ROUND(P137*H137,2)</f>
        <v>0</v>
      </c>
      <c r="L137" s="218" t="s">
        <v>1071</v>
      </c>
      <c r="M137" s="44"/>
      <c r="N137" s="223" t="s">
        <v>33</v>
      </c>
      <c r="O137" s="224" t="s">
        <v>49</v>
      </c>
      <c r="P137" s="225">
        <f>I137+J137</f>
        <v>0</v>
      </c>
      <c r="Q137" s="225">
        <f>ROUND(I137*H137,2)</f>
        <v>0</v>
      </c>
      <c r="R137" s="225">
        <f>ROUND(J137*H137,2)</f>
        <v>0</v>
      </c>
      <c r="S137" s="80"/>
      <c r="T137" s="226">
        <f>S137*H137</f>
        <v>0</v>
      </c>
      <c r="U137" s="226">
        <v>0</v>
      </c>
      <c r="V137" s="226">
        <f>U137*H137</f>
        <v>0</v>
      </c>
      <c r="W137" s="226">
        <v>0</v>
      </c>
      <c r="X137" s="227">
        <f>W137*H137</f>
        <v>0</v>
      </c>
      <c r="AR137" s="17" t="s">
        <v>211</v>
      </c>
      <c r="AT137" s="17" t="s">
        <v>206</v>
      </c>
      <c r="AU137" s="17" t="s">
        <v>90</v>
      </c>
      <c r="AY137" s="17" t="s">
        <v>204</v>
      </c>
      <c r="BE137" s="228">
        <f>IF(O137="základní",K137,0)</f>
        <v>0</v>
      </c>
      <c r="BF137" s="228">
        <f>IF(O137="snížená",K137,0)</f>
        <v>0</v>
      </c>
      <c r="BG137" s="228">
        <f>IF(O137="zákl. přenesená",K137,0)</f>
        <v>0</v>
      </c>
      <c r="BH137" s="228">
        <f>IF(O137="sníž. přenesená",K137,0)</f>
        <v>0</v>
      </c>
      <c r="BI137" s="228">
        <f>IF(O137="nulová",K137,0)</f>
        <v>0</v>
      </c>
      <c r="BJ137" s="17" t="s">
        <v>88</v>
      </c>
      <c r="BK137" s="228">
        <f>ROUND(P137*H137,2)</f>
        <v>0</v>
      </c>
      <c r="BL137" s="17" t="s">
        <v>211</v>
      </c>
      <c r="BM137" s="17" t="s">
        <v>4842</v>
      </c>
    </row>
    <row r="138" spans="2:65" s="1" customFormat="1" ht="16.5" customHeight="1">
      <c r="B138" s="39"/>
      <c r="C138" s="273" t="s">
        <v>369</v>
      </c>
      <c r="D138" s="273" t="s">
        <v>287</v>
      </c>
      <c r="E138" s="274" t="s">
        <v>4843</v>
      </c>
      <c r="F138" s="275" t="s">
        <v>4844</v>
      </c>
      <c r="G138" s="276" t="s">
        <v>361</v>
      </c>
      <c r="H138" s="277">
        <v>1</v>
      </c>
      <c r="I138" s="278"/>
      <c r="J138" s="279"/>
      <c r="K138" s="280">
        <f>ROUND(P138*H138,2)</f>
        <v>0</v>
      </c>
      <c r="L138" s="275" t="s">
        <v>1071</v>
      </c>
      <c r="M138" s="281"/>
      <c r="N138" s="282"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258</v>
      </c>
      <c r="AT138" s="17" t="s">
        <v>287</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211</v>
      </c>
      <c r="BM138" s="17" t="s">
        <v>4845</v>
      </c>
    </row>
    <row r="139" spans="2:47" s="1" customFormat="1" ht="12">
      <c r="B139" s="39"/>
      <c r="C139" s="40"/>
      <c r="D139" s="231" t="s">
        <v>887</v>
      </c>
      <c r="E139" s="40"/>
      <c r="F139" s="283" t="s">
        <v>4846</v>
      </c>
      <c r="G139" s="40"/>
      <c r="H139" s="40"/>
      <c r="I139" s="132"/>
      <c r="J139" s="132"/>
      <c r="K139" s="40"/>
      <c r="L139" s="40"/>
      <c r="M139" s="44"/>
      <c r="N139" s="284"/>
      <c r="O139" s="80"/>
      <c r="P139" s="80"/>
      <c r="Q139" s="80"/>
      <c r="R139" s="80"/>
      <c r="S139" s="80"/>
      <c r="T139" s="80"/>
      <c r="U139" s="80"/>
      <c r="V139" s="80"/>
      <c r="W139" s="80"/>
      <c r="X139" s="81"/>
      <c r="AT139" s="17" t="s">
        <v>887</v>
      </c>
      <c r="AU139" s="17" t="s">
        <v>90</v>
      </c>
    </row>
    <row r="140" spans="2:63" s="10" customFormat="1" ht="22.8" customHeight="1">
      <c r="B140" s="199"/>
      <c r="C140" s="200"/>
      <c r="D140" s="201" t="s">
        <v>79</v>
      </c>
      <c r="E140" s="214" t="s">
        <v>4421</v>
      </c>
      <c r="F140" s="214" t="s">
        <v>4422</v>
      </c>
      <c r="G140" s="200"/>
      <c r="H140" s="200"/>
      <c r="I140" s="203"/>
      <c r="J140" s="203"/>
      <c r="K140" s="215">
        <f>BK140</f>
        <v>0</v>
      </c>
      <c r="L140" s="200"/>
      <c r="M140" s="205"/>
      <c r="N140" s="206"/>
      <c r="O140" s="207"/>
      <c r="P140" s="207"/>
      <c r="Q140" s="208">
        <f>SUM(Q141:Q142)</f>
        <v>0</v>
      </c>
      <c r="R140" s="208">
        <f>SUM(R141:R142)</f>
        <v>0</v>
      </c>
      <c r="S140" s="207"/>
      <c r="T140" s="209">
        <f>SUM(T141:T142)</f>
        <v>0</v>
      </c>
      <c r="U140" s="207"/>
      <c r="V140" s="209">
        <f>SUM(V141:V142)</f>
        <v>0</v>
      </c>
      <c r="W140" s="207"/>
      <c r="X140" s="210">
        <f>SUM(X141:X142)</f>
        <v>0</v>
      </c>
      <c r="AR140" s="211" t="s">
        <v>90</v>
      </c>
      <c r="AT140" s="212" t="s">
        <v>79</v>
      </c>
      <c r="AU140" s="212" t="s">
        <v>88</v>
      </c>
      <c r="AY140" s="211" t="s">
        <v>204</v>
      </c>
      <c r="BK140" s="213">
        <f>SUM(BK141:BK142)</f>
        <v>0</v>
      </c>
    </row>
    <row r="141" spans="2:65" s="1" customFormat="1" ht="16.5" customHeight="1">
      <c r="B141" s="39"/>
      <c r="C141" s="216" t="s">
        <v>377</v>
      </c>
      <c r="D141" s="216" t="s">
        <v>206</v>
      </c>
      <c r="E141" s="217" t="s">
        <v>4847</v>
      </c>
      <c r="F141" s="218" t="s">
        <v>4848</v>
      </c>
      <c r="G141" s="219" t="s">
        <v>361</v>
      </c>
      <c r="H141" s="220">
        <v>5</v>
      </c>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305</v>
      </c>
      <c r="AT141" s="17" t="s">
        <v>206</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4849</v>
      </c>
    </row>
    <row r="142" spans="2:47" s="1" customFormat="1" ht="12">
      <c r="B142" s="39"/>
      <c r="C142" s="40"/>
      <c r="D142" s="231" t="s">
        <v>887</v>
      </c>
      <c r="E142" s="40"/>
      <c r="F142" s="283" t="s">
        <v>4850</v>
      </c>
      <c r="G142" s="40"/>
      <c r="H142" s="40"/>
      <c r="I142" s="132"/>
      <c r="J142" s="132"/>
      <c r="K142" s="40"/>
      <c r="L142" s="40"/>
      <c r="M142" s="44"/>
      <c r="N142" s="284"/>
      <c r="O142" s="80"/>
      <c r="P142" s="80"/>
      <c r="Q142" s="80"/>
      <c r="R142" s="80"/>
      <c r="S142" s="80"/>
      <c r="T142" s="80"/>
      <c r="U142" s="80"/>
      <c r="V142" s="80"/>
      <c r="W142" s="80"/>
      <c r="X142" s="81"/>
      <c r="AT142" s="17" t="s">
        <v>887</v>
      </c>
      <c r="AU142" s="17" t="s">
        <v>90</v>
      </c>
    </row>
    <row r="143" spans="2:63" s="10" customFormat="1" ht="22.8" customHeight="1">
      <c r="B143" s="199"/>
      <c r="C143" s="200"/>
      <c r="D143" s="201" t="s">
        <v>79</v>
      </c>
      <c r="E143" s="214" t="s">
        <v>4426</v>
      </c>
      <c r="F143" s="214" t="s">
        <v>4427</v>
      </c>
      <c r="G143" s="200"/>
      <c r="H143" s="200"/>
      <c r="I143" s="203"/>
      <c r="J143" s="203"/>
      <c r="K143" s="215">
        <f>BK143</f>
        <v>0</v>
      </c>
      <c r="L143" s="200"/>
      <c r="M143" s="205"/>
      <c r="N143" s="206"/>
      <c r="O143" s="207"/>
      <c r="P143" s="207"/>
      <c r="Q143" s="208">
        <f>SUM(Q144:Q237)</f>
        <v>0</v>
      </c>
      <c r="R143" s="208">
        <f>SUM(R144:R237)</f>
        <v>0</v>
      </c>
      <c r="S143" s="207"/>
      <c r="T143" s="209">
        <f>SUM(T144:T237)</f>
        <v>0</v>
      </c>
      <c r="U143" s="207"/>
      <c r="V143" s="209">
        <f>SUM(V144:V237)</f>
        <v>0</v>
      </c>
      <c r="W143" s="207"/>
      <c r="X143" s="210">
        <f>SUM(X144:X237)</f>
        <v>0</v>
      </c>
      <c r="AR143" s="211" t="s">
        <v>90</v>
      </c>
      <c r="AT143" s="212" t="s">
        <v>79</v>
      </c>
      <c r="AU143" s="212" t="s">
        <v>88</v>
      </c>
      <c r="AY143" s="211" t="s">
        <v>204</v>
      </c>
      <c r="BK143" s="213">
        <f>SUM(BK144:BK237)</f>
        <v>0</v>
      </c>
    </row>
    <row r="144" spans="2:65" s="1" customFormat="1" ht="16.5" customHeight="1">
      <c r="B144" s="39"/>
      <c r="C144" s="216" t="s">
        <v>321</v>
      </c>
      <c r="D144" s="216" t="s">
        <v>206</v>
      </c>
      <c r="E144" s="217" t="s">
        <v>4851</v>
      </c>
      <c r="F144" s="218" t="s">
        <v>4852</v>
      </c>
      <c r="G144" s="219" t="s">
        <v>296</v>
      </c>
      <c r="H144" s="220">
        <v>86</v>
      </c>
      <c r="I144" s="221"/>
      <c r="J144" s="221"/>
      <c r="K144" s="222">
        <f>ROUND(P144*H144,2)</f>
        <v>0</v>
      </c>
      <c r="L144" s="218" t="s">
        <v>1071</v>
      </c>
      <c r="M144" s="44"/>
      <c r="N144" s="223" t="s">
        <v>33</v>
      </c>
      <c r="O144" s="224" t="s">
        <v>49</v>
      </c>
      <c r="P144" s="225">
        <f>I144+J144</f>
        <v>0</v>
      </c>
      <c r="Q144" s="225">
        <f>ROUND(I144*H144,2)</f>
        <v>0</v>
      </c>
      <c r="R144" s="225">
        <f>ROUND(J144*H144,2)</f>
        <v>0</v>
      </c>
      <c r="S144" s="80"/>
      <c r="T144" s="226">
        <f>S144*H144</f>
        <v>0</v>
      </c>
      <c r="U144" s="226">
        <v>0</v>
      </c>
      <c r="V144" s="226">
        <f>U144*H144</f>
        <v>0</v>
      </c>
      <c r="W144" s="226">
        <v>0</v>
      </c>
      <c r="X144" s="227">
        <f>W144*H144</f>
        <v>0</v>
      </c>
      <c r="AR144" s="17" t="s">
        <v>305</v>
      </c>
      <c r="AT144" s="17" t="s">
        <v>206</v>
      </c>
      <c r="AU144" s="17" t="s">
        <v>90</v>
      </c>
      <c r="AY144" s="17" t="s">
        <v>204</v>
      </c>
      <c r="BE144" s="228">
        <f>IF(O144="základní",K144,0)</f>
        <v>0</v>
      </c>
      <c r="BF144" s="228">
        <f>IF(O144="snížená",K144,0)</f>
        <v>0</v>
      </c>
      <c r="BG144" s="228">
        <f>IF(O144="zákl. přenesená",K144,0)</f>
        <v>0</v>
      </c>
      <c r="BH144" s="228">
        <f>IF(O144="sníž. přenesená",K144,0)</f>
        <v>0</v>
      </c>
      <c r="BI144" s="228">
        <f>IF(O144="nulová",K144,0)</f>
        <v>0</v>
      </c>
      <c r="BJ144" s="17" t="s">
        <v>88</v>
      </c>
      <c r="BK144" s="228">
        <f>ROUND(P144*H144,2)</f>
        <v>0</v>
      </c>
      <c r="BL144" s="17" t="s">
        <v>305</v>
      </c>
      <c r="BM144" s="17" t="s">
        <v>4853</v>
      </c>
    </row>
    <row r="145" spans="2:65" s="1" customFormat="1" ht="16.5" customHeight="1">
      <c r="B145" s="39"/>
      <c r="C145" s="273" t="s">
        <v>384</v>
      </c>
      <c r="D145" s="273" t="s">
        <v>287</v>
      </c>
      <c r="E145" s="274" t="s">
        <v>4854</v>
      </c>
      <c r="F145" s="275" t="s">
        <v>4855</v>
      </c>
      <c r="G145" s="276" t="s">
        <v>296</v>
      </c>
      <c r="H145" s="277">
        <v>86</v>
      </c>
      <c r="I145" s="278"/>
      <c r="J145" s="279"/>
      <c r="K145" s="280">
        <f>ROUND(P145*H145,2)</f>
        <v>0</v>
      </c>
      <c r="L145" s="275" t="s">
        <v>1071</v>
      </c>
      <c r="M145" s="281"/>
      <c r="N145" s="282" t="s">
        <v>33</v>
      </c>
      <c r="O145" s="224" t="s">
        <v>49</v>
      </c>
      <c r="P145" s="225">
        <f>I145+J145</f>
        <v>0</v>
      </c>
      <c r="Q145" s="225">
        <f>ROUND(I145*H145,2)</f>
        <v>0</v>
      </c>
      <c r="R145" s="225">
        <f>ROUND(J145*H145,2)</f>
        <v>0</v>
      </c>
      <c r="S145" s="80"/>
      <c r="T145" s="226">
        <f>S145*H145</f>
        <v>0</v>
      </c>
      <c r="U145" s="226">
        <v>0</v>
      </c>
      <c r="V145" s="226">
        <f>U145*H145</f>
        <v>0</v>
      </c>
      <c r="W145" s="226">
        <v>0</v>
      </c>
      <c r="X145" s="227">
        <f>W145*H145</f>
        <v>0</v>
      </c>
      <c r="AR145" s="17" t="s">
        <v>411</v>
      </c>
      <c r="AT145" s="17" t="s">
        <v>287</v>
      </c>
      <c r="AU145" s="17" t="s">
        <v>90</v>
      </c>
      <c r="AY145" s="17" t="s">
        <v>204</v>
      </c>
      <c r="BE145" s="228">
        <f>IF(O145="základní",K145,0)</f>
        <v>0</v>
      </c>
      <c r="BF145" s="228">
        <f>IF(O145="snížená",K145,0)</f>
        <v>0</v>
      </c>
      <c r="BG145" s="228">
        <f>IF(O145="zákl. přenesená",K145,0)</f>
        <v>0</v>
      </c>
      <c r="BH145" s="228">
        <f>IF(O145="sníž. přenesená",K145,0)</f>
        <v>0</v>
      </c>
      <c r="BI145" s="228">
        <f>IF(O145="nulová",K145,0)</f>
        <v>0</v>
      </c>
      <c r="BJ145" s="17" t="s">
        <v>88</v>
      </c>
      <c r="BK145" s="228">
        <f>ROUND(P145*H145,2)</f>
        <v>0</v>
      </c>
      <c r="BL145" s="17" t="s">
        <v>305</v>
      </c>
      <c r="BM145" s="17" t="s">
        <v>4856</v>
      </c>
    </row>
    <row r="146" spans="2:65" s="1" customFormat="1" ht="16.5" customHeight="1">
      <c r="B146" s="39"/>
      <c r="C146" s="216" t="s">
        <v>392</v>
      </c>
      <c r="D146" s="216" t="s">
        <v>206</v>
      </c>
      <c r="E146" s="217" t="s">
        <v>4857</v>
      </c>
      <c r="F146" s="218" t="s">
        <v>4858</v>
      </c>
      <c r="G146" s="219" t="s">
        <v>361</v>
      </c>
      <c r="H146" s="220">
        <v>109</v>
      </c>
      <c r="I146" s="221"/>
      <c r="J146" s="221"/>
      <c r="K146" s="222">
        <f>ROUND(P146*H146,2)</f>
        <v>0</v>
      </c>
      <c r="L146" s="218" t="s">
        <v>1071</v>
      </c>
      <c r="M146" s="44"/>
      <c r="N146" s="223" t="s">
        <v>33</v>
      </c>
      <c r="O146" s="224" t="s">
        <v>49</v>
      </c>
      <c r="P146" s="225">
        <f>I146+J146</f>
        <v>0</v>
      </c>
      <c r="Q146" s="225">
        <f>ROUND(I146*H146,2)</f>
        <v>0</v>
      </c>
      <c r="R146" s="225">
        <f>ROUND(J146*H146,2)</f>
        <v>0</v>
      </c>
      <c r="S146" s="80"/>
      <c r="T146" s="226">
        <f>S146*H146</f>
        <v>0</v>
      </c>
      <c r="U146" s="226">
        <v>0</v>
      </c>
      <c r="V146" s="226">
        <f>U146*H146</f>
        <v>0</v>
      </c>
      <c r="W146" s="226">
        <v>0</v>
      </c>
      <c r="X146" s="227">
        <f>W146*H146</f>
        <v>0</v>
      </c>
      <c r="AR146" s="17" t="s">
        <v>305</v>
      </c>
      <c r="AT146" s="17" t="s">
        <v>206</v>
      </c>
      <c r="AU146" s="17" t="s">
        <v>90</v>
      </c>
      <c r="AY146" s="17" t="s">
        <v>204</v>
      </c>
      <c r="BE146" s="228">
        <f>IF(O146="základní",K146,0)</f>
        <v>0</v>
      </c>
      <c r="BF146" s="228">
        <f>IF(O146="snížená",K146,0)</f>
        <v>0</v>
      </c>
      <c r="BG146" s="228">
        <f>IF(O146="zákl. přenesená",K146,0)</f>
        <v>0</v>
      </c>
      <c r="BH146" s="228">
        <f>IF(O146="sníž. přenesená",K146,0)</f>
        <v>0</v>
      </c>
      <c r="BI146" s="228">
        <f>IF(O146="nulová",K146,0)</f>
        <v>0</v>
      </c>
      <c r="BJ146" s="17" t="s">
        <v>88</v>
      </c>
      <c r="BK146" s="228">
        <f>ROUND(P146*H146,2)</f>
        <v>0</v>
      </c>
      <c r="BL146" s="17" t="s">
        <v>305</v>
      </c>
      <c r="BM146" s="17" t="s">
        <v>4859</v>
      </c>
    </row>
    <row r="147" spans="2:65" s="1" customFormat="1" ht="16.5" customHeight="1">
      <c r="B147" s="39"/>
      <c r="C147" s="273" t="s">
        <v>398</v>
      </c>
      <c r="D147" s="273" t="s">
        <v>287</v>
      </c>
      <c r="E147" s="274" t="s">
        <v>4860</v>
      </c>
      <c r="F147" s="275" t="s">
        <v>4861</v>
      </c>
      <c r="G147" s="276" t="s">
        <v>314</v>
      </c>
      <c r="H147" s="277">
        <v>109</v>
      </c>
      <c r="I147" s="278"/>
      <c r="J147" s="279"/>
      <c r="K147" s="280">
        <f>ROUND(P147*H147,2)</f>
        <v>0</v>
      </c>
      <c r="L147" s="275" t="s">
        <v>1071</v>
      </c>
      <c r="M147" s="281"/>
      <c r="N147" s="282"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411</v>
      </c>
      <c r="AT147" s="17" t="s">
        <v>287</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305</v>
      </c>
      <c r="BM147" s="17" t="s">
        <v>4862</v>
      </c>
    </row>
    <row r="148" spans="2:65" s="1" customFormat="1" ht="16.5" customHeight="1">
      <c r="B148" s="39"/>
      <c r="C148" s="216" t="s">
        <v>375</v>
      </c>
      <c r="D148" s="216" t="s">
        <v>206</v>
      </c>
      <c r="E148" s="217" t="s">
        <v>4863</v>
      </c>
      <c r="F148" s="218" t="s">
        <v>4864</v>
      </c>
      <c r="G148" s="219" t="s">
        <v>361</v>
      </c>
      <c r="H148" s="220">
        <v>607</v>
      </c>
      <c r="I148" s="221"/>
      <c r="J148" s="221"/>
      <c r="K148" s="222">
        <f>ROUND(P148*H148,2)</f>
        <v>0</v>
      </c>
      <c r="L148" s="218" t="s">
        <v>1071</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305</v>
      </c>
      <c r="AT148" s="17" t="s">
        <v>206</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305</v>
      </c>
      <c r="BM148" s="17" t="s">
        <v>4865</v>
      </c>
    </row>
    <row r="149" spans="2:65" s="1" customFormat="1" ht="16.5" customHeight="1">
      <c r="B149" s="39"/>
      <c r="C149" s="273" t="s">
        <v>411</v>
      </c>
      <c r="D149" s="273" t="s">
        <v>287</v>
      </c>
      <c r="E149" s="274" t="s">
        <v>4866</v>
      </c>
      <c r="F149" s="275" t="s">
        <v>4867</v>
      </c>
      <c r="G149" s="276" t="s">
        <v>314</v>
      </c>
      <c r="H149" s="277">
        <v>607</v>
      </c>
      <c r="I149" s="278"/>
      <c r="J149" s="279"/>
      <c r="K149" s="280">
        <f>ROUND(P149*H149,2)</f>
        <v>0</v>
      </c>
      <c r="L149" s="275" t="s">
        <v>1071</v>
      </c>
      <c r="M149" s="281"/>
      <c r="N149" s="282"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411</v>
      </c>
      <c r="AT149" s="17" t="s">
        <v>287</v>
      </c>
      <c r="AU149" s="17" t="s">
        <v>90</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305</v>
      </c>
      <c r="BM149" s="17" t="s">
        <v>4868</v>
      </c>
    </row>
    <row r="150" spans="2:65" s="1" customFormat="1" ht="16.5" customHeight="1">
      <c r="B150" s="39"/>
      <c r="C150" s="216" t="s">
        <v>415</v>
      </c>
      <c r="D150" s="216" t="s">
        <v>206</v>
      </c>
      <c r="E150" s="217" t="s">
        <v>4869</v>
      </c>
      <c r="F150" s="218" t="s">
        <v>4870</v>
      </c>
      <c r="G150" s="219" t="s">
        <v>361</v>
      </c>
      <c r="H150" s="220">
        <v>6</v>
      </c>
      <c r="I150" s="221"/>
      <c r="J150" s="221"/>
      <c r="K150" s="222">
        <f>ROUND(P150*H150,2)</f>
        <v>0</v>
      </c>
      <c r="L150" s="218" t="s">
        <v>1071</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305</v>
      </c>
      <c r="AT150" s="17" t="s">
        <v>206</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305</v>
      </c>
      <c r="BM150" s="17" t="s">
        <v>4871</v>
      </c>
    </row>
    <row r="151" spans="2:65" s="1" customFormat="1" ht="16.5" customHeight="1">
      <c r="B151" s="39"/>
      <c r="C151" s="273" t="s">
        <v>426</v>
      </c>
      <c r="D151" s="273" t="s">
        <v>287</v>
      </c>
      <c r="E151" s="274" t="s">
        <v>4872</v>
      </c>
      <c r="F151" s="275" t="s">
        <v>4873</v>
      </c>
      <c r="G151" s="276" t="s">
        <v>314</v>
      </c>
      <c r="H151" s="277">
        <v>6</v>
      </c>
      <c r="I151" s="278"/>
      <c r="J151" s="279"/>
      <c r="K151" s="280">
        <f>ROUND(P151*H151,2)</f>
        <v>0</v>
      </c>
      <c r="L151" s="275" t="s">
        <v>1071</v>
      </c>
      <c r="M151" s="281"/>
      <c r="N151" s="282" t="s">
        <v>33</v>
      </c>
      <c r="O151" s="224" t="s">
        <v>49</v>
      </c>
      <c r="P151" s="225">
        <f>I151+J151</f>
        <v>0</v>
      </c>
      <c r="Q151" s="225">
        <f>ROUND(I151*H151,2)</f>
        <v>0</v>
      </c>
      <c r="R151" s="225">
        <f>ROUND(J151*H151,2)</f>
        <v>0</v>
      </c>
      <c r="S151" s="80"/>
      <c r="T151" s="226">
        <f>S151*H151</f>
        <v>0</v>
      </c>
      <c r="U151" s="226">
        <v>0</v>
      </c>
      <c r="V151" s="226">
        <f>U151*H151</f>
        <v>0</v>
      </c>
      <c r="W151" s="226">
        <v>0</v>
      </c>
      <c r="X151" s="227">
        <f>W151*H151</f>
        <v>0</v>
      </c>
      <c r="AR151" s="17" t="s">
        <v>411</v>
      </c>
      <c r="AT151" s="17" t="s">
        <v>287</v>
      </c>
      <c r="AU151" s="17" t="s">
        <v>90</v>
      </c>
      <c r="AY151" s="17" t="s">
        <v>204</v>
      </c>
      <c r="BE151" s="228">
        <f>IF(O151="základní",K151,0)</f>
        <v>0</v>
      </c>
      <c r="BF151" s="228">
        <f>IF(O151="snížená",K151,0)</f>
        <v>0</v>
      </c>
      <c r="BG151" s="228">
        <f>IF(O151="zákl. přenesená",K151,0)</f>
        <v>0</v>
      </c>
      <c r="BH151" s="228">
        <f>IF(O151="sníž. přenesená",K151,0)</f>
        <v>0</v>
      </c>
      <c r="BI151" s="228">
        <f>IF(O151="nulová",K151,0)</f>
        <v>0</v>
      </c>
      <c r="BJ151" s="17" t="s">
        <v>88</v>
      </c>
      <c r="BK151" s="228">
        <f>ROUND(P151*H151,2)</f>
        <v>0</v>
      </c>
      <c r="BL151" s="17" t="s">
        <v>305</v>
      </c>
      <c r="BM151" s="17" t="s">
        <v>4874</v>
      </c>
    </row>
    <row r="152" spans="2:65" s="1" customFormat="1" ht="16.5" customHeight="1">
      <c r="B152" s="39"/>
      <c r="C152" s="216" t="s">
        <v>441</v>
      </c>
      <c r="D152" s="216" t="s">
        <v>206</v>
      </c>
      <c r="E152" s="217" t="s">
        <v>4875</v>
      </c>
      <c r="F152" s="218" t="s">
        <v>4876</v>
      </c>
      <c r="G152" s="219" t="s">
        <v>296</v>
      </c>
      <c r="H152" s="220">
        <v>3084</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305</v>
      </c>
      <c r="AT152" s="17" t="s">
        <v>206</v>
      </c>
      <c r="AU152" s="17" t="s">
        <v>90</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305</v>
      </c>
      <c r="BM152" s="17" t="s">
        <v>4877</v>
      </c>
    </row>
    <row r="153" spans="2:65" s="1" customFormat="1" ht="16.5" customHeight="1">
      <c r="B153" s="39"/>
      <c r="C153" s="273" t="s">
        <v>447</v>
      </c>
      <c r="D153" s="273" t="s">
        <v>287</v>
      </c>
      <c r="E153" s="274" t="s">
        <v>4878</v>
      </c>
      <c r="F153" s="275" t="s">
        <v>4879</v>
      </c>
      <c r="G153" s="276" t="s">
        <v>296</v>
      </c>
      <c r="H153" s="277">
        <v>3084</v>
      </c>
      <c r="I153" s="278"/>
      <c r="J153" s="279"/>
      <c r="K153" s="280">
        <f>ROUND(P153*H153,2)</f>
        <v>0</v>
      </c>
      <c r="L153" s="275" t="s">
        <v>1071</v>
      </c>
      <c r="M153" s="281"/>
      <c r="N153" s="282"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411</v>
      </c>
      <c r="AT153" s="17" t="s">
        <v>287</v>
      </c>
      <c r="AU153" s="17" t="s">
        <v>90</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305</v>
      </c>
      <c r="BM153" s="17" t="s">
        <v>4880</v>
      </c>
    </row>
    <row r="154" spans="2:65" s="1" customFormat="1" ht="16.5" customHeight="1">
      <c r="B154" s="39"/>
      <c r="C154" s="216" t="s">
        <v>453</v>
      </c>
      <c r="D154" s="216" t="s">
        <v>206</v>
      </c>
      <c r="E154" s="217" t="s">
        <v>4875</v>
      </c>
      <c r="F154" s="218" t="s">
        <v>4876</v>
      </c>
      <c r="G154" s="219" t="s">
        <v>296</v>
      </c>
      <c r="H154" s="220">
        <v>5825</v>
      </c>
      <c r="I154" s="221"/>
      <c r="J154" s="221"/>
      <c r="K154" s="222">
        <f>ROUND(P154*H154,2)</f>
        <v>0</v>
      </c>
      <c r="L154" s="218" t="s">
        <v>1071</v>
      </c>
      <c r="M154" s="44"/>
      <c r="N154" s="223" t="s">
        <v>33</v>
      </c>
      <c r="O154" s="224" t="s">
        <v>49</v>
      </c>
      <c r="P154" s="225">
        <f>I154+J154</f>
        <v>0</v>
      </c>
      <c r="Q154" s="225">
        <f>ROUND(I154*H154,2)</f>
        <v>0</v>
      </c>
      <c r="R154" s="225">
        <f>ROUND(J154*H154,2)</f>
        <v>0</v>
      </c>
      <c r="S154" s="80"/>
      <c r="T154" s="226">
        <f>S154*H154</f>
        <v>0</v>
      </c>
      <c r="U154" s="226">
        <v>0</v>
      </c>
      <c r="V154" s="226">
        <f>U154*H154</f>
        <v>0</v>
      </c>
      <c r="W154" s="226">
        <v>0</v>
      </c>
      <c r="X154" s="227">
        <f>W154*H154</f>
        <v>0</v>
      </c>
      <c r="AR154" s="17" t="s">
        <v>305</v>
      </c>
      <c r="AT154" s="17" t="s">
        <v>206</v>
      </c>
      <c r="AU154" s="17" t="s">
        <v>90</v>
      </c>
      <c r="AY154" s="17" t="s">
        <v>204</v>
      </c>
      <c r="BE154" s="228">
        <f>IF(O154="základní",K154,0)</f>
        <v>0</v>
      </c>
      <c r="BF154" s="228">
        <f>IF(O154="snížená",K154,0)</f>
        <v>0</v>
      </c>
      <c r="BG154" s="228">
        <f>IF(O154="zákl. přenesená",K154,0)</f>
        <v>0</v>
      </c>
      <c r="BH154" s="228">
        <f>IF(O154="sníž. přenesená",K154,0)</f>
        <v>0</v>
      </c>
      <c r="BI154" s="228">
        <f>IF(O154="nulová",K154,0)</f>
        <v>0</v>
      </c>
      <c r="BJ154" s="17" t="s">
        <v>88</v>
      </c>
      <c r="BK154" s="228">
        <f>ROUND(P154*H154,2)</f>
        <v>0</v>
      </c>
      <c r="BL154" s="17" t="s">
        <v>305</v>
      </c>
      <c r="BM154" s="17" t="s">
        <v>4881</v>
      </c>
    </row>
    <row r="155" spans="2:65" s="1" customFormat="1" ht="16.5" customHeight="1">
      <c r="B155" s="39"/>
      <c r="C155" s="273" t="s">
        <v>494</v>
      </c>
      <c r="D155" s="273" t="s">
        <v>287</v>
      </c>
      <c r="E155" s="274" t="s">
        <v>4882</v>
      </c>
      <c r="F155" s="275" t="s">
        <v>4883</v>
      </c>
      <c r="G155" s="276" t="s">
        <v>296</v>
      </c>
      <c r="H155" s="277">
        <v>5825</v>
      </c>
      <c r="I155" s="278"/>
      <c r="J155" s="279"/>
      <c r="K155" s="280">
        <f>ROUND(P155*H155,2)</f>
        <v>0</v>
      </c>
      <c r="L155" s="275" t="s">
        <v>1071</v>
      </c>
      <c r="M155" s="281"/>
      <c r="N155" s="282" t="s">
        <v>33</v>
      </c>
      <c r="O155" s="224" t="s">
        <v>49</v>
      </c>
      <c r="P155" s="225">
        <f>I155+J155</f>
        <v>0</v>
      </c>
      <c r="Q155" s="225">
        <f>ROUND(I155*H155,2)</f>
        <v>0</v>
      </c>
      <c r="R155" s="225">
        <f>ROUND(J155*H155,2)</f>
        <v>0</v>
      </c>
      <c r="S155" s="80"/>
      <c r="T155" s="226">
        <f>S155*H155</f>
        <v>0</v>
      </c>
      <c r="U155" s="226">
        <v>0</v>
      </c>
      <c r="V155" s="226">
        <f>U155*H155</f>
        <v>0</v>
      </c>
      <c r="W155" s="226">
        <v>0</v>
      </c>
      <c r="X155" s="227">
        <f>W155*H155</f>
        <v>0</v>
      </c>
      <c r="AR155" s="17" t="s">
        <v>411</v>
      </c>
      <c r="AT155" s="17" t="s">
        <v>287</v>
      </c>
      <c r="AU155" s="17" t="s">
        <v>90</v>
      </c>
      <c r="AY155" s="17" t="s">
        <v>204</v>
      </c>
      <c r="BE155" s="228">
        <f>IF(O155="základní",K155,0)</f>
        <v>0</v>
      </c>
      <c r="BF155" s="228">
        <f>IF(O155="snížená",K155,0)</f>
        <v>0</v>
      </c>
      <c r="BG155" s="228">
        <f>IF(O155="zákl. přenesená",K155,0)</f>
        <v>0</v>
      </c>
      <c r="BH155" s="228">
        <f>IF(O155="sníž. přenesená",K155,0)</f>
        <v>0</v>
      </c>
      <c r="BI155" s="228">
        <f>IF(O155="nulová",K155,0)</f>
        <v>0</v>
      </c>
      <c r="BJ155" s="17" t="s">
        <v>88</v>
      </c>
      <c r="BK155" s="228">
        <f>ROUND(P155*H155,2)</f>
        <v>0</v>
      </c>
      <c r="BL155" s="17" t="s">
        <v>305</v>
      </c>
      <c r="BM155" s="17" t="s">
        <v>4884</v>
      </c>
    </row>
    <row r="156" spans="2:65" s="1" customFormat="1" ht="16.5" customHeight="1">
      <c r="B156" s="39"/>
      <c r="C156" s="216" t="s">
        <v>505</v>
      </c>
      <c r="D156" s="216" t="s">
        <v>206</v>
      </c>
      <c r="E156" s="217" t="s">
        <v>4885</v>
      </c>
      <c r="F156" s="218" t="s">
        <v>4886</v>
      </c>
      <c r="G156" s="219" t="s">
        <v>296</v>
      </c>
      <c r="H156" s="220">
        <v>725</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305</v>
      </c>
      <c r="AT156" s="17" t="s">
        <v>206</v>
      </c>
      <c r="AU156" s="17" t="s">
        <v>90</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305</v>
      </c>
      <c r="BM156" s="17" t="s">
        <v>4887</v>
      </c>
    </row>
    <row r="157" spans="2:65" s="1" customFormat="1" ht="16.5" customHeight="1">
      <c r="B157" s="39"/>
      <c r="C157" s="273" t="s">
        <v>532</v>
      </c>
      <c r="D157" s="273" t="s">
        <v>287</v>
      </c>
      <c r="E157" s="274" t="s">
        <v>4888</v>
      </c>
      <c r="F157" s="275" t="s">
        <v>4889</v>
      </c>
      <c r="G157" s="276" t="s">
        <v>296</v>
      </c>
      <c r="H157" s="277">
        <v>725</v>
      </c>
      <c r="I157" s="278"/>
      <c r="J157" s="279"/>
      <c r="K157" s="280">
        <f>ROUND(P157*H157,2)</f>
        <v>0</v>
      </c>
      <c r="L157" s="275" t="s">
        <v>1071</v>
      </c>
      <c r="M157" s="281"/>
      <c r="N157" s="282"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411</v>
      </c>
      <c r="AT157" s="17" t="s">
        <v>287</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305</v>
      </c>
      <c r="BM157" s="17" t="s">
        <v>4890</v>
      </c>
    </row>
    <row r="158" spans="2:65" s="1" customFormat="1" ht="16.5" customHeight="1">
      <c r="B158" s="39"/>
      <c r="C158" s="216" t="s">
        <v>564</v>
      </c>
      <c r="D158" s="216" t="s">
        <v>206</v>
      </c>
      <c r="E158" s="217" t="s">
        <v>4885</v>
      </c>
      <c r="F158" s="218" t="s">
        <v>4886</v>
      </c>
      <c r="G158" s="219" t="s">
        <v>296</v>
      </c>
      <c r="H158" s="220">
        <v>1056</v>
      </c>
      <c r="I158" s="221"/>
      <c r="J158" s="221"/>
      <c r="K158" s="222">
        <f>ROUND(P158*H158,2)</f>
        <v>0</v>
      </c>
      <c r="L158" s="218" t="s">
        <v>1071</v>
      </c>
      <c r="M158" s="44"/>
      <c r="N158" s="223" t="s">
        <v>33</v>
      </c>
      <c r="O158" s="224" t="s">
        <v>49</v>
      </c>
      <c r="P158" s="225">
        <f>I158+J158</f>
        <v>0</v>
      </c>
      <c r="Q158" s="225">
        <f>ROUND(I158*H158,2)</f>
        <v>0</v>
      </c>
      <c r="R158" s="225">
        <f>ROUND(J158*H158,2)</f>
        <v>0</v>
      </c>
      <c r="S158" s="80"/>
      <c r="T158" s="226">
        <f>S158*H158</f>
        <v>0</v>
      </c>
      <c r="U158" s="226">
        <v>0</v>
      </c>
      <c r="V158" s="226">
        <f>U158*H158</f>
        <v>0</v>
      </c>
      <c r="W158" s="226">
        <v>0</v>
      </c>
      <c r="X158" s="227">
        <f>W158*H158</f>
        <v>0</v>
      </c>
      <c r="AR158" s="17" t="s">
        <v>305</v>
      </c>
      <c r="AT158" s="17" t="s">
        <v>206</v>
      </c>
      <c r="AU158" s="17" t="s">
        <v>90</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305</v>
      </c>
      <c r="BM158" s="17" t="s">
        <v>4891</v>
      </c>
    </row>
    <row r="159" spans="2:65" s="1" customFormat="1" ht="16.5" customHeight="1">
      <c r="B159" s="39"/>
      <c r="C159" s="273" t="s">
        <v>577</v>
      </c>
      <c r="D159" s="273" t="s">
        <v>287</v>
      </c>
      <c r="E159" s="274" t="s">
        <v>4892</v>
      </c>
      <c r="F159" s="275" t="s">
        <v>4893</v>
      </c>
      <c r="G159" s="276" t="s">
        <v>296</v>
      </c>
      <c r="H159" s="277">
        <v>1056</v>
      </c>
      <c r="I159" s="278"/>
      <c r="J159" s="279"/>
      <c r="K159" s="280">
        <f>ROUND(P159*H159,2)</f>
        <v>0</v>
      </c>
      <c r="L159" s="275" t="s">
        <v>1071</v>
      </c>
      <c r="M159" s="281"/>
      <c r="N159" s="282" t="s">
        <v>33</v>
      </c>
      <c r="O159" s="224" t="s">
        <v>49</v>
      </c>
      <c r="P159" s="225">
        <f>I159+J159</f>
        <v>0</v>
      </c>
      <c r="Q159" s="225">
        <f>ROUND(I159*H159,2)</f>
        <v>0</v>
      </c>
      <c r="R159" s="225">
        <f>ROUND(J159*H159,2)</f>
        <v>0</v>
      </c>
      <c r="S159" s="80"/>
      <c r="T159" s="226">
        <f>S159*H159</f>
        <v>0</v>
      </c>
      <c r="U159" s="226">
        <v>0</v>
      </c>
      <c r="V159" s="226">
        <f>U159*H159</f>
        <v>0</v>
      </c>
      <c r="W159" s="226">
        <v>0</v>
      </c>
      <c r="X159" s="227">
        <f>W159*H159</f>
        <v>0</v>
      </c>
      <c r="AR159" s="17" t="s">
        <v>411</v>
      </c>
      <c r="AT159" s="17" t="s">
        <v>287</v>
      </c>
      <c r="AU159" s="17" t="s">
        <v>90</v>
      </c>
      <c r="AY159" s="17" t="s">
        <v>204</v>
      </c>
      <c r="BE159" s="228">
        <f>IF(O159="základní",K159,0)</f>
        <v>0</v>
      </c>
      <c r="BF159" s="228">
        <f>IF(O159="snížená",K159,0)</f>
        <v>0</v>
      </c>
      <c r="BG159" s="228">
        <f>IF(O159="zákl. přenesená",K159,0)</f>
        <v>0</v>
      </c>
      <c r="BH159" s="228">
        <f>IF(O159="sníž. přenesená",K159,0)</f>
        <v>0</v>
      </c>
      <c r="BI159" s="228">
        <f>IF(O159="nulová",K159,0)</f>
        <v>0</v>
      </c>
      <c r="BJ159" s="17" t="s">
        <v>88</v>
      </c>
      <c r="BK159" s="228">
        <f>ROUND(P159*H159,2)</f>
        <v>0</v>
      </c>
      <c r="BL159" s="17" t="s">
        <v>305</v>
      </c>
      <c r="BM159" s="17" t="s">
        <v>4894</v>
      </c>
    </row>
    <row r="160" spans="2:65" s="1" customFormat="1" ht="16.5" customHeight="1">
      <c r="B160" s="39"/>
      <c r="C160" s="216" t="s">
        <v>586</v>
      </c>
      <c r="D160" s="216" t="s">
        <v>206</v>
      </c>
      <c r="E160" s="217" t="s">
        <v>4895</v>
      </c>
      <c r="F160" s="218" t="s">
        <v>4896</v>
      </c>
      <c r="G160" s="219" t="s">
        <v>296</v>
      </c>
      <c r="H160" s="220">
        <v>186</v>
      </c>
      <c r="I160" s="221"/>
      <c r="J160" s="221"/>
      <c r="K160" s="222">
        <f>ROUND(P160*H160,2)</f>
        <v>0</v>
      </c>
      <c r="L160" s="218" t="s">
        <v>1071</v>
      </c>
      <c r="M160" s="44"/>
      <c r="N160" s="223" t="s">
        <v>33</v>
      </c>
      <c r="O160" s="224" t="s">
        <v>49</v>
      </c>
      <c r="P160" s="225">
        <f>I160+J160</f>
        <v>0</v>
      </c>
      <c r="Q160" s="225">
        <f>ROUND(I160*H160,2)</f>
        <v>0</v>
      </c>
      <c r="R160" s="225">
        <f>ROUND(J160*H160,2)</f>
        <v>0</v>
      </c>
      <c r="S160" s="80"/>
      <c r="T160" s="226">
        <f>S160*H160</f>
        <v>0</v>
      </c>
      <c r="U160" s="226">
        <v>0</v>
      </c>
      <c r="V160" s="226">
        <f>U160*H160</f>
        <v>0</v>
      </c>
      <c r="W160" s="226">
        <v>0</v>
      </c>
      <c r="X160" s="227">
        <f>W160*H160</f>
        <v>0</v>
      </c>
      <c r="AR160" s="17" t="s">
        <v>305</v>
      </c>
      <c r="AT160" s="17" t="s">
        <v>206</v>
      </c>
      <c r="AU160" s="17" t="s">
        <v>90</v>
      </c>
      <c r="AY160" s="17" t="s">
        <v>204</v>
      </c>
      <c r="BE160" s="228">
        <f>IF(O160="základní",K160,0)</f>
        <v>0</v>
      </c>
      <c r="BF160" s="228">
        <f>IF(O160="snížená",K160,0)</f>
        <v>0</v>
      </c>
      <c r="BG160" s="228">
        <f>IF(O160="zákl. přenesená",K160,0)</f>
        <v>0</v>
      </c>
      <c r="BH160" s="228">
        <f>IF(O160="sníž. přenesená",K160,0)</f>
        <v>0</v>
      </c>
      <c r="BI160" s="228">
        <f>IF(O160="nulová",K160,0)</f>
        <v>0</v>
      </c>
      <c r="BJ160" s="17" t="s">
        <v>88</v>
      </c>
      <c r="BK160" s="228">
        <f>ROUND(P160*H160,2)</f>
        <v>0</v>
      </c>
      <c r="BL160" s="17" t="s">
        <v>305</v>
      </c>
      <c r="BM160" s="17" t="s">
        <v>4897</v>
      </c>
    </row>
    <row r="161" spans="2:65" s="1" customFormat="1" ht="16.5" customHeight="1">
      <c r="B161" s="39"/>
      <c r="C161" s="273" t="s">
        <v>604</v>
      </c>
      <c r="D161" s="273" t="s">
        <v>287</v>
      </c>
      <c r="E161" s="274" t="s">
        <v>4898</v>
      </c>
      <c r="F161" s="275" t="s">
        <v>4899</v>
      </c>
      <c r="G161" s="276" t="s">
        <v>296</v>
      </c>
      <c r="H161" s="277">
        <v>186</v>
      </c>
      <c r="I161" s="278"/>
      <c r="J161" s="279"/>
      <c r="K161" s="280">
        <f>ROUND(P161*H161,2)</f>
        <v>0</v>
      </c>
      <c r="L161" s="275" t="s">
        <v>1071</v>
      </c>
      <c r="M161" s="281"/>
      <c r="N161" s="282" t="s">
        <v>33</v>
      </c>
      <c r="O161" s="224" t="s">
        <v>49</v>
      </c>
      <c r="P161" s="225">
        <f>I161+J161</f>
        <v>0</v>
      </c>
      <c r="Q161" s="225">
        <f>ROUND(I161*H161,2)</f>
        <v>0</v>
      </c>
      <c r="R161" s="225">
        <f>ROUND(J161*H161,2)</f>
        <v>0</v>
      </c>
      <c r="S161" s="80"/>
      <c r="T161" s="226">
        <f>S161*H161</f>
        <v>0</v>
      </c>
      <c r="U161" s="226">
        <v>0</v>
      </c>
      <c r="V161" s="226">
        <f>U161*H161</f>
        <v>0</v>
      </c>
      <c r="W161" s="226">
        <v>0</v>
      </c>
      <c r="X161" s="227">
        <f>W161*H161</f>
        <v>0</v>
      </c>
      <c r="AR161" s="17" t="s">
        <v>411</v>
      </c>
      <c r="AT161" s="17" t="s">
        <v>287</v>
      </c>
      <c r="AU161" s="17" t="s">
        <v>90</v>
      </c>
      <c r="AY161" s="17" t="s">
        <v>204</v>
      </c>
      <c r="BE161" s="228">
        <f>IF(O161="základní",K161,0)</f>
        <v>0</v>
      </c>
      <c r="BF161" s="228">
        <f>IF(O161="snížená",K161,0)</f>
        <v>0</v>
      </c>
      <c r="BG161" s="228">
        <f>IF(O161="zákl. přenesená",K161,0)</f>
        <v>0</v>
      </c>
      <c r="BH161" s="228">
        <f>IF(O161="sníž. přenesená",K161,0)</f>
        <v>0</v>
      </c>
      <c r="BI161" s="228">
        <f>IF(O161="nulová",K161,0)</f>
        <v>0</v>
      </c>
      <c r="BJ161" s="17" t="s">
        <v>88</v>
      </c>
      <c r="BK161" s="228">
        <f>ROUND(P161*H161,2)</f>
        <v>0</v>
      </c>
      <c r="BL161" s="17" t="s">
        <v>305</v>
      </c>
      <c r="BM161" s="17" t="s">
        <v>4900</v>
      </c>
    </row>
    <row r="162" spans="2:65" s="1" customFormat="1" ht="16.5" customHeight="1">
      <c r="B162" s="39"/>
      <c r="C162" s="216" t="s">
        <v>621</v>
      </c>
      <c r="D162" s="216" t="s">
        <v>206</v>
      </c>
      <c r="E162" s="217" t="s">
        <v>4895</v>
      </c>
      <c r="F162" s="218" t="s">
        <v>4896</v>
      </c>
      <c r="G162" s="219" t="s">
        <v>296</v>
      </c>
      <c r="H162" s="220">
        <v>360</v>
      </c>
      <c r="I162" s="221"/>
      <c r="J162" s="221"/>
      <c r="K162" s="222">
        <f>ROUND(P162*H162,2)</f>
        <v>0</v>
      </c>
      <c r="L162" s="218" t="s">
        <v>1071</v>
      </c>
      <c r="M162" s="44"/>
      <c r="N162" s="223" t="s">
        <v>33</v>
      </c>
      <c r="O162" s="224" t="s">
        <v>49</v>
      </c>
      <c r="P162" s="225">
        <f>I162+J162</f>
        <v>0</v>
      </c>
      <c r="Q162" s="225">
        <f>ROUND(I162*H162,2)</f>
        <v>0</v>
      </c>
      <c r="R162" s="225">
        <f>ROUND(J162*H162,2)</f>
        <v>0</v>
      </c>
      <c r="S162" s="80"/>
      <c r="T162" s="226">
        <f>S162*H162</f>
        <v>0</v>
      </c>
      <c r="U162" s="226">
        <v>0</v>
      </c>
      <c r="V162" s="226">
        <f>U162*H162</f>
        <v>0</v>
      </c>
      <c r="W162" s="226">
        <v>0</v>
      </c>
      <c r="X162" s="227">
        <f>W162*H162</f>
        <v>0</v>
      </c>
      <c r="AR162" s="17" t="s">
        <v>305</v>
      </c>
      <c r="AT162" s="17" t="s">
        <v>206</v>
      </c>
      <c r="AU162" s="17" t="s">
        <v>90</v>
      </c>
      <c r="AY162" s="17" t="s">
        <v>204</v>
      </c>
      <c r="BE162" s="228">
        <f>IF(O162="základní",K162,0)</f>
        <v>0</v>
      </c>
      <c r="BF162" s="228">
        <f>IF(O162="snížená",K162,0)</f>
        <v>0</v>
      </c>
      <c r="BG162" s="228">
        <f>IF(O162="zákl. přenesená",K162,0)</f>
        <v>0</v>
      </c>
      <c r="BH162" s="228">
        <f>IF(O162="sníž. přenesená",K162,0)</f>
        <v>0</v>
      </c>
      <c r="BI162" s="228">
        <f>IF(O162="nulová",K162,0)</f>
        <v>0</v>
      </c>
      <c r="BJ162" s="17" t="s">
        <v>88</v>
      </c>
      <c r="BK162" s="228">
        <f>ROUND(P162*H162,2)</f>
        <v>0</v>
      </c>
      <c r="BL162" s="17" t="s">
        <v>305</v>
      </c>
      <c r="BM162" s="17" t="s">
        <v>4901</v>
      </c>
    </row>
    <row r="163" spans="2:65" s="1" customFormat="1" ht="16.5" customHeight="1">
      <c r="B163" s="39"/>
      <c r="C163" s="273" t="s">
        <v>630</v>
      </c>
      <c r="D163" s="273" t="s">
        <v>287</v>
      </c>
      <c r="E163" s="274" t="s">
        <v>4902</v>
      </c>
      <c r="F163" s="275" t="s">
        <v>4903</v>
      </c>
      <c r="G163" s="276" t="s">
        <v>296</v>
      </c>
      <c r="H163" s="277">
        <v>360</v>
      </c>
      <c r="I163" s="278"/>
      <c r="J163" s="279"/>
      <c r="K163" s="280">
        <f>ROUND(P163*H163,2)</f>
        <v>0</v>
      </c>
      <c r="L163" s="275" t="s">
        <v>1071</v>
      </c>
      <c r="M163" s="281"/>
      <c r="N163" s="282" t="s">
        <v>33</v>
      </c>
      <c r="O163" s="224" t="s">
        <v>49</v>
      </c>
      <c r="P163" s="225">
        <f>I163+J163</f>
        <v>0</v>
      </c>
      <c r="Q163" s="225">
        <f>ROUND(I163*H163,2)</f>
        <v>0</v>
      </c>
      <c r="R163" s="225">
        <f>ROUND(J163*H163,2)</f>
        <v>0</v>
      </c>
      <c r="S163" s="80"/>
      <c r="T163" s="226">
        <f>S163*H163</f>
        <v>0</v>
      </c>
      <c r="U163" s="226">
        <v>0</v>
      </c>
      <c r="V163" s="226">
        <f>U163*H163</f>
        <v>0</v>
      </c>
      <c r="W163" s="226">
        <v>0</v>
      </c>
      <c r="X163" s="227">
        <f>W163*H163</f>
        <v>0</v>
      </c>
      <c r="AR163" s="17" t="s">
        <v>411</v>
      </c>
      <c r="AT163" s="17" t="s">
        <v>287</v>
      </c>
      <c r="AU163" s="17" t="s">
        <v>90</v>
      </c>
      <c r="AY163" s="17" t="s">
        <v>204</v>
      </c>
      <c r="BE163" s="228">
        <f>IF(O163="základní",K163,0)</f>
        <v>0</v>
      </c>
      <c r="BF163" s="228">
        <f>IF(O163="snížená",K163,0)</f>
        <v>0</v>
      </c>
      <c r="BG163" s="228">
        <f>IF(O163="zákl. přenesená",K163,0)</f>
        <v>0</v>
      </c>
      <c r="BH163" s="228">
        <f>IF(O163="sníž. přenesená",K163,0)</f>
        <v>0</v>
      </c>
      <c r="BI163" s="228">
        <f>IF(O163="nulová",K163,0)</f>
        <v>0</v>
      </c>
      <c r="BJ163" s="17" t="s">
        <v>88</v>
      </c>
      <c r="BK163" s="228">
        <f>ROUND(P163*H163,2)</f>
        <v>0</v>
      </c>
      <c r="BL163" s="17" t="s">
        <v>305</v>
      </c>
      <c r="BM163" s="17" t="s">
        <v>4904</v>
      </c>
    </row>
    <row r="164" spans="2:65" s="1" customFormat="1" ht="16.5" customHeight="1">
      <c r="B164" s="39"/>
      <c r="C164" s="216" t="s">
        <v>638</v>
      </c>
      <c r="D164" s="216" t="s">
        <v>206</v>
      </c>
      <c r="E164" s="217" t="s">
        <v>4905</v>
      </c>
      <c r="F164" s="218" t="s">
        <v>4906</v>
      </c>
      <c r="G164" s="219" t="s">
        <v>296</v>
      </c>
      <c r="H164" s="220">
        <v>98</v>
      </c>
      <c r="I164" s="221"/>
      <c r="J164" s="221"/>
      <c r="K164" s="222">
        <f>ROUND(P164*H164,2)</f>
        <v>0</v>
      </c>
      <c r="L164" s="218" t="s">
        <v>1071</v>
      </c>
      <c r="M164" s="44"/>
      <c r="N164" s="223" t="s">
        <v>33</v>
      </c>
      <c r="O164" s="224" t="s">
        <v>49</v>
      </c>
      <c r="P164" s="225">
        <f>I164+J164</f>
        <v>0</v>
      </c>
      <c r="Q164" s="225">
        <f>ROUND(I164*H164,2)</f>
        <v>0</v>
      </c>
      <c r="R164" s="225">
        <f>ROUND(J164*H164,2)</f>
        <v>0</v>
      </c>
      <c r="S164" s="80"/>
      <c r="T164" s="226">
        <f>S164*H164</f>
        <v>0</v>
      </c>
      <c r="U164" s="226">
        <v>0</v>
      </c>
      <c r="V164" s="226">
        <f>U164*H164</f>
        <v>0</v>
      </c>
      <c r="W164" s="226">
        <v>0</v>
      </c>
      <c r="X164" s="227">
        <f>W164*H164</f>
        <v>0</v>
      </c>
      <c r="AR164" s="17" t="s">
        <v>305</v>
      </c>
      <c r="AT164" s="17" t="s">
        <v>206</v>
      </c>
      <c r="AU164" s="17" t="s">
        <v>90</v>
      </c>
      <c r="AY164" s="17" t="s">
        <v>204</v>
      </c>
      <c r="BE164" s="228">
        <f>IF(O164="základní",K164,0)</f>
        <v>0</v>
      </c>
      <c r="BF164" s="228">
        <f>IF(O164="snížená",K164,0)</f>
        <v>0</v>
      </c>
      <c r="BG164" s="228">
        <f>IF(O164="zákl. přenesená",K164,0)</f>
        <v>0</v>
      </c>
      <c r="BH164" s="228">
        <f>IF(O164="sníž. přenesená",K164,0)</f>
        <v>0</v>
      </c>
      <c r="BI164" s="228">
        <f>IF(O164="nulová",K164,0)</f>
        <v>0</v>
      </c>
      <c r="BJ164" s="17" t="s">
        <v>88</v>
      </c>
      <c r="BK164" s="228">
        <f>ROUND(P164*H164,2)</f>
        <v>0</v>
      </c>
      <c r="BL164" s="17" t="s">
        <v>305</v>
      </c>
      <c r="BM164" s="17" t="s">
        <v>4907</v>
      </c>
    </row>
    <row r="165" spans="2:65" s="1" customFormat="1" ht="16.5" customHeight="1">
      <c r="B165" s="39"/>
      <c r="C165" s="273" t="s">
        <v>648</v>
      </c>
      <c r="D165" s="273" t="s">
        <v>287</v>
      </c>
      <c r="E165" s="274" t="s">
        <v>4908</v>
      </c>
      <c r="F165" s="275" t="s">
        <v>4909</v>
      </c>
      <c r="G165" s="276" t="s">
        <v>296</v>
      </c>
      <c r="H165" s="277">
        <v>98</v>
      </c>
      <c r="I165" s="278"/>
      <c r="J165" s="279"/>
      <c r="K165" s="280">
        <f>ROUND(P165*H165,2)</f>
        <v>0</v>
      </c>
      <c r="L165" s="275" t="s">
        <v>1071</v>
      </c>
      <c r="M165" s="281"/>
      <c r="N165" s="282" t="s">
        <v>33</v>
      </c>
      <c r="O165" s="224" t="s">
        <v>49</v>
      </c>
      <c r="P165" s="225">
        <f>I165+J165</f>
        <v>0</v>
      </c>
      <c r="Q165" s="225">
        <f>ROUND(I165*H165,2)</f>
        <v>0</v>
      </c>
      <c r="R165" s="225">
        <f>ROUND(J165*H165,2)</f>
        <v>0</v>
      </c>
      <c r="S165" s="80"/>
      <c r="T165" s="226">
        <f>S165*H165</f>
        <v>0</v>
      </c>
      <c r="U165" s="226">
        <v>0</v>
      </c>
      <c r="V165" s="226">
        <f>U165*H165</f>
        <v>0</v>
      </c>
      <c r="W165" s="226">
        <v>0</v>
      </c>
      <c r="X165" s="227">
        <f>W165*H165</f>
        <v>0</v>
      </c>
      <c r="AR165" s="17" t="s">
        <v>411</v>
      </c>
      <c r="AT165" s="17" t="s">
        <v>287</v>
      </c>
      <c r="AU165" s="17" t="s">
        <v>90</v>
      </c>
      <c r="AY165" s="17" t="s">
        <v>204</v>
      </c>
      <c r="BE165" s="228">
        <f>IF(O165="základní",K165,0)</f>
        <v>0</v>
      </c>
      <c r="BF165" s="228">
        <f>IF(O165="snížená",K165,0)</f>
        <v>0</v>
      </c>
      <c r="BG165" s="228">
        <f>IF(O165="zákl. přenesená",K165,0)</f>
        <v>0</v>
      </c>
      <c r="BH165" s="228">
        <f>IF(O165="sníž. přenesená",K165,0)</f>
        <v>0</v>
      </c>
      <c r="BI165" s="228">
        <f>IF(O165="nulová",K165,0)</f>
        <v>0</v>
      </c>
      <c r="BJ165" s="17" t="s">
        <v>88</v>
      </c>
      <c r="BK165" s="228">
        <f>ROUND(P165*H165,2)</f>
        <v>0</v>
      </c>
      <c r="BL165" s="17" t="s">
        <v>305</v>
      </c>
      <c r="BM165" s="17" t="s">
        <v>4910</v>
      </c>
    </row>
    <row r="166" spans="2:65" s="1" customFormat="1" ht="16.5" customHeight="1">
      <c r="B166" s="39"/>
      <c r="C166" s="216" t="s">
        <v>655</v>
      </c>
      <c r="D166" s="216" t="s">
        <v>206</v>
      </c>
      <c r="E166" s="217" t="s">
        <v>4911</v>
      </c>
      <c r="F166" s="218" t="s">
        <v>4912</v>
      </c>
      <c r="G166" s="219" t="s">
        <v>296</v>
      </c>
      <c r="H166" s="220">
        <v>48</v>
      </c>
      <c r="I166" s="221"/>
      <c r="J166" s="221"/>
      <c r="K166" s="222">
        <f>ROUND(P166*H166,2)</f>
        <v>0</v>
      </c>
      <c r="L166" s="218" t="s">
        <v>1071</v>
      </c>
      <c r="M166" s="44"/>
      <c r="N166" s="223" t="s">
        <v>33</v>
      </c>
      <c r="O166" s="224" t="s">
        <v>49</v>
      </c>
      <c r="P166" s="225">
        <f>I166+J166</f>
        <v>0</v>
      </c>
      <c r="Q166" s="225">
        <f>ROUND(I166*H166,2)</f>
        <v>0</v>
      </c>
      <c r="R166" s="225">
        <f>ROUND(J166*H166,2)</f>
        <v>0</v>
      </c>
      <c r="S166" s="80"/>
      <c r="T166" s="226">
        <f>S166*H166</f>
        <v>0</v>
      </c>
      <c r="U166" s="226">
        <v>0</v>
      </c>
      <c r="V166" s="226">
        <f>U166*H166</f>
        <v>0</v>
      </c>
      <c r="W166" s="226">
        <v>0</v>
      </c>
      <c r="X166" s="227">
        <f>W166*H166</f>
        <v>0</v>
      </c>
      <c r="AR166" s="17" t="s">
        <v>305</v>
      </c>
      <c r="AT166" s="17" t="s">
        <v>206</v>
      </c>
      <c r="AU166" s="17" t="s">
        <v>90</v>
      </c>
      <c r="AY166" s="17" t="s">
        <v>204</v>
      </c>
      <c r="BE166" s="228">
        <f>IF(O166="základní",K166,0)</f>
        <v>0</v>
      </c>
      <c r="BF166" s="228">
        <f>IF(O166="snížená",K166,0)</f>
        <v>0</v>
      </c>
      <c r="BG166" s="228">
        <f>IF(O166="zákl. přenesená",K166,0)</f>
        <v>0</v>
      </c>
      <c r="BH166" s="228">
        <f>IF(O166="sníž. přenesená",K166,0)</f>
        <v>0</v>
      </c>
      <c r="BI166" s="228">
        <f>IF(O166="nulová",K166,0)</f>
        <v>0</v>
      </c>
      <c r="BJ166" s="17" t="s">
        <v>88</v>
      </c>
      <c r="BK166" s="228">
        <f>ROUND(P166*H166,2)</f>
        <v>0</v>
      </c>
      <c r="BL166" s="17" t="s">
        <v>305</v>
      </c>
      <c r="BM166" s="17" t="s">
        <v>4913</v>
      </c>
    </row>
    <row r="167" spans="2:47" s="1" customFormat="1" ht="12">
      <c r="B167" s="39"/>
      <c r="C167" s="40"/>
      <c r="D167" s="231" t="s">
        <v>887</v>
      </c>
      <c r="E167" s="40"/>
      <c r="F167" s="283" t="s">
        <v>4914</v>
      </c>
      <c r="G167" s="40"/>
      <c r="H167" s="40"/>
      <c r="I167" s="132"/>
      <c r="J167" s="132"/>
      <c r="K167" s="40"/>
      <c r="L167" s="40"/>
      <c r="M167" s="44"/>
      <c r="N167" s="284"/>
      <c r="O167" s="80"/>
      <c r="P167" s="80"/>
      <c r="Q167" s="80"/>
      <c r="R167" s="80"/>
      <c r="S167" s="80"/>
      <c r="T167" s="80"/>
      <c r="U167" s="80"/>
      <c r="V167" s="80"/>
      <c r="W167" s="80"/>
      <c r="X167" s="81"/>
      <c r="AT167" s="17" t="s">
        <v>887</v>
      </c>
      <c r="AU167" s="17" t="s">
        <v>90</v>
      </c>
    </row>
    <row r="168" spans="2:65" s="1" customFormat="1" ht="16.5" customHeight="1">
      <c r="B168" s="39"/>
      <c r="C168" s="273" t="s">
        <v>659</v>
      </c>
      <c r="D168" s="273" t="s">
        <v>287</v>
      </c>
      <c r="E168" s="274" t="s">
        <v>4915</v>
      </c>
      <c r="F168" s="275" t="s">
        <v>4916</v>
      </c>
      <c r="G168" s="276" t="s">
        <v>296</v>
      </c>
      <c r="H168" s="277">
        <v>48</v>
      </c>
      <c r="I168" s="278"/>
      <c r="J168" s="279"/>
      <c r="K168" s="280">
        <f>ROUND(P168*H168,2)</f>
        <v>0</v>
      </c>
      <c r="L168" s="275" t="s">
        <v>1071</v>
      </c>
      <c r="M168" s="281"/>
      <c r="N168" s="282" t="s">
        <v>33</v>
      </c>
      <c r="O168" s="224" t="s">
        <v>49</v>
      </c>
      <c r="P168" s="225">
        <f>I168+J168</f>
        <v>0</v>
      </c>
      <c r="Q168" s="225">
        <f>ROUND(I168*H168,2)</f>
        <v>0</v>
      </c>
      <c r="R168" s="225">
        <f>ROUND(J168*H168,2)</f>
        <v>0</v>
      </c>
      <c r="S168" s="80"/>
      <c r="T168" s="226">
        <f>S168*H168</f>
        <v>0</v>
      </c>
      <c r="U168" s="226">
        <v>0</v>
      </c>
      <c r="V168" s="226">
        <f>U168*H168</f>
        <v>0</v>
      </c>
      <c r="W168" s="226">
        <v>0</v>
      </c>
      <c r="X168" s="227">
        <f>W168*H168</f>
        <v>0</v>
      </c>
      <c r="AR168" s="17" t="s">
        <v>411</v>
      </c>
      <c r="AT168" s="17" t="s">
        <v>287</v>
      </c>
      <c r="AU168" s="17" t="s">
        <v>90</v>
      </c>
      <c r="AY168" s="17" t="s">
        <v>204</v>
      </c>
      <c r="BE168" s="228">
        <f>IF(O168="základní",K168,0)</f>
        <v>0</v>
      </c>
      <c r="BF168" s="228">
        <f>IF(O168="snížená",K168,0)</f>
        <v>0</v>
      </c>
      <c r="BG168" s="228">
        <f>IF(O168="zákl. přenesená",K168,0)</f>
        <v>0</v>
      </c>
      <c r="BH168" s="228">
        <f>IF(O168="sníž. přenesená",K168,0)</f>
        <v>0</v>
      </c>
      <c r="BI168" s="228">
        <f>IF(O168="nulová",K168,0)</f>
        <v>0</v>
      </c>
      <c r="BJ168" s="17" t="s">
        <v>88</v>
      </c>
      <c r="BK168" s="228">
        <f>ROUND(P168*H168,2)</f>
        <v>0</v>
      </c>
      <c r="BL168" s="17" t="s">
        <v>305</v>
      </c>
      <c r="BM168" s="17" t="s">
        <v>4917</v>
      </c>
    </row>
    <row r="169" spans="2:65" s="1" customFormat="1" ht="16.5" customHeight="1">
      <c r="B169" s="39"/>
      <c r="C169" s="216" t="s">
        <v>671</v>
      </c>
      <c r="D169" s="216" t="s">
        <v>206</v>
      </c>
      <c r="E169" s="217" t="s">
        <v>4911</v>
      </c>
      <c r="F169" s="218" t="s">
        <v>4912</v>
      </c>
      <c r="G169" s="219" t="s">
        <v>296</v>
      </c>
      <c r="H169" s="220">
        <v>65</v>
      </c>
      <c r="I169" s="221"/>
      <c r="J169" s="221"/>
      <c r="K169" s="222">
        <f>ROUND(P169*H169,2)</f>
        <v>0</v>
      </c>
      <c r="L169" s="218" t="s">
        <v>1071</v>
      </c>
      <c r="M169" s="44"/>
      <c r="N169" s="223" t="s">
        <v>33</v>
      </c>
      <c r="O169" s="224" t="s">
        <v>49</v>
      </c>
      <c r="P169" s="225">
        <f>I169+J169</f>
        <v>0</v>
      </c>
      <c r="Q169" s="225">
        <f>ROUND(I169*H169,2)</f>
        <v>0</v>
      </c>
      <c r="R169" s="225">
        <f>ROUND(J169*H169,2)</f>
        <v>0</v>
      </c>
      <c r="S169" s="80"/>
      <c r="T169" s="226">
        <f>S169*H169</f>
        <v>0</v>
      </c>
      <c r="U169" s="226">
        <v>0</v>
      </c>
      <c r="V169" s="226">
        <f>U169*H169</f>
        <v>0</v>
      </c>
      <c r="W169" s="226">
        <v>0</v>
      </c>
      <c r="X169" s="227">
        <f>W169*H169</f>
        <v>0</v>
      </c>
      <c r="AR169" s="17" t="s">
        <v>305</v>
      </c>
      <c r="AT169" s="17" t="s">
        <v>206</v>
      </c>
      <c r="AU169" s="17" t="s">
        <v>90</v>
      </c>
      <c r="AY169" s="17" t="s">
        <v>204</v>
      </c>
      <c r="BE169" s="228">
        <f>IF(O169="základní",K169,0)</f>
        <v>0</v>
      </c>
      <c r="BF169" s="228">
        <f>IF(O169="snížená",K169,0)</f>
        <v>0</v>
      </c>
      <c r="BG169" s="228">
        <f>IF(O169="zákl. přenesená",K169,0)</f>
        <v>0</v>
      </c>
      <c r="BH169" s="228">
        <f>IF(O169="sníž. přenesená",K169,0)</f>
        <v>0</v>
      </c>
      <c r="BI169" s="228">
        <f>IF(O169="nulová",K169,0)</f>
        <v>0</v>
      </c>
      <c r="BJ169" s="17" t="s">
        <v>88</v>
      </c>
      <c r="BK169" s="228">
        <f>ROUND(P169*H169,2)</f>
        <v>0</v>
      </c>
      <c r="BL169" s="17" t="s">
        <v>305</v>
      </c>
      <c r="BM169" s="17" t="s">
        <v>4918</v>
      </c>
    </row>
    <row r="170" spans="2:65" s="1" customFormat="1" ht="16.5" customHeight="1">
      <c r="B170" s="39"/>
      <c r="C170" s="273" t="s">
        <v>676</v>
      </c>
      <c r="D170" s="273" t="s">
        <v>287</v>
      </c>
      <c r="E170" s="274" t="s">
        <v>4919</v>
      </c>
      <c r="F170" s="275" t="s">
        <v>4920</v>
      </c>
      <c r="G170" s="276" t="s">
        <v>296</v>
      </c>
      <c r="H170" s="277">
        <v>65</v>
      </c>
      <c r="I170" s="278"/>
      <c r="J170" s="279"/>
      <c r="K170" s="280">
        <f>ROUND(P170*H170,2)</f>
        <v>0</v>
      </c>
      <c r="L170" s="275" t="s">
        <v>1071</v>
      </c>
      <c r="M170" s="281"/>
      <c r="N170" s="282" t="s">
        <v>33</v>
      </c>
      <c r="O170" s="224" t="s">
        <v>49</v>
      </c>
      <c r="P170" s="225">
        <f>I170+J170</f>
        <v>0</v>
      </c>
      <c r="Q170" s="225">
        <f>ROUND(I170*H170,2)</f>
        <v>0</v>
      </c>
      <c r="R170" s="225">
        <f>ROUND(J170*H170,2)</f>
        <v>0</v>
      </c>
      <c r="S170" s="80"/>
      <c r="T170" s="226">
        <f>S170*H170</f>
        <v>0</v>
      </c>
      <c r="U170" s="226">
        <v>0</v>
      </c>
      <c r="V170" s="226">
        <f>U170*H170</f>
        <v>0</v>
      </c>
      <c r="W170" s="226">
        <v>0</v>
      </c>
      <c r="X170" s="227">
        <f>W170*H170</f>
        <v>0</v>
      </c>
      <c r="AR170" s="17" t="s">
        <v>411</v>
      </c>
      <c r="AT170" s="17" t="s">
        <v>287</v>
      </c>
      <c r="AU170" s="17" t="s">
        <v>90</v>
      </c>
      <c r="AY170" s="17" t="s">
        <v>204</v>
      </c>
      <c r="BE170" s="228">
        <f>IF(O170="základní",K170,0)</f>
        <v>0</v>
      </c>
      <c r="BF170" s="228">
        <f>IF(O170="snížená",K170,0)</f>
        <v>0</v>
      </c>
      <c r="BG170" s="228">
        <f>IF(O170="zákl. přenesená",K170,0)</f>
        <v>0</v>
      </c>
      <c r="BH170" s="228">
        <f>IF(O170="sníž. přenesená",K170,0)</f>
        <v>0</v>
      </c>
      <c r="BI170" s="228">
        <f>IF(O170="nulová",K170,0)</f>
        <v>0</v>
      </c>
      <c r="BJ170" s="17" t="s">
        <v>88</v>
      </c>
      <c r="BK170" s="228">
        <f>ROUND(P170*H170,2)</f>
        <v>0</v>
      </c>
      <c r="BL170" s="17" t="s">
        <v>305</v>
      </c>
      <c r="BM170" s="17" t="s">
        <v>4921</v>
      </c>
    </row>
    <row r="171" spans="2:65" s="1" customFormat="1" ht="16.5" customHeight="1">
      <c r="B171" s="39"/>
      <c r="C171" s="216" t="s">
        <v>683</v>
      </c>
      <c r="D171" s="216" t="s">
        <v>206</v>
      </c>
      <c r="E171" s="217" t="s">
        <v>4922</v>
      </c>
      <c r="F171" s="218" t="s">
        <v>4923</v>
      </c>
      <c r="G171" s="219" t="s">
        <v>361</v>
      </c>
      <c r="H171" s="220">
        <v>12</v>
      </c>
      <c r="I171" s="221"/>
      <c r="J171" s="221"/>
      <c r="K171" s="222">
        <f>ROUND(P171*H171,2)</f>
        <v>0</v>
      </c>
      <c r="L171" s="218" t="s">
        <v>1071</v>
      </c>
      <c r="M171" s="44"/>
      <c r="N171" s="223" t="s">
        <v>33</v>
      </c>
      <c r="O171" s="224" t="s">
        <v>49</v>
      </c>
      <c r="P171" s="225">
        <f>I171+J171</f>
        <v>0</v>
      </c>
      <c r="Q171" s="225">
        <f>ROUND(I171*H171,2)</f>
        <v>0</v>
      </c>
      <c r="R171" s="225">
        <f>ROUND(J171*H171,2)</f>
        <v>0</v>
      </c>
      <c r="S171" s="80"/>
      <c r="T171" s="226">
        <f>S171*H171</f>
        <v>0</v>
      </c>
      <c r="U171" s="226">
        <v>0</v>
      </c>
      <c r="V171" s="226">
        <f>U171*H171</f>
        <v>0</v>
      </c>
      <c r="W171" s="226">
        <v>0</v>
      </c>
      <c r="X171" s="227">
        <f>W171*H171</f>
        <v>0</v>
      </c>
      <c r="AR171" s="17" t="s">
        <v>305</v>
      </c>
      <c r="AT171" s="17" t="s">
        <v>206</v>
      </c>
      <c r="AU171" s="17" t="s">
        <v>90</v>
      </c>
      <c r="AY171" s="17" t="s">
        <v>204</v>
      </c>
      <c r="BE171" s="228">
        <f>IF(O171="základní",K171,0)</f>
        <v>0</v>
      </c>
      <c r="BF171" s="228">
        <f>IF(O171="snížená",K171,0)</f>
        <v>0</v>
      </c>
      <c r="BG171" s="228">
        <f>IF(O171="zákl. přenesená",K171,0)</f>
        <v>0</v>
      </c>
      <c r="BH171" s="228">
        <f>IF(O171="sníž. přenesená",K171,0)</f>
        <v>0</v>
      </c>
      <c r="BI171" s="228">
        <f>IF(O171="nulová",K171,0)</f>
        <v>0</v>
      </c>
      <c r="BJ171" s="17" t="s">
        <v>88</v>
      </c>
      <c r="BK171" s="228">
        <f>ROUND(P171*H171,2)</f>
        <v>0</v>
      </c>
      <c r="BL171" s="17" t="s">
        <v>305</v>
      </c>
      <c r="BM171" s="17" t="s">
        <v>4924</v>
      </c>
    </row>
    <row r="172" spans="2:47" s="1" customFormat="1" ht="12">
      <c r="B172" s="39"/>
      <c r="C172" s="40"/>
      <c r="D172" s="231" t="s">
        <v>887</v>
      </c>
      <c r="E172" s="40"/>
      <c r="F172" s="283" t="s">
        <v>4925</v>
      </c>
      <c r="G172" s="40"/>
      <c r="H172" s="40"/>
      <c r="I172" s="132"/>
      <c r="J172" s="132"/>
      <c r="K172" s="40"/>
      <c r="L172" s="40"/>
      <c r="M172" s="44"/>
      <c r="N172" s="284"/>
      <c r="O172" s="80"/>
      <c r="P172" s="80"/>
      <c r="Q172" s="80"/>
      <c r="R172" s="80"/>
      <c r="S172" s="80"/>
      <c r="T172" s="80"/>
      <c r="U172" s="80"/>
      <c r="V172" s="80"/>
      <c r="W172" s="80"/>
      <c r="X172" s="81"/>
      <c r="AT172" s="17" t="s">
        <v>887</v>
      </c>
      <c r="AU172" s="17" t="s">
        <v>90</v>
      </c>
    </row>
    <row r="173" spans="2:65" s="1" customFormat="1" ht="16.5" customHeight="1">
      <c r="B173" s="39"/>
      <c r="C173" s="216" t="s">
        <v>704</v>
      </c>
      <c r="D173" s="216" t="s">
        <v>206</v>
      </c>
      <c r="E173" s="217" t="s">
        <v>4463</v>
      </c>
      <c r="F173" s="218" t="s">
        <v>4926</v>
      </c>
      <c r="G173" s="219" t="s">
        <v>361</v>
      </c>
      <c r="H173" s="220">
        <v>9</v>
      </c>
      <c r="I173" s="221"/>
      <c r="J173" s="221"/>
      <c r="K173" s="222">
        <f>ROUND(P173*H173,2)</f>
        <v>0</v>
      </c>
      <c r="L173" s="218" t="s">
        <v>1071</v>
      </c>
      <c r="M173" s="44"/>
      <c r="N173" s="223" t="s">
        <v>33</v>
      </c>
      <c r="O173" s="224" t="s">
        <v>49</v>
      </c>
      <c r="P173" s="225">
        <f>I173+J173</f>
        <v>0</v>
      </c>
      <c r="Q173" s="225">
        <f>ROUND(I173*H173,2)</f>
        <v>0</v>
      </c>
      <c r="R173" s="225">
        <f>ROUND(J173*H173,2)</f>
        <v>0</v>
      </c>
      <c r="S173" s="80"/>
      <c r="T173" s="226">
        <f>S173*H173</f>
        <v>0</v>
      </c>
      <c r="U173" s="226">
        <v>0</v>
      </c>
      <c r="V173" s="226">
        <f>U173*H173</f>
        <v>0</v>
      </c>
      <c r="W173" s="226">
        <v>0</v>
      </c>
      <c r="X173" s="227">
        <f>W173*H173</f>
        <v>0</v>
      </c>
      <c r="AR173" s="17" t="s">
        <v>305</v>
      </c>
      <c r="AT173" s="17" t="s">
        <v>206</v>
      </c>
      <c r="AU173" s="17" t="s">
        <v>90</v>
      </c>
      <c r="AY173" s="17" t="s">
        <v>204</v>
      </c>
      <c r="BE173" s="228">
        <f>IF(O173="základní",K173,0)</f>
        <v>0</v>
      </c>
      <c r="BF173" s="228">
        <f>IF(O173="snížená",K173,0)</f>
        <v>0</v>
      </c>
      <c r="BG173" s="228">
        <f>IF(O173="zákl. přenesená",K173,0)</f>
        <v>0</v>
      </c>
      <c r="BH173" s="228">
        <f>IF(O173="sníž. přenesená",K173,0)</f>
        <v>0</v>
      </c>
      <c r="BI173" s="228">
        <f>IF(O173="nulová",K173,0)</f>
        <v>0</v>
      </c>
      <c r="BJ173" s="17" t="s">
        <v>88</v>
      </c>
      <c r="BK173" s="228">
        <f>ROUND(P173*H173,2)</f>
        <v>0</v>
      </c>
      <c r="BL173" s="17" t="s">
        <v>305</v>
      </c>
      <c r="BM173" s="17" t="s">
        <v>4927</v>
      </c>
    </row>
    <row r="174" spans="2:65" s="1" customFormat="1" ht="16.5" customHeight="1">
      <c r="B174" s="39"/>
      <c r="C174" s="216" t="s">
        <v>710</v>
      </c>
      <c r="D174" s="216" t="s">
        <v>206</v>
      </c>
      <c r="E174" s="217" t="s">
        <v>4928</v>
      </c>
      <c r="F174" s="218" t="s">
        <v>4929</v>
      </c>
      <c r="G174" s="219" t="s">
        <v>361</v>
      </c>
      <c r="H174" s="220">
        <v>1</v>
      </c>
      <c r="I174" s="221"/>
      <c r="J174" s="221"/>
      <c r="K174" s="222">
        <f>ROUND(P174*H174,2)</f>
        <v>0</v>
      </c>
      <c r="L174" s="218" t="s">
        <v>1071</v>
      </c>
      <c r="M174" s="44"/>
      <c r="N174" s="223" t="s">
        <v>33</v>
      </c>
      <c r="O174" s="224" t="s">
        <v>49</v>
      </c>
      <c r="P174" s="225">
        <f>I174+J174</f>
        <v>0</v>
      </c>
      <c r="Q174" s="225">
        <f>ROUND(I174*H174,2)</f>
        <v>0</v>
      </c>
      <c r="R174" s="225">
        <f>ROUND(J174*H174,2)</f>
        <v>0</v>
      </c>
      <c r="S174" s="80"/>
      <c r="T174" s="226">
        <f>S174*H174</f>
        <v>0</v>
      </c>
      <c r="U174" s="226">
        <v>0</v>
      </c>
      <c r="V174" s="226">
        <f>U174*H174</f>
        <v>0</v>
      </c>
      <c r="W174" s="226">
        <v>0</v>
      </c>
      <c r="X174" s="227">
        <f>W174*H174</f>
        <v>0</v>
      </c>
      <c r="AR174" s="17" t="s">
        <v>305</v>
      </c>
      <c r="AT174" s="17" t="s">
        <v>206</v>
      </c>
      <c r="AU174" s="17" t="s">
        <v>90</v>
      </c>
      <c r="AY174" s="17" t="s">
        <v>204</v>
      </c>
      <c r="BE174" s="228">
        <f>IF(O174="základní",K174,0)</f>
        <v>0</v>
      </c>
      <c r="BF174" s="228">
        <f>IF(O174="snížená",K174,0)</f>
        <v>0</v>
      </c>
      <c r="BG174" s="228">
        <f>IF(O174="zákl. přenesená",K174,0)</f>
        <v>0</v>
      </c>
      <c r="BH174" s="228">
        <f>IF(O174="sníž. přenesená",K174,0)</f>
        <v>0</v>
      </c>
      <c r="BI174" s="228">
        <f>IF(O174="nulová",K174,0)</f>
        <v>0</v>
      </c>
      <c r="BJ174" s="17" t="s">
        <v>88</v>
      </c>
      <c r="BK174" s="228">
        <f>ROUND(P174*H174,2)</f>
        <v>0</v>
      </c>
      <c r="BL174" s="17" t="s">
        <v>305</v>
      </c>
      <c r="BM174" s="17" t="s">
        <v>4930</v>
      </c>
    </row>
    <row r="175" spans="2:65" s="1" customFormat="1" ht="16.5" customHeight="1">
      <c r="B175" s="39"/>
      <c r="C175" s="216" t="s">
        <v>714</v>
      </c>
      <c r="D175" s="216" t="s">
        <v>206</v>
      </c>
      <c r="E175" s="217" t="s">
        <v>4931</v>
      </c>
      <c r="F175" s="218" t="s">
        <v>4932</v>
      </c>
      <c r="G175" s="219" t="s">
        <v>361</v>
      </c>
      <c r="H175" s="220">
        <v>72</v>
      </c>
      <c r="I175" s="221"/>
      <c r="J175" s="221"/>
      <c r="K175" s="222">
        <f>ROUND(P175*H175,2)</f>
        <v>0</v>
      </c>
      <c r="L175" s="218" t="s">
        <v>1071</v>
      </c>
      <c r="M175" s="44"/>
      <c r="N175" s="223" t="s">
        <v>33</v>
      </c>
      <c r="O175" s="224" t="s">
        <v>49</v>
      </c>
      <c r="P175" s="225">
        <f>I175+J175</f>
        <v>0</v>
      </c>
      <c r="Q175" s="225">
        <f>ROUND(I175*H175,2)</f>
        <v>0</v>
      </c>
      <c r="R175" s="225">
        <f>ROUND(J175*H175,2)</f>
        <v>0</v>
      </c>
      <c r="S175" s="80"/>
      <c r="T175" s="226">
        <f>S175*H175</f>
        <v>0</v>
      </c>
      <c r="U175" s="226">
        <v>0</v>
      </c>
      <c r="V175" s="226">
        <f>U175*H175</f>
        <v>0</v>
      </c>
      <c r="W175" s="226">
        <v>0</v>
      </c>
      <c r="X175" s="227">
        <f>W175*H175</f>
        <v>0</v>
      </c>
      <c r="AR175" s="17" t="s">
        <v>305</v>
      </c>
      <c r="AT175" s="17" t="s">
        <v>206</v>
      </c>
      <c r="AU175" s="17" t="s">
        <v>90</v>
      </c>
      <c r="AY175" s="17" t="s">
        <v>204</v>
      </c>
      <c r="BE175" s="228">
        <f>IF(O175="základní",K175,0)</f>
        <v>0</v>
      </c>
      <c r="BF175" s="228">
        <f>IF(O175="snížená",K175,0)</f>
        <v>0</v>
      </c>
      <c r="BG175" s="228">
        <f>IF(O175="zákl. přenesená",K175,0)</f>
        <v>0</v>
      </c>
      <c r="BH175" s="228">
        <f>IF(O175="sníž. přenesená",K175,0)</f>
        <v>0</v>
      </c>
      <c r="BI175" s="228">
        <f>IF(O175="nulová",K175,0)</f>
        <v>0</v>
      </c>
      <c r="BJ175" s="17" t="s">
        <v>88</v>
      </c>
      <c r="BK175" s="228">
        <f>ROUND(P175*H175,2)</f>
        <v>0</v>
      </c>
      <c r="BL175" s="17" t="s">
        <v>305</v>
      </c>
      <c r="BM175" s="17" t="s">
        <v>4933</v>
      </c>
    </row>
    <row r="176" spans="2:65" s="1" customFormat="1" ht="16.5" customHeight="1">
      <c r="B176" s="39"/>
      <c r="C176" s="273" t="s">
        <v>730</v>
      </c>
      <c r="D176" s="273" t="s">
        <v>287</v>
      </c>
      <c r="E176" s="274" t="s">
        <v>4934</v>
      </c>
      <c r="F176" s="275" t="s">
        <v>4935</v>
      </c>
      <c r="G176" s="276" t="s">
        <v>361</v>
      </c>
      <c r="H176" s="277">
        <v>72</v>
      </c>
      <c r="I176" s="278"/>
      <c r="J176" s="279"/>
      <c r="K176" s="280">
        <f>ROUND(P176*H176,2)</f>
        <v>0</v>
      </c>
      <c r="L176" s="275" t="s">
        <v>1071</v>
      </c>
      <c r="M176" s="281"/>
      <c r="N176" s="282" t="s">
        <v>33</v>
      </c>
      <c r="O176" s="224" t="s">
        <v>49</v>
      </c>
      <c r="P176" s="225">
        <f>I176+J176</f>
        <v>0</v>
      </c>
      <c r="Q176" s="225">
        <f>ROUND(I176*H176,2)</f>
        <v>0</v>
      </c>
      <c r="R176" s="225">
        <f>ROUND(J176*H176,2)</f>
        <v>0</v>
      </c>
      <c r="S176" s="80"/>
      <c r="T176" s="226">
        <f>S176*H176</f>
        <v>0</v>
      </c>
      <c r="U176" s="226">
        <v>0</v>
      </c>
      <c r="V176" s="226">
        <f>U176*H176</f>
        <v>0</v>
      </c>
      <c r="W176" s="226">
        <v>0</v>
      </c>
      <c r="X176" s="227">
        <f>W176*H176</f>
        <v>0</v>
      </c>
      <c r="AR176" s="17" t="s">
        <v>411</v>
      </c>
      <c r="AT176" s="17" t="s">
        <v>287</v>
      </c>
      <c r="AU176" s="17" t="s">
        <v>90</v>
      </c>
      <c r="AY176" s="17" t="s">
        <v>204</v>
      </c>
      <c r="BE176" s="228">
        <f>IF(O176="základní",K176,0)</f>
        <v>0</v>
      </c>
      <c r="BF176" s="228">
        <f>IF(O176="snížená",K176,0)</f>
        <v>0</v>
      </c>
      <c r="BG176" s="228">
        <f>IF(O176="zákl. přenesená",K176,0)</f>
        <v>0</v>
      </c>
      <c r="BH176" s="228">
        <f>IF(O176="sníž. přenesená",K176,0)</f>
        <v>0</v>
      </c>
      <c r="BI176" s="228">
        <f>IF(O176="nulová",K176,0)</f>
        <v>0</v>
      </c>
      <c r="BJ176" s="17" t="s">
        <v>88</v>
      </c>
      <c r="BK176" s="228">
        <f>ROUND(P176*H176,2)</f>
        <v>0</v>
      </c>
      <c r="BL176" s="17" t="s">
        <v>305</v>
      </c>
      <c r="BM176" s="17" t="s">
        <v>4936</v>
      </c>
    </row>
    <row r="177" spans="2:65" s="1" customFormat="1" ht="16.5" customHeight="1">
      <c r="B177" s="39"/>
      <c r="C177" s="216" t="s">
        <v>741</v>
      </c>
      <c r="D177" s="216" t="s">
        <v>206</v>
      </c>
      <c r="E177" s="217" t="s">
        <v>4937</v>
      </c>
      <c r="F177" s="218" t="s">
        <v>4938</v>
      </c>
      <c r="G177" s="219" t="s">
        <v>361</v>
      </c>
      <c r="H177" s="220">
        <v>17</v>
      </c>
      <c r="I177" s="221"/>
      <c r="J177" s="221"/>
      <c r="K177" s="222">
        <f>ROUND(P177*H177,2)</f>
        <v>0</v>
      </c>
      <c r="L177" s="218" t="s">
        <v>1071</v>
      </c>
      <c r="M177" s="44"/>
      <c r="N177" s="223" t="s">
        <v>33</v>
      </c>
      <c r="O177" s="224" t="s">
        <v>49</v>
      </c>
      <c r="P177" s="225">
        <f>I177+J177</f>
        <v>0</v>
      </c>
      <c r="Q177" s="225">
        <f>ROUND(I177*H177,2)</f>
        <v>0</v>
      </c>
      <c r="R177" s="225">
        <f>ROUND(J177*H177,2)</f>
        <v>0</v>
      </c>
      <c r="S177" s="80"/>
      <c r="T177" s="226">
        <f>S177*H177</f>
        <v>0</v>
      </c>
      <c r="U177" s="226">
        <v>0</v>
      </c>
      <c r="V177" s="226">
        <f>U177*H177</f>
        <v>0</v>
      </c>
      <c r="W177" s="226">
        <v>0</v>
      </c>
      <c r="X177" s="227">
        <f>W177*H177</f>
        <v>0</v>
      </c>
      <c r="AR177" s="17" t="s">
        <v>305</v>
      </c>
      <c r="AT177" s="17" t="s">
        <v>206</v>
      </c>
      <c r="AU177" s="17" t="s">
        <v>90</v>
      </c>
      <c r="AY177" s="17" t="s">
        <v>204</v>
      </c>
      <c r="BE177" s="228">
        <f>IF(O177="základní",K177,0)</f>
        <v>0</v>
      </c>
      <c r="BF177" s="228">
        <f>IF(O177="snížená",K177,0)</f>
        <v>0</v>
      </c>
      <c r="BG177" s="228">
        <f>IF(O177="zákl. přenesená",K177,0)</f>
        <v>0</v>
      </c>
      <c r="BH177" s="228">
        <f>IF(O177="sníž. přenesená",K177,0)</f>
        <v>0</v>
      </c>
      <c r="BI177" s="228">
        <f>IF(O177="nulová",K177,0)</f>
        <v>0</v>
      </c>
      <c r="BJ177" s="17" t="s">
        <v>88</v>
      </c>
      <c r="BK177" s="228">
        <f>ROUND(P177*H177,2)</f>
        <v>0</v>
      </c>
      <c r="BL177" s="17" t="s">
        <v>305</v>
      </c>
      <c r="BM177" s="17" t="s">
        <v>4939</v>
      </c>
    </row>
    <row r="178" spans="2:65" s="1" customFormat="1" ht="16.5" customHeight="1">
      <c r="B178" s="39"/>
      <c r="C178" s="273" t="s">
        <v>752</v>
      </c>
      <c r="D178" s="273" t="s">
        <v>287</v>
      </c>
      <c r="E178" s="274" t="s">
        <v>4940</v>
      </c>
      <c r="F178" s="275" t="s">
        <v>4941</v>
      </c>
      <c r="G178" s="276" t="s">
        <v>361</v>
      </c>
      <c r="H178" s="277">
        <v>17</v>
      </c>
      <c r="I178" s="278"/>
      <c r="J178" s="279"/>
      <c r="K178" s="280">
        <f>ROUND(P178*H178,2)</f>
        <v>0</v>
      </c>
      <c r="L178" s="275" t="s">
        <v>1071</v>
      </c>
      <c r="M178" s="281"/>
      <c r="N178" s="282" t="s">
        <v>33</v>
      </c>
      <c r="O178" s="224" t="s">
        <v>49</v>
      </c>
      <c r="P178" s="225">
        <f>I178+J178</f>
        <v>0</v>
      </c>
      <c r="Q178" s="225">
        <f>ROUND(I178*H178,2)</f>
        <v>0</v>
      </c>
      <c r="R178" s="225">
        <f>ROUND(J178*H178,2)</f>
        <v>0</v>
      </c>
      <c r="S178" s="80"/>
      <c r="T178" s="226">
        <f>S178*H178</f>
        <v>0</v>
      </c>
      <c r="U178" s="226">
        <v>0</v>
      </c>
      <c r="V178" s="226">
        <f>U178*H178</f>
        <v>0</v>
      </c>
      <c r="W178" s="226">
        <v>0</v>
      </c>
      <c r="X178" s="227">
        <f>W178*H178</f>
        <v>0</v>
      </c>
      <c r="AR178" s="17" t="s">
        <v>411</v>
      </c>
      <c r="AT178" s="17" t="s">
        <v>287</v>
      </c>
      <c r="AU178" s="17" t="s">
        <v>90</v>
      </c>
      <c r="AY178" s="17" t="s">
        <v>204</v>
      </c>
      <c r="BE178" s="228">
        <f>IF(O178="základní",K178,0)</f>
        <v>0</v>
      </c>
      <c r="BF178" s="228">
        <f>IF(O178="snížená",K178,0)</f>
        <v>0</v>
      </c>
      <c r="BG178" s="228">
        <f>IF(O178="zákl. přenesená",K178,0)</f>
        <v>0</v>
      </c>
      <c r="BH178" s="228">
        <f>IF(O178="sníž. přenesená",K178,0)</f>
        <v>0</v>
      </c>
      <c r="BI178" s="228">
        <f>IF(O178="nulová",K178,0)</f>
        <v>0</v>
      </c>
      <c r="BJ178" s="17" t="s">
        <v>88</v>
      </c>
      <c r="BK178" s="228">
        <f>ROUND(P178*H178,2)</f>
        <v>0</v>
      </c>
      <c r="BL178" s="17" t="s">
        <v>305</v>
      </c>
      <c r="BM178" s="17" t="s">
        <v>4942</v>
      </c>
    </row>
    <row r="179" spans="2:65" s="1" customFormat="1" ht="16.5" customHeight="1">
      <c r="B179" s="39"/>
      <c r="C179" s="216" t="s">
        <v>763</v>
      </c>
      <c r="D179" s="216" t="s">
        <v>206</v>
      </c>
      <c r="E179" s="217" t="s">
        <v>4943</v>
      </c>
      <c r="F179" s="218" t="s">
        <v>4944</v>
      </c>
      <c r="G179" s="219" t="s">
        <v>361</v>
      </c>
      <c r="H179" s="220">
        <v>8</v>
      </c>
      <c r="I179" s="221"/>
      <c r="J179" s="221"/>
      <c r="K179" s="222">
        <f>ROUND(P179*H179,2)</f>
        <v>0</v>
      </c>
      <c r="L179" s="218" t="s">
        <v>1071</v>
      </c>
      <c r="M179" s="44"/>
      <c r="N179" s="223" t="s">
        <v>33</v>
      </c>
      <c r="O179" s="224" t="s">
        <v>49</v>
      </c>
      <c r="P179" s="225">
        <f>I179+J179</f>
        <v>0</v>
      </c>
      <c r="Q179" s="225">
        <f>ROUND(I179*H179,2)</f>
        <v>0</v>
      </c>
      <c r="R179" s="225">
        <f>ROUND(J179*H179,2)</f>
        <v>0</v>
      </c>
      <c r="S179" s="80"/>
      <c r="T179" s="226">
        <f>S179*H179</f>
        <v>0</v>
      </c>
      <c r="U179" s="226">
        <v>0</v>
      </c>
      <c r="V179" s="226">
        <f>U179*H179</f>
        <v>0</v>
      </c>
      <c r="W179" s="226">
        <v>0</v>
      </c>
      <c r="X179" s="227">
        <f>W179*H179</f>
        <v>0</v>
      </c>
      <c r="AR179" s="17" t="s">
        <v>305</v>
      </c>
      <c r="AT179" s="17" t="s">
        <v>206</v>
      </c>
      <c r="AU179" s="17" t="s">
        <v>90</v>
      </c>
      <c r="AY179" s="17" t="s">
        <v>204</v>
      </c>
      <c r="BE179" s="228">
        <f>IF(O179="základní",K179,0)</f>
        <v>0</v>
      </c>
      <c r="BF179" s="228">
        <f>IF(O179="snížená",K179,0)</f>
        <v>0</v>
      </c>
      <c r="BG179" s="228">
        <f>IF(O179="zákl. přenesená",K179,0)</f>
        <v>0</v>
      </c>
      <c r="BH179" s="228">
        <f>IF(O179="sníž. přenesená",K179,0)</f>
        <v>0</v>
      </c>
      <c r="BI179" s="228">
        <f>IF(O179="nulová",K179,0)</f>
        <v>0</v>
      </c>
      <c r="BJ179" s="17" t="s">
        <v>88</v>
      </c>
      <c r="BK179" s="228">
        <f>ROUND(P179*H179,2)</f>
        <v>0</v>
      </c>
      <c r="BL179" s="17" t="s">
        <v>305</v>
      </c>
      <c r="BM179" s="17" t="s">
        <v>4945</v>
      </c>
    </row>
    <row r="180" spans="2:65" s="1" customFormat="1" ht="16.5" customHeight="1">
      <c r="B180" s="39"/>
      <c r="C180" s="273" t="s">
        <v>771</v>
      </c>
      <c r="D180" s="273" t="s">
        <v>287</v>
      </c>
      <c r="E180" s="274" t="s">
        <v>4946</v>
      </c>
      <c r="F180" s="275" t="s">
        <v>4947</v>
      </c>
      <c r="G180" s="276" t="s">
        <v>361</v>
      </c>
      <c r="H180" s="277">
        <v>8</v>
      </c>
      <c r="I180" s="278"/>
      <c r="J180" s="279"/>
      <c r="K180" s="280">
        <f>ROUND(P180*H180,2)</f>
        <v>0</v>
      </c>
      <c r="L180" s="275" t="s">
        <v>1071</v>
      </c>
      <c r="M180" s="281"/>
      <c r="N180" s="282" t="s">
        <v>33</v>
      </c>
      <c r="O180" s="224" t="s">
        <v>49</v>
      </c>
      <c r="P180" s="225">
        <f>I180+J180</f>
        <v>0</v>
      </c>
      <c r="Q180" s="225">
        <f>ROUND(I180*H180,2)</f>
        <v>0</v>
      </c>
      <c r="R180" s="225">
        <f>ROUND(J180*H180,2)</f>
        <v>0</v>
      </c>
      <c r="S180" s="80"/>
      <c r="T180" s="226">
        <f>S180*H180</f>
        <v>0</v>
      </c>
      <c r="U180" s="226">
        <v>0</v>
      </c>
      <c r="V180" s="226">
        <f>U180*H180</f>
        <v>0</v>
      </c>
      <c r="W180" s="226">
        <v>0</v>
      </c>
      <c r="X180" s="227">
        <f>W180*H180</f>
        <v>0</v>
      </c>
      <c r="AR180" s="17" t="s">
        <v>411</v>
      </c>
      <c r="AT180" s="17" t="s">
        <v>287</v>
      </c>
      <c r="AU180" s="17" t="s">
        <v>90</v>
      </c>
      <c r="AY180" s="17" t="s">
        <v>204</v>
      </c>
      <c r="BE180" s="228">
        <f>IF(O180="základní",K180,0)</f>
        <v>0</v>
      </c>
      <c r="BF180" s="228">
        <f>IF(O180="snížená",K180,0)</f>
        <v>0</v>
      </c>
      <c r="BG180" s="228">
        <f>IF(O180="zákl. přenesená",K180,0)</f>
        <v>0</v>
      </c>
      <c r="BH180" s="228">
        <f>IF(O180="sníž. přenesená",K180,0)</f>
        <v>0</v>
      </c>
      <c r="BI180" s="228">
        <f>IF(O180="nulová",K180,0)</f>
        <v>0</v>
      </c>
      <c r="BJ180" s="17" t="s">
        <v>88</v>
      </c>
      <c r="BK180" s="228">
        <f>ROUND(P180*H180,2)</f>
        <v>0</v>
      </c>
      <c r="BL180" s="17" t="s">
        <v>305</v>
      </c>
      <c r="BM180" s="17" t="s">
        <v>4948</v>
      </c>
    </row>
    <row r="181" spans="2:65" s="1" customFormat="1" ht="16.5" customHeight="1">
      <c r="B181" s="39"/>
      <c r="C181" s="216" t="s">
        <v>777</v>
      </c>
      <c r="D181" s="216" t="s">
        <v>206</v>
      </c>
      <c r="E181" s="217" t="s">
        <v>4949</v>
      </c>
      <c r="F181" s="218" t="s">
        <v>4950</v>
      </c>
      <c r="G181" s="219" t="s">
        <v>361</v>
      </c>
      <c r="H181" s="220">
        <v>24</v>
      </c>
      <c r="I181" s="221"/>
      <c r="J181" s="221"/>
      <c r="K181" s="222">
        <f>ROUND(P181*H181,2)</f>
        <v>0</v>
      </c>
      <c r="L181" s="218" t="s">
        <v>1071</v>
      </c>
      <c r="M181" s="44"/>
      <c r="N181" s="223" t="s">
        <v>33</v>
      </c>
      <c r="O181" s="224" t="s">
        <v>49</v>
      </c>
      <c r="P181" s="225">
        <f>I181+J181</f>
        <v>0</v>
      </c>
      <c r="Q181" s="225">
        <f>ROUND(I181*H181,2)</f>
        <v>0</v>
      </c>
      <c r="R181" s="225">
        <f>ROUND(J181*H181,2)</f>
        <v>0</v>
      </c>
      <c r="S181" s="80"/>
      <c r="T181" s="226">
        <f>S181*H181</f>
        <v>0</v>
      </c>
      <c r="U181" s="226">
        <v>0</v>
      </c>
      <c r="V181" s="226">
        <f>U181*H181</f>
        <v>0</v>
      </c>
      <c r="W181" s="226">
        <v>0</v>
      </c>
      <c r="X181" s="227">
        <f>W181*H181</f>
        <v>0</v>
      </c>
      <c r="AR181" s="17" t="s">
        <v>305</v>
      </c>
      <c r="AT181" s="17" t="s">
        <v>206</v>
      </c>
      <c r="AU181" s="17" t="s">
        <v>90</v>
      </c>
      <c r="AY181" s="17" t="s">
        <v>204</v>
      </c>
      <c r="BE181" s="228">
        <f>IF(O181="základní",K181,0)</f>
        <v>0</v>
      </c>
      <c r="BF181" s="228">
        <f>IF(O181="snížená",K181,0)</f>
        <v>0</v>
      </c>
      <c r="BG181" s="228">
        <f>IF(O181="zákl. přenesená",K181,0)</f>
        <v>0</v>
      </c>
      <c r="BH181" s="228">
        <f>IF(O181="sníž. přenesená",K181,0)</f>
        <v>0</v>
      </c>
      <c r="BI181" s="228">
        <f>IF(O181="nulová",K181,0)</f>
        <v>0</v>
      </c>
      <c r="BJ181" s="17" t="s">
        <v>88</v>
      </c>
      <c r="BK181" s="228">
        <f>ROUND(P181*H181,2)</f>
        <v>0</v>
      </c>
      <c r="BL181" s="17" t="s">
        <v>305</v>
      </c>
      <c r="BM181" s="17" t="s">
        <v>4951</v>
      </c>
    </row>
    <row r="182" spans="2:65" s="1" customFormat="1" ht="16.5" customHeight="1">
      <c r="B182" s="39"/>
      <c r="C182" s="273" t="s">
        <v>781</v>
      </c>
      <c r="D182" s="273" t="s">
        <v>287</v>
      </c>
      <c r="E182" s="274" t="s">
        <v>4952</v>
      </c>
      <c r="F182" s="275" t="s">
        <v>4953</v>
      </c>
      <c r="G182" s="276" t="s">
        <v>361</v>
      </c>
      <c r="H182" s="277">
        <v>24</v>
      </c>
      <c r="I182" s="278"/>
      <c r="J182" s="279"/>
      <c r="K182" s="280">
        <f>ROUND(P182*H182,2)</f>
        <v>0</v>
      </c>
      <c r="L182" s="275" t="s">
        <v>1071</v>
      </c>
      <c r="M182" s="281"/>
      <c r="N182" s="282" t="s">
        <v>33</v>
      </c>
      <c r="O182" s="224" t="s">
        <v>49</v>
      </c>
      <c r="P182" s="225">
        <f>I182+J182</f>
        <v>0</v>
      </c>
      <c r="Q182" s="225">
        <f>ROUND(I182*H182,2)</f>
        <v>0</v>
      </c>
      <c r="R182" s="225">
        <f>ROUND(J182*H182,2)</f>
        <v>0</v>
      </c>
      <c r="S182" s="80"/>
      <c r="T182" s="226">
        <f>S182*H182</f>
        <v>0</v>
      </c>
      <c r="U182" s="226">
        <v>0</v>
      </c>
      <c r="V182" s="226">
        <f>U182*H182</f>
        <v>0</v>
      </c>
      <c r="W182" s="226">
        <v>0</v>
      </c>
      <c r="X182" s="227">
        <f>W182*H182</f>
        <v>0</v>
      </c>
      <c r="AR182" s="17" t="s">
        <v>411</v>
      </c>
      <c r="AT182" s="17" t="s">
        <v>287</v>
      </c>
      <c r="AU182" s="17" t="s">
        <v>90</v>
      </c>
      <c r="AY182" s="17" t="s">
        <v>204</v>
      </c>
      <c r="BE182" s="228">
        <f>IF(O182="základní",K182,0)</f>
        <v>0</v>
      </c>
      <c r="BF182" s="228">
        <f>IF(O182="snížená",K182,0)</f>
        <v>0</v>
      </c>
      <c r="BG182" s="228">
        <f>IF(O182="zákl. přenesená",K182,0)</f>
        <v>0</v>
      </c>
      <c r="BH182" s="228">
        <f>IF(O182="sníž. přenesená",K182,0)</f>
        <v>0</v>
      </c>
      <c r="BI182" s="228">
        <f>IF(O182="nulová",K182,0)</f>
        <v>0</v>
      </c>
      <c r="BJ182" s="17" t="s">
        <v>88</v>
      </c>
      <c r="BK182" s="228">
        <f>ROUND(P182*H182,2)</f>
        <v>0</v>
      </c>
      <c r="BL182" s="17" t="s">
        <v>305</v>
      </c>
      <c r="BM182" s="17" t="s">
        <v>4954</v>
      </c>
    </row>
    <row r="183" spans="2:65" s="1" customFormat="1" ht="16.5" customHeight="1">
      <c r="B183" s="39"/>
      <c r="C183" s="216" t="s">
        <v>787</v>
      </c>
      <c r="D183" s="216" t="s">
        <v>206</v>
      </c>
      <c r="E183" s="217" t="s">
        <v>4955</v>
      </c>
      <c r="F183" s="218" t="s">
        <v>4956</v>
      </c>
      <c r="G183" s="219" t="s">
        <v>361</v>
      </c>
      <c r="H183" s="220">
        <v>6</v>
      </c>
      <c r="I183" s="221"/>
      <c r="J183" s="221"/>
      <c r="K183" s="222">
        <f>ROUND(P183*H183,2)</f>
        <v>0</v>
      </c>
      <c r="L183" s="218" t="s">
        <v>1071</v>
      </c>
      <c r="M183" s="44"/>
      <c r="N183" s="223" t="s">
        <v>33</v>
      </c>
      <c r="O183" s="224" t="s">
        <v>49</v>
      </c>
      <c r="P183" s="225">
        <f>I183+J183</f>
        <v>0</v>
      </c>
      <c r="Q183" s="225">
        <f>ROUND(I183*H183,2)</f>
        <v>0</v>
      </c>
      <c r="R183" s="225">
        <f>ROUND(J183*H183,2)</f>
        <v>0</v>
      </c>
      <c r="S183" s="80"/>
      <c r="T183" s="226">
        <f>S183*H183</f>
        <v>0</v>
      </c>
      <c r="U183" s="226">
        <v>0</v>
      </c>
      <c r="V183" s="226">
        <f>U183*H183</f>
        <v>0</v>
      </c>
      <c r="W183" s="226">
        <v>0</v>
      </c>
      <c r="X183" s="227">
        <f>W183*H183</f>
        <v>0</v>
      </c>
      <c r="AR183" s="17" t="s">
        <v>305</v>
      </c>
      <c r="AT183" s="17" t="s">
        <v>206</v>
      </c>
      <c r="AU183" s="17" t="s">
        <v>90</v>
      </c>
      <c r="AY183" s="17" t="s">
        <v>204</v>
      </c>
      <c r="BE183" s="228">
        <f>IF(O183="základní",K183,0)</f>
        <v>0</v>
      </c>
      <c r="BF183" s="228">
        <f>IF(O183="snížená",K183,0)</f>
        <v>0</v>
      </c>
      <c r="BG183" s="228">
        <f>IF(O183="zákl. přenesená",K183,0)</f>
        <v>0</v>
      </c>
      <c r="BH183" s="228">
        <f>IF(O183="sníž. přenesená",K183,0)</f>
        <v>0</v>
      </c>
      <c r="BI183" s="228">
        <f>IF(O183="nulová",K183,0)</f>
        <v>0</v>
      </c>
      <c r="BJ183" s="17" t="s">
        <v>88</v>
      </c>
      <c r="BK183" s="228">
        <f>ROUND(P183*H183,2)</f>
        <v>0</v>
      </c>
      <c r="BL183" s="17" t="s">
        <v>305</v>
      </c>
      <c r="BM183" s="17" t="s">
        <v>4957</v>
      </c>
    </row>
    <row r="184" spans="2:65" s="1" customFormat="1" ht="16.5" customHeight="1">
      <c r="B184" s="39"/>
      <c r="C184" s="273" t="s">
        <v>792</v>
      </c>
      <c r="D184" s="273" t="s">
        <v>287</v>
      </c>
      <c r="E184" s="274" t="s">
        <v>4958</v>
      </c>
      <c r="F184" s="275" t="s">
        <v>4959</v>
      </c>
      <c r="G184" s="276" t="s">
        <v>361</v>
      </c>
      <c r="H184" s="277">
        <v>6</v>
      </c>
      <c r="I184" s="278"/>
      <c r="J184" s="279"/>
      <c r="K184" s="280">
        <f>ROUND(P184*H184,2)</f>
        <v>0</v>
      </c>
      <c r="L184" s="275" t="s">
        <v>1071</v>
      </c>
      <c r="M184" s="281"/>
      <c r="N184" s="282" t="s">
        <v>33</v>
      </c>
      <c r="O184" s="224" t="s">
        <v>49</v>
      </c>
      <c r="P184" s="225">
        <f>I184+J184</f>
        <v>0</v>
      </c>
      <c r="Q184" s="225">
        <f>ROUND(I184*H184,2)</f>
        <v>0</v>
      </c>
      <c r="R184" s="225">
        <f>ROUND(J184*H184,2)</f>
        <v>0</v>
      </c>
      <c r="S184" s="80"/>
      <c r="T184" s="226">
        <f>S184*H184</f>
        <v>0</v>
      </c>
      <c r="U184" s="226">
        <v>0</v>
      </c>
      <c r="V184" s="226">
        <f>U184*H184</f>
        <v>0</v>
      </c>
      <c r="W184" s="226">
        <v>0</v>
      </c>
      <c r="X184" s="227">
        <f>W184*H184</f>
        <v>0</v>
      </c>
      <c r="AR184" s="17" t="s">
        <v>411</v>
      </c>
      <c r="AT184" s="17" t="s">
        <v>287</v>
      </c>
      <c r="AU184" s="17" t="s">
        <v>90</v>
      </c>
      <c r="AY184" s="17" t="s">
        <v>204</v>
      </c>
      <c r="BE184" s="228">
        <f>IF(O184="základní",K184,0)</f>
        <v>0</v>
      </c>
      <c r="BF184" s="228">
        <f>IF(O184="snížená",K184,0)</f>
        <v>0</v>
      </c>
      <c r="BG184" s="228">
        <f>IF(O184="zákl. přenesená",K184,0)</f>
        <v>0</v>
      </c>
      <c r="BH184" s="228">
        <f>IF(O184="sníž. přenesená",K184,0)</f>
        <v>0</v>
      </c>
      <c r="BI184" s="228">
        <f>IF(O184="nulová",K184,0)</f>
        <v>0</v>
      </c>
      <c r="BJ184" s="17" t="s">
        <v>88</v>
      </c>
      <c r="BK184" s="228">
        <f>ROUND(P184*H184,2)</f>
        <v>0</v>
      </c>
      <c r="BL184" s="17" t="s">
        <v>305</v>
      </c>
      <c r="BM184" s="17" t="s">
        <v>4960</v>
      </c>
    </row>
    <row r="185" spans="2:65" s="1" customFormat="1" ht="16.5" customHeight="1">
      <c r="B185" s="39"/>
      <c r="C185" s="216" t="s">
        <v>796</v>
      </c>
      <c r="D185" s="216" t="s">
        <v>206</v>
      </c>
      <c r="E185" s="217" t="s">
        <v>4961</v>
      </c>
      <c r="F185" s="218" t="s">
        <v>4962</v>
      </c>
      <c r="G185" s="219" t="s">
        <v>361</v>
      </c>
      <c r="H185" s="220">
        <v>2</v>
      </c>
      <c r="I185" s="221"/>
      <c r="J185" s="221"/>
      <c r="K185" s="222">
        <f>ROUND(P185*H185,2)</f>
        <v>0</v>
      </c>
      <c r="L185" s="218" t="s">
        <v>1071</v>
      </c>
      <c r="M185" s="44"/>
      <c r="N185" s="223" t="s">
        <v>33</v>
      </c>
      <c r="O185" s="224" t="s">
        <v>49</v>
      </c>
      <c r="P185" s="225">
        <f>I185+J185</f>
        <v>0</v>
      </c>
      <c r="Q185" s="225">
        <f>ROUND(I185*H185,2)</f>
        <v>0</v>
      </c>
      <c r="R185" s="225">
        <f>ROUND(J185*H185,2)</f>
        <v>0</v>
      </c>
      <c r="S185" s="80"/>
      <c r="T185" s="226">
        <f>S185*H185</f>
        <v>0</v>
      </c>
      <c r="U185" s="226">
        <v>0</v>
      </c>
      <c r="V185" s="226">
        <f>U185*H185</f>
        <v>0</v>
      </c>
      <c r="W185" s="226">
        <v>0</v>
      </c>
      <c r="X185" s="227">
        <f>W185*H185</f>
        <v>0</v>
      </c>
      <c r="AR185" s="17" t="s">
        <v>305</v>
      </c>
      <c r="AT185" s="17" t="s">
        <v>206</v>
      </c>
      <c r="AU185" s="17" t="s">
        <v>90</v>
      </c>
      <c r="AY185" s="17" t="s">
        <v>204</v>
      </c>
      <c r="BE185" s="228">
        <f>IF(O185="základní",K185,0)</f>
        <v>0</v>
      </c>
      <c r="BF185" s="228">
        <f>IF(O185="snížená",K185,0)</f>
        <v>0</v>
      </c>
      <c r="BG185" s="228">
        <f>IF(O185="zákl. přenesená",K185,0)</f>
        <v>0</v>
      </c>
      <c r="BH185" s="228">
        <f>IF(O185="sníž. přenesená",K185,0)</f>
        <v>0</v>
      </c>
      <c r="BI185" s="228">
        <f>IF(O185="nulová",K185,0)</f>
        <v>0</v>
      </c>
      <c r="BJ185" s="17" t="s">
        <v>88</v>
      </c>
      <c r="BK185" s="228">
        <f>ROUND(P185*H185,2)</f>
        <v>0</v>
      </c>
      <c r="BL185" s="17" t="s">
        <v>305</v>
      </c>
      <c r="BM185" s="17" t="s">
        <v>4963</v>
      </c>
    </row>
    <row r="186" spans="2:65" s="1" customFormat="1" ht="16.5" customHeight="1">
      <c r="B186" s="39"/>
      <c r="C186" s="273" t="s">
        <v>801</v>
      </c>
      <c r="D186" s="273" t="s">
        <v>287</v>
      </c>
      <c r="E186" s="274" t="s">
        <v>4964</v>
      </c>
      <c r="F186" s="275" t="s">
        <v>4965</v>
      </c>
      <c r="G186" s="276" t="s">
        <v>314</v>
      </c>
      <c r="H186" s="277">
        <v>2</v>
      </c>
      <c r="I186" s="278"/>
      <c r="J186" s="279"/>
      <c r="K186" s="280">
        <f>ROUND(P186*H186,2)</f>
        <v>0</v>
      </c>
      <c r="L186" s="275" t="s">
        <v>1071</v>
      </c>
      <c r="M186" s="281"/>
      <c r="N186" s="282" t="s">
        <v>33</v>
      </c>
      <c r="O186" s="224" t="s">
        <v>49</v>
      </c>
      <c r="P186" s="225">
        <f>I186+J186</f>
        <v>0</v>
      </c>
      <c r="Q186" s="225">
        <f>ROUND(I186*H186,2)</f>
        <v>0</v>
      </c>
      <c r="R186" s="225">
        <f>ROUND(J186*H186,2)</f>
        <v>0</v>
      </c>
      <c r="S186" s="80"/>
      <c r="T186" s="226">
        <f>S186*H186</f>
        <v>0</v>
      </c>
      <c r="U186" s="226">
        <v>0</v>
      </c>
      <c r="V186" s="226">
        <f>U186*H186</f>
        <v>0</v>
      </c>
      <c r="W186" s="226">
        <v>0</v>
      </c>
      <c r="X186" s="227">
        <f>W186*H186</f>
        <v>0</v>
      </c>
      <c r="AR186" s="17" t="s">
        <v>411</v>
      </c>
      <c r="AT186" s="17" t="s">
        <v>287</v>
      </c>
      <c r="AU186" s="17" t="s">
        <v>90</v>
      </c>
      <c r="AY186" s="17" t="s">
        <v>204</v>
      </c>
      <c r="BE186" s="228">
        <f>IF(O186="základní",K186,0)</f>
        <v>0</v>
      </c>
      <c r="BF186" s="228">
        <f>IF(O186="snížená",K186,0)</f>
        <v>0</v>
      </c>
      <c r="BG186" s="228">
        <f>IF(O186="zákl. přenesená",K186,0)</f>
        <v>0</v>
      </c>
      <c r="BH186" s="228">
        <f>IF(O186="sníž. přenesená",K186,0)</f>
        <v>0</v>
      </c>
      <c r="BI186" s="228">
        <f>IF(O186="nulová",K186,0)</f>
        <v>0</v>
      </c>
      <c r="BJ186" s="17" t="s">
        <v>88</v>
      </c>
      <c r="BK186" s="228">
        <f>ROUND(P186*H186,2)</f>
        <v>0</v>
      </c>
      <c r="BL186" s="17" t="s">
        <v>305</v>
      </c>
      <c r="BM186" s="17" t="s">
        <v>4966</v>
      </c>
    </row>
    <row r="187" spans="2:65" s="1" customFormat="1" ht="16.5" customHeight="1">
      <c r="B187" s="39"/>
      <c r="C187" s="216" t="s">
        <v>807</v>
      </c>
      <c r="D187" s="216" t="s">
        <v>206</v>
      </c>
      <c r="E187" s="217" t="s">
        <v>4967</v>
      </c>
      <c r="F187" s="218" t="s">
        <v>4968</v>
      </c>
      <c r="G187" s="219" t="s">
        <v>361</v>
      </c>
      <c r="H187" s="220">
        <v>9</v>
      </c>
      <c r="I187" s="221"/>
      <c r="J187" s="221"/>
      <c r="K187" s="222">
        <f>ROUND(P187*H187,2)</f>
        <v>0</v>
      </c>
      <c r="L187" s="218" t="s">
        <v>1071</v>
      </c>
      <c r="M187" s="44"/>
      <c r="N187" s="223" t="s">
        <v>33</v>
      </c>
      <c r="O187" s="224" t="s">
        <v>49</v>
      </c>
      <c r="P187" s="225">
        <f>I187+J187</f>
        <v>0</v>
      </c>
      <c r="Q187" s="225">
        <f>ROUND(I187*H187,2)</f>
        <v>0</v>
      </c>
      <c r="R187" s="225">
        <f>ROUND(J187*H187,2)</f>
        <v>0</v>
      </c>
      <c r="S187" s="80"/>
      <c r="T187" s="226">
        <f>S187*H187</f>
        <v>0</v>
      </c>
      <c r="U187" s="226">
        <v>0</v>
      </c>
      <c r="V187" s="226">
        <f>U187*H187</f>
        <v>0</v>
      </c>
      <c r="W187" s="226">
        <v>0</v>
      </c>
      <c r="X187" s="227">
        <f>W187*H187</f>
        <v>0</v>
      </c>
      <c r="AR187" s="17" t="s">
        <v>305</v>
      </c>
      <c r="AT187" s="17" t="s">
        <v>206</v>
      </c>
      <c r="AU187" s="17" t="s">
        <v>90</v>
      </c>
      <c r="AY187" s="17" t="s">
        <v>204</v>
      </c>
      <c r="BE187" s="228">
        <f>IF(O187="základní",K187,0)</f>
        <v>0</v>
      </c>
      <c r="BF187" s="228">
        <f>IF(O187="snížená",K187,0)</f>
        <v>0</v>
      </c>
      <c r="BG187" s="228">
        <f>IF(O187="zákl. přenesená",K187,0)</f>
        <v>0</v>
      </c>
      <c r="BH187" s="228">
        <f>IF(O187="sníž. přenesená",K187,0)</f>
        <v>0</v>
      </c>
      <c r="BI187" s="228">
        <f>IF(O187="nulová",K187,0)</f>
        <v>0</v>
      </c>
      <c r="BJ187" s="17" t="s">
        <v>88</v>
      </c>
      <c r="BK187" s="228">
        <f>ROUND(P187*H187,2)</f>
        <v>0</v>
      </c>
      <c r="BL187" s="17" t="s">
        <v>305</v>
      </c>
      <c r="BM187" s="17" t="s">
        <v>4969</v>
      </c>
    </row>
    <row r="188" spans="2:65" s="1" customFormat="1" ht="16.5" customHeight="1">
      <c r="B188" s="39"/>
      <c r="C188" s="273" t="s">
        <v>814</v>
      </c>
      <c r="D188" s="273" t="s">
        <v>287</v>
      </c>
      <c r="E188" s="274" t="s">
        <v>4970</v>
      </c>
      <c r="F188" s="275" t="s">
        <v>4971</v>
      </c>
      <c r="G188" s="276" t="s">
        <v>314</v>
      </c>
      <c r="H188" s="277">
        <v>9</v>
      </c>
      <c r="I188" s="278"/>
      <c r="J188" s="279"/>
      <c r="K188" s="280">
        <f>ROUND(P188*H188,2)</f>
        <v>0</v>
      </c>
      <c r="L188" s="275" t="s">
        <v>1071</v>
      </c>
      <c r="M188" s="281"/>
      <c r="N188" s="282" t="s">
        <v>33</v>
      </c>
      <c r="O188" s="224" t="s">
        <v>49</v>
      </c>
      <c r="P188" s="225">
        <f>I188+J188</f>
        <v>0</v>
      </c>
      <c r="Q188" s="225">
        <f>ROUND(I188*H188,2)</f>
        <v>0</v>
      </c>
      <c r="R188" s="225">
        <f>ROUND(J188*H188,2)</f>
        <v>0</v>
      </c>
      <c r="S188" s="80"/>
      <c r="T188" s="226">
        <f>S188*H188</f>
        <v>0</v>
      </c>
      <c r="U188" s="226">
        <v>0</v>
      </c>
      <c r="V188" s="226">
        <f>U188*H188</f>
        <v>0</v>
      </c>
      <c r="W188" s="226">
        <v>0</v>
      </c>
      <c r="X188" s="227">
        <f>W188*H188</f>
        <v>0</v>
      </c>
      <c r="AR188" s="17" t="s">
        <v>411</v>
      </c>
      <c r="AT188" s="17" t="s">
        <v>287</v>
      </c>
      <c r="AU188" s="17" t="s">
        <v>90</v>
      </c>
      <c r="AY188" s="17" t="s">
        <v>204</v>
      </c>
      <c r="BE188" s="228">
        <f>IF(O188="základní",K188,0)</f>
        <v>0</v>
      </c>
      <c r="BF188" s="228">
        <f>IF(O188="snížená",K188,0)</f>
        <v>0</v>
      </c>
      <c r="BG188" s="228">
        <f>IF(O188="zákl. přenesená",K188,0)</f>
        <v>0</v>
      </c>
      <c r="BH188" s="228">
        <f>IF(O188="sníž. přenesená",K188,0)</f>
        <v>0</v>
      </c>
      <c r="BI188" s="228">
        <f>IF(O188="nulová",K188,0)</f>
        <v>0</v>
      </c>
      <c r="BJ188" s="17" t="s">
        <v>88</v>
      </c>
      <c r="BK188" s="228">
        <f>ROUND(P188*H188,2)</f>
        <v>0</v>
      </c>
      <c r="BL188" s="17" t="s">
        <v>305</v>
      </c>
      <c r="BM188" s="17" t="s">
        <v>4972</v>
      </c>
    </row>
    <row r="189" spans="2:65" s="1" customFormat="1" ht="16.5" customHeight="1">
      <c r="B189" s="39"/>
      <c r="C189" s="273" t="s">
        <v>830</v>
      </c>
      <c r="D189" s="273" t="s">
        <v>287</v>
      </c>
      <c r="E189" s="274" t="s">
        <v>4973</v>
      </c>
      <c r="F189" s="275" t="s">
        <v>4974</v>
      </c>
      <c r="G189" s="276" t="s">
        <v>314</v>
      </c>
      <c r="H189" s="277">
        <v>35</v>
      </c>
      <c r="I189" s="278"/>
      <c r="J189" s="279"/>
      <c r="K189" s="280">
        <f>ROUND(P189*H189,2)</f>
        <v>0</v>
      </c>
      <c r="L189" s="275" t="s">
        <v>1071</v>
      </c>
      <c r="M189" s="281"/>
      <c r="N189" s="282" t="s">
        <v>33</v>
      </c>
      <c r="O189" s="224" t="s">
        <v>49</v>
      </c>
      <c r="P189" s="225">
        <f>I189+J189</f>
        <v>0</v>
      </c>
      <c r="Q189" s="225">
        <f>ROUND(I189*H189,2)</f>
        <v>0</v>
      </c>
      <c r="R189" s="225">
        <f>ROUND(J189*H189,2)</f>
        <v>0</v>
      </c>
      <c r="S189" s="80"/>
      <c r="T189" s="226">
        <f>S189*H189</f>
        <v>0</v>
      </c>
      <c r="U189" s="226">
        <v>0</v>
      </c>
      <c r="V189" s="226">
        <f>U189*H189</f>
        <v>0</v>
      </c>
      <c r="W189" s="226">
        <v>0</v>
      </c>
      <c r="X189" s="227">
        <f>W189*H189</f>
        <v>0</v>
      </c>
      <c r="AR189" s="17" t="s">
        <v>411</v>
      </c>
      <c r="AT189" s="17" t="s">
        <v>287</v>
      </c>
      <c r="AU189" s="17" t="s">
        <v>90</v>
      </c>
      <c r="AY189" s="17" t="s">
        <v>204</v>
      </c>
      <c r="BE189" s="228">
        <f>IF(O189="základní",K189,0)</f>
        <v>0</v>
      </c>
      <c r="BF189" s="228">
        <f>IF(O189="snížená",K189,0)</f>
        <v>0</v>
      </c>
      <c r="BG189" s="228">
        <f>IF(O189="zákl. přenesená",K189,0)</f>
        <v>0</v>
      </c>
      <c r="BH189" s="228">
        <f>IF(O189="sníž. přenesená",K189,0)</f>
        <v>0</v>
      </c>
      <c r="BI189" s="228">
        <f>IF(O189="nulová",K189,0)</f>
        <v>0</v>
      </c>
      <c r="BJ189" s="17" t="s">
        <v>88</v>
      </c>
      <c r="BK189" s="228">
        <f>ROUND(P189*H189,2)</f>
        <v>0</v>
      </c>
      <c r="BL189" s="17" t="s">
        <v>305</v>
      </c>
      <c r="BM189" s="17" t="s">
        <v>4975</v>
      </c>
    </row>
    <row r="190" spans="2:65" s="1" customFormat="1" ht="16.5" customHeight="1">
      <c r="B190" s="39"/>
      <c r="C190" s="273" t="s">
        <v>835</v>
      </c>
      <c r="D190" s="273" t="s">
        <v>287</v>
      </c>
      <c r="E190" s="274" t="s">
        <v>4976</v>
      </c>
      <c r="F190" s="275" t="s">
        <v>4977</v>
      </c>
      <c r="G190" s="276" t="s">
        <v>314</v>
      </c>
      <c r="H190" s="277">
        <v>86</v>
      </c>
      <c r="I190" s="278"/>
      <c r="J190" s="279"/>
      <c r="K190" s="280">
        <f>ROUND(P190*H190,2)</f>
        <v>0</v>
      </c>
      <c r="L190" s="275" t="s">
        <v>1071</v>
      </c>
      <c r="M190" s="281"/>
      <c r="N190" s="282" t="s">
        <v>33</v>
      </c>
      <c r="O190" s="224" t="s">
        <v>49</v>
      </c>
      <c r="P190" s="225">
        <f>I190+J190</f>
        <v>0</v>
      </c>
      <c r="Q190" s="225">
        <f>ROUND(I190*H190,2)</f>
        <v>0</v>
      </c>
      <c r="R190" s="225">
        <f>ROUND(J190*H190,2)</f>
        <v>0</v>
      </c>
      <c r="S190" s="80"/>
      <c r="T190" s="226">
        <f>S190*H190</f>
        <v>0</v>
      </c>
      <c r="U190" s="226">
        <v>0</v>
      </c>
      <c r="V190" s="226">
        <f>U190*H190</f>
        <v>0</v>
      </c>
      <c r="W190" s="226">
        <v>0</v>
      </c>
      <c r="X190" s="227">
        <f>W190*H190</f>
        <v>0</v>
      </c>
      <c r="AR190" s="17" t="s">
        <v>411</v>
      </c>
      <c r="AT190" s="17" t="s">
        <v>287</v>
      </c>
      <c r="AU190" s="17" t="s">
        <v>90</v>
      </c>
      <c r="AY190" s="17" t="s">
        <v>204</v>
      </c>
      <c r="BE190" s="228">
        <f>IF(O190="základní",K190,0)</f>
        <v>0</v>
      </c>
      <c r="BF190" s="228">
        <f>IF(O190="snížená",K190,0)</f>
        <v>0</v>
      </c>
      <c r="BG190" s="228">
        <f>IF(O190="zákl. přenesená",K190,0)</f>
        <v>0</v>
      </c>
      <c r="BH190" s="228">
        <f>IF(O190="sníž. přenesená",K190,0)</f>
        <v>0</v>
      </c>
      <c r="BI190" s="228">
        <f>IF(O190="nulová",K190,0)</f>
        <v>0</v>
      </c>
      <c r="BJ190" s="17" t="s">
        <v>88</v>
      </c>
      <c r="BK190" s="228">
        <f>ROUND(P190*H190,2)</f>
        <v>0</v>
      </c>
      <c r="BL190" s="17" t="s">
        <v>305</v>
      </c>
      <c r="BM190" s="17" t="s">
        <v>4978</v>
      </c>
    </row>
    <row r="191" spans="2:65" s="1" customFormat="1" ht="16.5" customHeight="1">
      <c r="B191" s="39"/>
      <c r="C191" s="273" t="s">
        <v>844</v>
      </c>
      <c r="D191" s="273" t="s">
        <v>287</v>
      </c>
      <c r="E191" s="274" t="s">
        <v>4979</v>
      </c>
      <c r="F191" s="275" t="s">
        <v>4980</v>
      </c>
      <c r="G191" s="276" t="s">
        <v>314</v>
      </c>
      <c r="H191" s="277">
        <v>46</v>
      </c>
      <c r="I191" s="278"/>
      <c r="J191" s="279"/>
      <c r="K191" s="280">
        <f>ROUND(P191*H191,2)</f>
        <v>0</v>
      </c>
      <c r="L191" s="275" t="s">
        <v>1071</v>
      </c>
      <c r="M191" s="281"/>
      <c r="N191" s="282" t="s">
        <v>33</v>
      </c>
      <c r="O191" s="224" t="s">
        <v>49</v>
      </c>
      <c r="P191" s="225">
        <f>I191+J191</f>
        <v>0</v>
      </c>
      <c r="Q191" s="225">
        <f>ROUND(I191*H191,2)</f>
        <v>0</v>
      </c>
      <c r="R191" s="225">
        <f>ROUND(J191*H191,2)</f>
        <v>0</v>
      </c>
      <c r="S191" s="80"/>
      <c r="T191" s="226">
        <f>S191*H191</f>
        <v>0</v>
      </c>
      <c r="U191" s="226">
        <v>0</v>
      </c>
      <c r="V191" s="226">
        <f>U191*H191</f>
        <v>0</v>
      </c>
      <c r="W191" s="226">
        <v>0</v>
      </c>
      <c r="X191" s="227">
        <f>W191*H191</f>
        <v>0</v>
      </c>
      <c r="AR191" s="17" t="s">
        <v>411</v>
      </c>
      <c r="AT191" s="17" t="s">
        <v>287</v>
      </c>
      <c r="AU191" s="17" t="s">
        <v>90</v>
      </c>
      <c r="AY191" s="17" t="s">
        <v>204</v>
      </c>
      <c r="BE191" s="228">
        <f>IF(O191="základní",K191,0)</f>
        <v>0</v>
      </c>
      <c r="BF191" s="228">
        <f>IF(O191="snížená",K191,0)</f>
        <v>0</v>
      </c>
      <c r="BG191" s="228">
        <f>IF(O191="zákl. přenesená",K191,0)</f>
        <v>0</v>
      </c>
      <c r="BH191" s="228">
        <f>IF(O191="sníž. přenesená",K191,0)</f>
        <v>0</v>
      </c>
      <c r="BI191" s="228">
        <f>IF(O191="nulová",K191,0)</f>
        <v>0</v>
      </c>
      <c r="BJ191" s="17" t="s">
        <v>88</v>
      </c>
      <c r="BK191" s="228">
        <f>ROUND(P191*H191,2)</f>
        <v>0</v>
      </c>
      <c r="BL191" s="17" t="s">
        <v>305</v>
      </c>
      <c r="BM191" s="17" t="s">
        <v>4981</v>
      </c>
    </row>
    <row r="192" spans="2:65" s="1" customFormat="1" ht="16.5" customHeight="1">
      <c r="B192" s="39"/>
      <c r="C192" s="273" t="s">
        <v>854</v>
      </c>
      <c r="D192" s="273" t="s">
        <v>287</v>
      </c>
      <c r="E192" s="274" t="s">
        <v>4982</v>
      </c>
      <c r="F192" s="275" t="s">
        <v>4983</v>
      </c>
      <c r="G192" s="276" t="s">
        <v>314</v>
      </c>
      <c r="H192" s="277">
        <v>15</v>
      </c>
      <c r="I192" s="278"/>
      <c r="J192" s="279"/>
      <c r="K192" s="280">
        <f>ROUND(P192*H192,2)</f>
        <v>0</v>
      </c>
      <c r="L192" s="275" t="s">
        <v>1071</v>
      </c>
      <c r="M192" s="281"/>
      <c r="N192" s="282" t="s">
        <v>33</v>
      </c>
      <c r="O192" s="224" t="s">
        <v>49</v>
      </c>
      <c r="P192" s="225">
        <f>I192+J192</f>
        <v>0</v>
      </c>
      <c r="Q192" s="225">
        <f>ROUND(I192*H192,2)</f>
        <v>0</v>
      </c>
      <c r="R192" s="225">
        <f>ROUND(J192*H192,2)</f>
        <v>0</v>
      </c>
      <c r="S192" s="80"/>
      <c r="T192" s="226">
        <f>S192*H192</f>
        <v>0</v>
      </c>
      <c r="U192" s="226">
        <v>0</v>
      </c>
      <c r="V192" s="226">
        <f>U192*H192</f>
        <v>0</v>
      </c>
      <c r="W192" s="226">
        <v>0</v>
      </c>
      <c r="X192" s="227">
        <f>W192*H192</f>
        <v>0</v>
      </c>
      <c r="AR192" s="17" t="s">
        <v>411</v>
      </c>
      <c r="AT192" s="17" t="s">
        <v>287</v>
      </c>
      <c r="AU192" s="17" t="s">
        <v>90</v>
      </c>
      <c r="AY192" s="17" t="s">
        <v>204</v>
      </c>
      <c r="BE192" s="228">
        <f>IF(O192="základní",K192,0)</f>
        <v>0</v>
      </c>
      <c r="BF192" s="228">
        <f>IF(O192="snížená",K192,0)</f>
        <v>0</v>
      </c>
      <c r="BG192" s="228">
        <f>IF(O192="zákl. přenesená",K192,0)</f>
        <v>0</v>
      </c>
      <c r="BH192" s="228">
        <f>IF(O192="sníž. přenesená",K192,0)</f>
        <v>0</v>
      </c>
      <c r="BI192" s="228">
        <f>IF(O192="nulová",K192,0)</f>
        <v>0</v>
      </c>
      <c r="BJ192" s="17" t="s">
        <v>88</v>
      </c>
      <c r="BK192" s="228">
        <f>ROUND(P192*H192,2)</f>
        <v>0</v>
      </c>
      <c r="BL192" s="17" t="s">
        <v>305</v>
      </c>
      <c r="BM192" s="17" t="s">
        <v>4984</v>
      </c>
    </row>
    <row r="193" spans="2:65" s="1" customFormat="1" ht="16.5" customHeight="1">
      <c r="B193" s="39"/>
      <c r="C193" s="273" t="s">
        <v>858</v>
      </c>
      <c r="D193" s="273" t="s">
        <v>287</v>
      </c>
      <c r="E193" s="274" t="s">
        <v>4985</v>
      </c>
      <c r="F193" s="275" t="s">
        <v>4986</v>
      </c>
      <c r="G193" s="276" t="s">
        <v>314</v>
      </c>
      <c r="H193" s="277">
        <v>250</v>
      </c>
      <c r="I193" s="278"/>
      <c r="J193" s="279"/>
      <c r="K193" s="280">
        <f>ROUND(P193*H193,2)</f>
        <v>0</v>
      </c>
      <c r="L193" s="275" t="s">
        <v>1071</v>
      </c>
      <c r="M193" s="281"/>
      <c r="N193" s="282" t="s">
        <v>33</v>
      </c>
      <c r="O193" s="224" t="s">
        <v>49</v>
      </c>
      <c r="P193" s="225">
        <f>I193+J193</f>
        <v>0</v>
      </c>
      <c r="Q193" s="225">
        <f>ROUND(I193*H193,2)</f>
        <v>0</v>
      </c>
      <c r="R193" s="225">
        <f>ROUND(J193*H193,2)</f>
        <v>0</v>
      </c>
      <c r="S193" s="80"/>
      <c r="T193" s="226">
        <f>S193*H193</f>
        <v>0</v>
      </c>
      <c r="U193" s="226">
        <v>0</v>
      </c>
      <c r="V193" s="226">
        <f>U193*H193</f>
        <v>0</v>
      </c>
      <c r="W193" s="226">
        <v>0</v>
      </c>
      <c r="X193" s="227">
        <f>W193*H193</f>
        <v>0</v>
      </c>
      <c r="AR193" s="17" t="s">
        <v>411</v>
      </c>
      <c r="AT193" s="17" t="s">
        <v>287</v>
      </c>
      <c r="AU193" s="17" t="s">
        <v>90</v>
      </c>
      <c r="AY193" s="17" t="s">
        <v>204</v>
      </c>
      <c r="BE193" s="228">
        <f>IF(O193="základní",K193,0)</f>
        <v>0</v>
      </c>
      <c r="BF193" s="228">
        <f>IF(O193="snížená",K193,0)</f>
        <v>0</v>
      </c>
      <c r="BG193" s="228">
        <f>IF(O193="zákl. přenesená",K193,0)</f>
        <v>0</v>
      </c>
      <c r="BH193" s="228">
        <f>IF(O193="sníž. přenesená",K193,0)</f>
        <v>0</v>
      </c>
      <c r="BI193" s="228">
        <f>IF(O193="nulová",K193,0)</f>
        <v>0</v>
      </c>
      <c r="BJ193" s="17" t="s">
        <v>88</v>
      </c>
      <c r="BK193" s="228">
        <f>ROUND(P193*H193,2)</f>
        <v>0</v>
      </c>
      <c r="BL193" s="17" t="s">
        <v>305</v>
      </c>
      <c r="BM193" s="17" t="s">
        <v>4987</v>
      </c>
    </row>
    <row r="194" spans="2:65" s="1" customFormat="1" ht="16.5" customHeight="1">
      <c r="B194" s="39"/>
      <c r="C194" s="273" t="s">
        <v>863</v>
      </c>
      <c r="D194" s="273" t="s">
        <v>287</v>
      </c>
      <c r="E194" s="274" t="s">
        <v>4988</v>
      </c>
      <c r="F194" s="275" t="s">
        <v>4989</v>
      </c>
      <c r="G194" s="276" t="s">
        <v>314</v>
      </c>
      <c r="H194" s="277">
        <v>75</v>
      </c>
      <c r="I194" s="278"/>
      <c r="J194" s="279"/>
      <c r="K194" s="280">
        <f>ROUND(P194*H194,2)</f>
        <v>0</v>
      </c>
      <c r="L194" s="275" t="s">
        <v>1071</v>
      </c>
      <c r="M194" s="281"/>
      <c r="N194" s="282" t="s">
        <v>33</v>
      </c>
      <c r="O194" s="224" t="s">
        <v>49</v>
      </c>
      <c r="P194" s="225">
        <f>I194+J194</f>
        <v>0</v>
      </c>
      <c r="Q194" s="225">
        <f>ROUND(I194*H194,2)</f>
        <v>0</v>
      </c>
      <c r="R194" s="225">
        <f>ROUND(J194*H194,2)</f>
        <v>0</v>
      </c>
      <c r="S194" s="80"/>
      <c r="T194" s="226">
        <f>S194*H194</f>
        <v>0</v>
      </c>
      <c r="U194" s="226">
        <v>0</v>
      </c>
      <c r="V194" s="226">
        <f>U194*H194</f>
        <v>0</v>
      </c>
      <c r="W194" s="226">
        <v>0</v>
      </c>
      <c r="X194" s="227">
        <f>W194*H194</f>
        <v>0</v>
      </c>
      <c r="AR194" s="17" t="s">
        <v>411</v>
      </c>
      <c r="AT194" s="17" t="s">
        <v>287</v>
      </c>
      <c r="AU194" s="17" t="s">
        <v>90</v>
      </c>
      <c r="AY194" s="17" t="s">
        <v>204</v>
      </c>
      <c r="BE194" s="228">
        <f>IF(O194="základní",K194,0)</f>
        <v>0</v>
      </c>
      <c r="BF194" s="228">
        <f>IF(O194="snížená",K194,0)</f>
        <v>0</v>
      </c>
      <c r="BG194" s="228">
        <f>IF(O194="zákl. přenesená",K194,0)</f>
        <v>0</v>
      </c>
      <c r="BH194" s="228">
        <f>IF(O194="sníž. přenesená",K194,0)</f>
        <v>0</v>
      </c>
      <c r="BI194" s="228">
        <f>IF(O194="nulová",K194,0)</f>
        <v>0</v>
      </c>
      <c r="BJ194" s="17" t="s">
        <v>88</v>
      </c>
      <c r="BK194" s="228">
        <f>ROUND(P194*H194,2)</f>
        <v>0</v>
      </c>
      <c r="BL194" s="17" t="s">
        <v>305</v>
      </c>
      <c r="BM194" s="17" t="s">
        <v>4990</v>
      </c>
    </row>
    <row r="195" spans="2:65" s="1" customFormat="1" ht="16.5" customHeight="1">
      <c r="B195" s="39"/>
      <c r="C195" s="273" t="s">
        <v>868</v>
      </c>
      <c r="D195" s="273" t="s">
        <v>287</v>
      </c>
      <c r="E195" s="274" t="s">
        <v>4991</v>
      </c>
      <c r="F195" s="275" t="s">
        <v>4992</v>
      </c>
      <c r="G195" s="276" t="s">
        <v>314</v>
      </c>
      <c r="H195" s="277">
        <v>34</v>
      </c>
      <c r="I195" s="278"/>
      <c r="J195" s="279"/>
      <c r="K195" s="280">
        <f>ROUND(P195*H195,2)</f>
        <v>0</v>
      </c>
      <c r="L195" s="275" t="s">
        <v>1071</v>
      </c>
      <c r="M195" s="281"/>
      <c r="N195" s="282" t="s">
        <v>33</v>
      </c>
      <c r="O195" s="224" t="s">
        <v>49</v>
      </c>
      <c r="P195" s="225">
        <f>I195+J195</f>
        <v>0</v>
      </c>
      <c r="Q195" s="225">
        <f>ROUND(I195*H195,2)</f>
        <v>0</v>
      </c>
      <c r="R195" s="225">
        <f>ROUND(J195*H195,2)</f>
        <v>0</v>
      </c>
      <c r="S195" s="80"/>
      <c r="T195" s="226">
        <f>S195*H195</f>
        <v>0</v>
      </c>
      <c r="U195" s="226">
        <v>0</v>
      </c>
      <c r="V195" s="226">
        <f>U195*H195</f>
        <v>0</v>
      </c>
      <c r="W195" s="226">
        <v>0</v>
      </c>
      <c r="X195" s="227">
        <f>W195*H195</f>
        <v>0</v>
      </c>
      <c r="AR195" s="17" t="s">
        <v>411</v>
      </c>
      <c r="AT195" s="17" t="s">
        <v>287</v>
      </c>
      <c r="AU195" s="17" t="s">
        <v>90</v>
      </c>
      <c r="AY195" s="17" t="s">
        <v>204</v>
      </c>
      <c r="BE195" s="228">
        <f>IF(O195="základní",K195,0)</f>
        <v>0</v>
      </c>
      <c r="BF195" s="228">
        <f>IF(O195="snížená",K195,0)</f>
        <v>0</v>
      </c>
      <c r="BG195" s="228">
        <f>IF(O195="zákl. přenesená",K195,0)</f>
        <v>0</v>
      </c>
      <c r="BH195" s="228">
        <f>IF(O195="sníž. přenesená",K195,0)</f>
        <v>0</v>
      </c>
      <c r="BI195" s="228">
        <f>IF(O195="nulová",K195,0)</f>
        <v>0</v>
      </c>
      <c r="BJ195" s="17" t="s">
        <v>88</v>
      </c>
      <c r="BK195" s="228">
        <f>ROUND(P195*H195,2)</f>
        <v>0</v>
      </c>
      <c r="BL195" s="17" t="s">
        <v>305</v>
      </c>
      <c r="BM195" s="17" t="s">
        <v>4993</v>
      </c>
    </row>
    <row r="196" spans="2:65" s="1" customFormat="1" ht="16.5" customHeight="1">
      <c r="B196" s="39"/>
      <c r="C196" s="273" t="s">
        <v>873</v>
      </c>
      <c r="D196" s="273" t="s">
        <v>287</v>
      </c>
      <c r="E196" s="274" t="s">
        <v>4994</v>
      </c>
      <c r="F196" s="275" t="s">
        <v>4995</v>
      </c>
      <c r="G196" s="276" t="s">
        <v>314</v>
      </c>
      <c r="H196" s="277">
        <v>33</v>
      </c>
      <c r="I196" s="278"/>
      <c r="J196" s="279"/>
      <c r="K196" s="280">
        <f>ROUND(P196*H196,2)</f>
        <v>0</v>
      </c>
      <c r="L196" s="275" t="s">
        <v>1071</v>
      </c>
      <c r="M196" s="281"/>
      <c r="N196" s="282" t="s">
        <v>33</v>
      </c>
      <c r="O196" s="224" t="s">
        <v>49</v>
      </c>
      <c r="P196" s="225">
        <f>I196+J196</f>
        <v>0</v>
      </c>
      <c r="Q196" s="225">
        <f>ROUND(I196*H196,2)</f>
        <v>0</v>
      </c>
      <c r="R196" s="225">
        <f>ROUND(J196*H196,2)</f>
        <v>0</v>
      </c>
      <c r="S196" s="80"/>
      <c r="T196" s="226">
        <f>S196*H196</f>
        <v>0</v>
      </c>
      <c r="U196" s="226">
        <v>0</v>
      </c>
      <c r="V196" s="226">
        <f>U196*H196</f>
        <v>0</v>
      </c>
      <c r="W196" s="226">
        <v>0</v>
      </c>
      <c r="X196" s="227">
        <f>W196*H196</f>
        <v>0</v>
      </c>
      <c r="AR196" s="17" t="s">
        <v>411</v>
      </c>
      <c r="AT196" s="17" t="s">
        <v>287</v>
      </c>
      <c r="AU196" s="17" t="s">
        <v>90</v>
      </c>
      <c r="AY196" s="17" t="s">
        <v>204</v>
      </c>
      <c r="BE196" s="228">
        <f>IF(O196="základní",K196,0)</f>
        <v>0</v>
      </c>
      <c r="BF196" s="228">
        <f>IF(O196="snížená",K196,0)</f>
        <v>0</v>
      </c>
      <c r="BG196" s="228">
        <f>IF(O196="zákl. přenesená",K196,0)</f>
        <v>0</v>
      </c>
      <c r="BH196" s="228">
        <f>IF(O196="sníž. přenesená",K196,0)</f>
        <v>0</v>
      </c>
      <c r="BI196" s="228">
        <f>IF(O196="nulová",K196,0)</f>
        <v>0</v>
      </c>
      <c r="BJ196" s="17" t="s">
        <v>88</v>
      </c>
      <c r="BK196" s="228">
        <f>ROUND(P196*H196,2)</f>
        <v>0</v>
      </c>
      <c r="BL196" s="17" t="s">
        <v>305</v>
      </c>
      <c r="BM196" s="17" t="s">
        <v>4996</v>
      </c>
    </row>
    <row r="197" spans="2:65" s="1" customFormat="1" ht="16.5" customHeight="1">
      <c r="B197" s="39"/>
      <c r="C197" s="273" t="s">
        <v>879</v>
      </c>
      <c r="D197" s="273" t="s">
        <v>287</v>
      </c>
      <c r="E197" s="274" t="s">
        <v>4997</v>
      </c>
      <c r="F197" s="275" t="s">
        <v>4998</v>
      </c>
      <c r="G197" s="276" t="s">
        <v>314</v>
      </c>
      <c r="H197" s="277">
        <v>2</v>
      </c>
      <c r="I197" s="278"/>
      <c r="J197" s="279"/>
      <c r="K197" s="280">
        <f>ROUND(P197*H197,2)</f>
        <v>0</v>
      </c>
      <c r="L197" s="275" t="s">
        <v>1071</v>
      </c>
      <c r="M197" s="281"/>
      <c r="N197" s="282" t="s">
        <v>33</v>
      </c>
      <c r="O197" s="224" t="s">
        <v>49</v>
      </c>
      <c r="P197" s="225">
        <f>I197+J197</f>
        <v>0</v>
      </c>
      <c r="Q197" s="225">
        <f>ROUND(I197*H197,2)</f>
        <v>0</v>
      </c>
      <c r="R197" s="225">
        <f>ROUND(J197*H197,2)</f>
        <v>0</v>
      </c>
      <c r="S197" s="80"/>
      <c r="T197" s="226">
        <f>S197*H197</f>
        <v>0</v>
      </c>
      <c r="U197" s="226">
        <v>0</v>
      </c>
      <c r="V197" s="226">
        <f>U197*H197</f>
        <v>0</v>
      </c>
      <c r="W197" s="226">
        <v>0</v>
      </c>
      <c r="X197" s="227">
        <f>W197*H197</f>
        <v>0</v>
      </c>
      <c r="AR197" s="17" t="s">
        <v>411</v>
      </c>
      <c r="AT197" s="17" t="s">
        <v>287</v>
      </c>
      <c r="AU197" s="17" t="s">
        <v>90</v>
      </c>
      <c r="AY197" s="17" t="s">
        <v>204</v>
      </c>
      <c r="BE197" s="228">
        <f>IF(O197="základní",K197,0)</f>
        <v>0</v>
      </c>
      <c r="BF197" s="228">
        <f>IF(O197="snížená",K197,0)</f>
        <v>0</v>
      </c>
      <c r="BG197" s="228">
        <f>IF(O197="zákl. přenesená",K197,0)</f>
        <v>0</v>
      </c>
      <c r="BH197" s="228">
        <f>IF(O197="sníž. přenesená",K197,0)</f>
        <v>0</v>
      </c>
      <c r="BI197" s="228">
        <f>IF(O197="nulová",K197,0)</f>
        <v>0</v>
      </c>
      <c r="BJ197" s="17" t="s">
        <v>88</v>
      </c>
      <c r="BK197" s="228">
        <f>ROUND(P197*H197,2)</f>
        <v>0</v>
      </c>
      <c r="BL197" s="17" t="s">
        <v>305</v>
      </c>
      <c r="BM197" s="17" t="s">
        <v>4999</v>
      </c>
    </row>
    <row r="198" spans="2:65" s="1" customFormat="1" ht="16.5" customHeight="1">
      <c r="B198" s="39"/>
      <c r="C198" s="216" t="s">
        <v>883</v>
      </c>
      <c r="D198" s="216" t="s">
        <v>206</v>
      </c>
      <c r="E198" s="217" t="s">
        <v>5000</v>
      </c>
      <c r="F198" s="218" t="s">
        <v>5001</v>
      </c>
      <c r="G198" s="219" t="s">
        <v>361</v>
      </c>
      <c r="H198" s="220">
        <v>6</v>
      </c>
      <c r="I198" s="221"/>
      <c r="J198" s="221"/>
      <c r="K198" s="222">
        <f>ROUND(P198*H198,2)</f>
        <v>0</v>
      </c>
      <c r="L198" s="218" t="s">
        <v>1071</v>
      </c>
      <c r="M198" s="44"/>
      <c r="N198" s="223" t="s">
        <v>33</v>
      </c>
      <c r="O198" s="224" t="s">
        <v>49</v>
      </c>
      <c r="P198" s="225">
        <f>I198+J198</f>
        <v>0</v>
      </c>
      <c r="Q198" s="225">
        <f>ROUND(I198*H198,2)</f>
        <v>0</v>
      </c>
      <c r="R198" s="225">
        <f>ROUND(J198*H198,2)</f>
        <v>0</v>
      </c>
      <c r="S198" s="80"/>
      <c r="T198" s="226">
        <f>S198*H198</f>
        <v>0</v>
      </c>
      <c r="U198" s="226">
        <v>0</v>
      </c>
      <c r="V198" s="226">
        <f>U198*H198</f>
        <v>0</v>
      </c>
      <c r="W198" s="226">
        <v>0</v>
      </c>
      <c r="X198" s="227">
        <f>W198*H198</f>
        <v>0</v>
      </c>
      <c r="AR198" s="17" t="s">
        <v>305</v>
      </c>
      <c r="AT198" s="17" t="s">
        <v>206</v>
      </c>
      <c r="AU198" s="17" t="s">
        <v>90</v>
      </c>
      <c r="AY198" s="17" t="s">
        <v>204</v>
      </c>
      <c r="BE198" s="228">
        <f>IF(O198="základní",K198,0)</f>
        <v>0</v>
      </c>
      <c r="BF198" s="228">
        <f>IF(O198="snížená",K198,0)</f>
        <v>0</v>
      </c>
      <c r="BG198" s="228">
        <f>IF(O198="zákl. přenesená",K198,0)</f>
        <v>0</v>
      </c>
      <c r="BH198" s="228">
        <f>IF(O198="sníž. přenesená",K198,0)</f>
        <v>0</v>
      </c>
      <c r="BI198" s="228">
        <f>IF(O198="nulová",K198,0)</f>
        <v>0</v>
      </c>
      <c r="BJ198" s="17" t="s">
        <v>88</v>
      </c>
      <c r="BK198" s="228">
        <f>ROUND(P198*H198,2)</f>
        <v>0</v>
      </c>
      <c r="BL198" s="17" t="s">
        <v>305</v>
      </c>
      <c r="BM198" s="17" t="s">
        <v>5002</v>
      </c>
    </row>
    <row r="199" spans="2:65" s="1" customFormat="1" ht="16.5" customHeight="1">
      <c r="B199" s="39"/>
      <c r="C199" s="273" t="s">
        <v>892</v>
      </c>
      <c r="D199" s="273" t="s">
        <v>287</v>
      </c>
      <c r="E199" s="274" t="s">
        <v>5003</v>
      </c>
      <c r="F199" s="275" t="s">
        <v>5004</v>
      </c>
      <c r="G199" s="276" t="s">
        <v>314</v>
      </c>
      <c r="H199" s="277">
        <v>6</v>
      </c>
      <c r="I199" s="278"/>
      <c r="J199" s="279"/>
      <c r="K199" s="280">
        <f>ROUND(P199*H199,2)</f>
        <v>0</v>
      </c>
      <c r="L199" s="275" t="s">
        <v>1071</v>
      </c>
      <c r="M199" s="281"/>
      <c r="N199" s="282" t="s">
        <v>33</v>
      </c>
      <c r="O199" s="224" t="s">
        <v>49</v>
      </c>
      <c r="P199" s="225">
        <f>I199+J199</f>
        <v>0</v>
      </c>
      <c r="Q199" s="225">
        <f>ROUND(I199*H199,2)</f>
        <v>0</v>
      </c>
      <c r="R199" s="225">
        <f>ROUND(J199*H199,2)</f>
        <v>0</v>
      </c>
      <c r="S199" s="80"/>
      <c r="T199" s="226">
        <f>S199*H199</f>
        <v>0</v>
      </c>
      <c r="U199" s="226">
        <v>0</v>
      </c>
      <c r="V199" s="226">
        <f>U199*H199</f>
        <v>0</v>
      </c>
      <c r="W199" s="226">
        <v>0</v>
      </c>
      <c r="X199" s="227">
        <f>W199*H199</f>
        <v>0</v>
      </c>
      <c r="AR199" s="17" t="s">
        <v>411</v>
      </c>
      <c r="AT199" s="17" t="s">
        <v>287</v>
      </c>
      <c r="AU199" s="17" t="s">
        <v>90</v>
      </c>
      <c r="AY199" s="17" t="s">
        <v>204</v>
      </c>
      <c r="BE199" s="228">
        <f>IF(O199="základní",K199,0)</f>
        <v>0</v>
      </c>
      <c r="BF199" s="228">
        <f>IF(O199="snížená",K199,0)</f>
        <v>0</v>
      </c>
      <c r="BG199" s="228">
        <f>IF(O199="zákl. přenesená",K199,0)</f>
        <v>0</v>
      </c>
      <c r="BH199" s="228">
        <f>IF(O199="sníž. přenesená",K199,0)</f>
        <v>0</v>
      </c>
      <c r="BI199" s="228">
        <f>IF(O199="nulová",K199,0)</f>
        <v>0</v>
      </c>
      <c r="BJ199" s="17" t="s">
        <v>88</v>
      </c>
      <c r="BK199" s="228">
        <f>ROUND(P199*H199,2)</f>
        <v>0</v>
      </c>
      <c r="BL199" s="17" t="s">
        <v>305</v>
      </c>
      <c r="BM199" s="17" t="s">
        <v>5005</v>
      </c>
    </row>
    <row r="200" spans="2:65" s="1" customFormat="1" ht="16.5" customHeight="1">
      <c r="B200" s="39"/>
      <c r="C200" s="216" t="s">
        <v>897</v>
      </c>
      <c r="D200" s="216" t="s">
        <v>206</v>
      </c>
      <c r="E200" s="217" t="s">
        <v>5006</v>
      </c>
      <c r="F200" s="218" t="s">
        <v>5007</v>
      </c>
      <c r="G200" s="219" t="s">
        <v>361</v>
      </c>
      <c r="H200" s="220">
        <v>1</v>
      </c>
      <c r="I200" s="221"/>
      <c r="J200" s="221"/>
      <c r="K200" s="222">
        <f>ROUND(P200*H200,2)</f>
        <v>0</v>
      </c>
      <c r="L200" s="218" t="s">
        <v>1071</v>
      </c>
      <c r="M200" s="44"/>
      <c r="N200" s="223" t="s">
        <v>33</v>
      </c>
      <c r="O200" s="224" t="s">
        <v>49</v>
      </c>
      <c r="P200" s="225">
        <f>I200+J200</f>
        <v>0</v>
      </c>
      <c r="Q200" s="225">
        <f>ROUND(I200*H200,2)</f>
        <v>0</v>
      </c>
      <c r="R200" s="225">
        <f>ROUND(J200*H200,2)</f>
        <v>0</v>
      </c>
      <c r="S200" s="80"/>
      <c r="T200" s="226">
        <f>S200*H200</f>
        <v>0</v>
      </c>
      <c r="U200" s="226">
        <v>0</v>
      </c>
      <c r="V200" s="226">
        <f>U200*H200</f>
        <v>0</v>
      </c>
      <c r="W200" s="226">
        <v>0</v>
      </c>
      <c r="X200" s="227">
        <f>W200*H200</f>
        <v>0</v>
      </c>
      <c r="AR200" s="17" t="s">
        <v>305</v>
      </c>
      <c r="AT200" s="17" t="s">
        <v>206</v>
      </c>
      <c r="AU200" s="17" t="s">
        <v>90</v>
      </c>
      <c r="AY200" s="17" t="s">
        <v>204</v>
      </c>
      <c r="BE200" s="228">
        <f>IF(O200="základní",K200,0)</f>
        <v>0</v>
      </c>
      <c r="BF200" s="228">
        <f>IF(O200="snížená",K200,0)</f>
        <v>0</v>
      </c>
      <c r="BG200" s="228">
        <f>IF(O200="zákl. přenesená",K200,0)</f>
        <v>0</v>
      </c>
      <c r="BH200" s="228">
        <f>IF(O200="sníž. přenesená",K200,0)</f>
        <v>0</v>
      </c>
      <c r="BI200" s="228">
        <f>IF(O200="nulová",K200,0)</f>
        <v>0</v>
      </c>
      <c r="BJ200" s="17" t="s">
        <v>88</v>
      </c>
      <c r="BK200" s="228">
        <f>ROUND(P200*H200,2)</f>
        <v>0</v>
      </c>
      <c r="BL200" s="17" t="s">
        <v>305</v>
      </c>
      <c r="BM200" s="17" t="s">
        <v>5008</v>
      </c>
    </row>
    <row r="201" spans="2:65" s="1" customFormat="1" ht="16.5" customHeight="1">
      <c r="B201" s="39"/>
      <c r="C201" s="273" t="s">
        <v>903</v>
      </c>
      <c r="D201" s="273" t="s">
        <v>287</v>
      </c>
      <c r="E201" s="274" t="s">
        <v>5009</v>
      </c>
      <c r="F201" s="275" t="s">
        <v>5010</v>
      </c>
      <c r="G201" s="276" t="s">
        <v>314</v>
      </c>
      <c r="H201" s="277">
        <v>1</v>
      </c>
      <c r="I201" s="278"/>
      <c r="J201" s="279"/>
      <c r="K201" s="280">
        <f>ROUND(P201*H201,2)</f>
        <v>0</v>
      </c>
      <c r="L201" s="275" t="s">
        <v>1071</v>
      </c>
      <c r="M201" s="281"/>
      <c r="N201" s="282" t="s">
        <v>33</v>
      </c>
      <c r="O201" s="224" t="s">
        <v>49</v>
      </c>
      <c r="P201" s="225">
        <f>I201+J201</f>
        <v>0</v>
      </c>
      <c r="Q201" s="225">
        <f>ROUND(I201*H201,2)</f>
        <v>0</v>
      </c>
      <c r="R201" s="225">
        <f>ROUND(J201*H201,2)</f>
        <v>0</v>
      </c>
      <c r="S201" s="80"/>
      <c r="T201" s="226">
        <f>S201*H201</f>
        <v>0</v>
      </c>
      <c r="U201" s="226">
        <v>0</v>
      </c>
      <c r="V201" s="226">
        <f>U201*H201</f>
        <v>0</v>
      </c>
      <c r="W201" s="226">
        <v>0</v>
      </c>
      <c r="X201" s="227">
        <f>W201*H201</f>
        <v>0</v>
      </c>
      <c r="AR201" s="17" t="s">
        <v>411</v>
      </c>
      <c r="AT201" s="17" t="s">
        <v>287</v>
      </c>
      <c r="AU201" s="17" t="s">
        <v>90</v>
      </c>
      <c r="AY201" s="17" t="s">
        <v>204</v>
      </c>
      <c r="BE201" s="228">
        <f>IF(O201="základní",K201,0)</f>
        <v>0</v>
      </c>
      <c r="BF201" s="228">
        <f>IF(O201="snížená",K201,0)</f>
        <v>0</v>
      </c>
      <c r="BG201" s="228">
        <f>IF(O201="zákl. přenesená",K201,0)</f>
        <v>0</v>
      </c>
      <c r="BH201" s="228">
        <f>IF(O201="sníž. přenesená",K201,0)</f>
        <v>0</v>
      </c>
      <c r="BI201" s="228">
        <f>IF(O201="nulová",K201,0)</f>
        <v>0</v>
      </c>
      <c r="BJ201" s="17" t="s">
        <v>88</v>
      </c>
      <c r="BK201" s="228">
        <f>ROUND(P201*H201,2)</f>
        <v>0</v>
      </c>
      <c r="BL201" s="17" t="s">
        <v>305</v>
      </c>
      <c r="BM201" s="17" t="s">
        <v>5011</v>
      </c>
    </row>
    <row r="202" spans="2:65" s="1" customFormat="1" ht="16.5" customHeight="1">
      <c r="B202" s="39"/>
      <c r="C202" s="216" t="s">
        <v>908</v>
      </c>
      <c r="D202" s="216" t="s">
        <v>206</v>
      </c>
      <c r="E202" s="217" t="s">
        <v>5012</v>
      </c>
      <c r="F202" s="218" t="s">
        <v>5013</v>
      </c>
      <c r="G202" s="219" t="s">
        <v>361</v>
      </c>
      <c r="H202" s="220">
        <v>390</v>
      </c>
      <c r="I202" s="221"/>
      <c r="J202" s="221"/>
      <c r="K202" s="222">
        <f>ROUND(P202*H202,2)</f>
        <v>0</v>
      </c>
      <c r="L202" s="218" t="s">
        <v>1071</v>
      </c>
      <c r="M202" s="44"/>
      <c r="N202" s="223" t="s">
        <v>33</v>
      </c>
      <c r="O202" s="224" t="s">
        <v>49</v>
      </c>
      <c r="P202" s="225">
        <f>I202+J202</f>
        <v>0</v>
      </c>
      <c r="Q202" s="225">
        <f>ROUND(I202*H202,2)</f>
        <v>0</v>
      </c>
      <c r="R202" s="225">
        <f>ROUND(J202*H202,2)</f>
        <v>0</v>
      </c>
      <c r="S202" s="80"/>
      <c r="T202" s="226">
        <f>S202*H202</f>
        <v>0</v>
      </c>
      <c r="U202" s="226">
        <v>0</v>
      </c>
      <c r="V202" s="226">
        <f>U202*H202</f>
        <v>0</v>
      </c>
      <c r="W202" s="226">
        <v>0</v>
      </c>
      <c r="X202" s="227">
        <f>W202*H202</f>
        <v>0</v>
      </c>
      <c r="AR202" s="17" t="s">
        <v>305</v>
      </c>
      <c r="AT202" s="17" t="s">
        <v>206</v>
      </c>
      <c r="AU202" s="17" t="s">
        <v>90</v>
      </c>
      <c r="AY202" s="17" t="s">
        <v>204</v>
      </c>
      <c r="BE202" s="228">
        <f>IF(O202="základní",K202,0)</f>
        <v>0</v>
      </c>
      <c r="BF202" s="228">
        <f>IF(O202="snížená",K202,0)</f>
        <v>0</v>
      </c>
      <c r="BG202" s="228">
        <f>IF(O202="zákl. přenesená",K202,0)</f>
        <v>0</v>
      </c>
      <c r="BH202" s="228">
        <f>IF(O202="sníž. přenesená",K202,0)</f>
        <v>0</v>
      </c>
      <c r="BI202" s="228">
        <f>IF(O202="nulová",K202,0)</f>
        <v>0</v>
      </c>
      <c r="BJ202" s="17" t="s">
        <v>88</v>
      </c>
      <c r="BK202" s="228">
        <f>ROUND(P202*H202,2)</f>
        <v>0</v>
      </c>
      <c r="BL202" s="17" t="s">
        <v>305</v>
      </c>
      <c r="BM202" s="17" t="s">
        <v>5014</v>
      </c>
    </row>
    <row r="203" spans="2:65" s="1" customFormat="1" ht="16.5" customHeight="1">
      <c r="B203" s="39"/>
      <c r="C203" s="273" t="s">
        <v>914</v>
      </c>
      <c r="D203" s="273" t="s">
        <v>287</v>
      </c>
      <c r="E203" s="274" t="s">
        <v>5015</v>
      </c>
      <c r="F203" s="275" t="s">
        <v>5016</v>
      </c>
      <c r="G203" s="276" t="s">
        <v>314</v>
      </c>
      <c r="H203" s="277">
        <v>390</v>
      </c>
      <c r="I203" s="278"/>
      <c r="J203" s="279"/>
      <c r="K203" s="280">
        <f>ROUND(P203*H203,2)</f>
        <v>0</v>
      </c>
      <c r="L203" s="275" t="s">
        <v>1071</v>
      </c>
      <c r="M203" s="281"/>
      <c r="N203" s="282" t="s">
        <v>33</v>
      </c>
      <c r="O203" s="224" t="s">
        <v>49</v>
      </c>
      <c r="P203" s="225">
        <f>I203+J203</f>
        <v>0</v>
      </c>
      <c r="Q203" s="225">
        <f>ROUND(I203*H203,2)</f>
        <v>0</v>
      </c>
      <c r="R203" s="225">
        <f>ROUND(J203*H203,2)</f>
        <v>0</v>
      </c>
      <c r="S203" s="80"/>
      <c r="T203" s="226">
        <f>S203*H203</f>
        <v>0</v>
      </c>
      <c r="U203" s="226">
        <v>0</v>
      </c>
      <c r="V203" s="226">
        <f>U203*H203</f>
        <v>0</v>
      </c>
      <c r="W203" s="226">
        <v>0</v>
      </c>
      <c r="X203" s="227">
        <f>W203*H203</f>
        <v>0</v>
      </c>
      <c r="AR203" s="17" t="s">
        <v>411</v>
      </c>
      <c r="AT203" s="17" t="s">
        <v>287</v>
      </c>
      <c r="AU203" s="17" t="s">
        <v>90</v>
      </c>
      <c r="AY203" s="17" t="s">
        <v>204</v>
      </c>
      <c r="BE203" s="228">
        <f>IF(O203="základní",K203,0)</f>
        <v>0</v>
      </c>
      <c r="BF203" s="228">
        <f>IF(O203="snížená",K203,0)</f>
        <v>0</v>
      </c>
      <c r="BG203" s="228">
        <f>IF(O203="zákl. přenesená",K203,0)</f>
        <v>0</v>
      </c>
      <c r="BH203" s="228">
        <f>IF(O203="sníž. přenesená",K203,0)</f>
        <v>0</v>
      </c>
      <c r="BI203" s="228">
        <f>IF(O203="nulová",K203,0)</f>
        <v>0</v>
      </c>
      <c r="BJ203" s="17" t="s">
        <v>88</v>
      </c>
      <c r="BK203" s="228">
        <f>ROUND(P203*H203,2)</f>
        <v>0</v>
      </c>
      <c r="BL203" s="17" t="s">
        <v>305</v>
      </c>
      <c r="BM203" s="17" t="s">
        <v>5017</v>
      </c>
    </row>
    <row r="204" spans="2:65" s="1" customFormat="1" ht="16.5" customHeight="1">
      <c r="B204" s="39"/>
      <c r="C204" s="216" t="s">
        <v>923</v>
      </c>
      <c r="D204" s="216" t="s">
        <v>206</v>
      </c>
      <c r="E204" s="217" t="s">
        <v>5018</v>
      </c>
      <c r="F204" s="218" t="s">
        <v>5019</v>
      </c>
      <c r="G204" s="219" t="s">
        <v>361</v>
      </c>
      <c r="H204" s="220">
        <v>80</v>
      </c>
      <c r="I204" s="221"/>
      <c r="J204" s="221"/>
      <c r="K204" s="222">
        <f>ROUND(P204*H204,2)</f>
        <v>0</v>
      </c>
      <c r="L204" s="218" t="s">
        <v>1071</v>
      </c>
      <c r="M204" s="44"/>
      <c r="N204" s="223" t="s">
        <v>33</v>
      </c>
      <c r="O204" s="224" t="s">
        <v>49</v>
      </c>
      <c r="P204" s="225">
        <f>I204+J204</f>
        <v>0</v>
      </c>
      <c r="Q204" s="225">
        <f>ROUND(I204*H204,2)</f>
        <v>0</v>
      </c>
      <c r="R204" s="225">
        <f>ROUND(J204*H204,2)</f>
        <v>0</v>
      </c>
      <c r="S204" s="80"/>
      <c r="T204" s="226">
        <f>S204*H204</f>
        <v>0</v>
      </c>
      <c r="U204" s="226">
        <v>0</v>
      </c>
      <c r="V204" s="226">
        <f>U204*H204</f>
        <v>0</v>
      </c>
      <c r="W204" s="226">
        <v>0</v>
      </c>
      <c r="X204" s="227">
        <f>W204*H204</f>
        <v>0</v>
      </c>
      <c r="AR204" s="17" t="s">
        <v>305</v>
      </c>
      <c r="AT204" s="17" t="s">
        <v>206</v>
      </c>
      <c r="AU204" s="17" t="s">
        <v>90</v>
      </c>
      <c r="AY204" s="17" t="s">
        <v>204</v>
      </c>
      <c r="BE204" s="228">
        <f>IF(O204="základní",K204,0)</f>
        <v>0</v>
      </c>
      <c r="BF204" s="228">
        <f>IF(O204="snížená",K204,0)</f>
        <v>0</v>
      </c>
      <c r="BG204" s="228">
        <f>IF(O204="zákl. přenesená",K204,0)</f>
        <v>0</v>
      </c>
      <c r="BH204" s="228">
        <f>IF(O204="sníž. přenesená",K204,0)</f>
        <v>0</v>
      </c>
      <c r="BI204" s="228">
        <f>IF(O204="nulová",K204,0)</f>
        <v>0</v>
      </c>
      <c r="BJ204" s="17" t="s">
        <v>88</v>
      </c>
      <c r="BK204" s="228">
        <f>ROUND(P204*H204,2)</f>
        <v>0</v>
      </c>
      <c r="BL204" s="17" t="s">
        <v>305</v>
      </c>
      <c r="BM204" s="17" t="s">
        <v>5020</v>
      </c>
    </row>
    <row r="205" spans="2:65" s="1" customFormat="1" ht="16.5" customHeight="1">
      <c r="B205" s="39"/>
      <c r="C205" s="273" t="s">
        <v>929</v>
      </c>
      <c r="D205" s="273" t="s">
        <v>287</v>
      </c>
      <c r="E205" s="274" t="s">
        <v>5021</v>
      </c>
      <c r="F205" s="275" t="s">
        <v>5022</v>
      </c>
      <c r="G205" s="276" t="s">
        <v>314</v>
      </c>
      <c r="H205" s="277">
        <v>80</v>
      </c>
      <c r="I205" s="278"/>
      <c r="J205" s="279"/>
      <c r="K205" s="280">
        <f>ROUND(P205*H205,2)</f>
        <v>0</v>
      </c>
      <c r="L205" s="275" t="s">
        <v>1071</v>
      </c>
      <c r="M205" s="281"/>
      <c r="N205" s="282" t="s">
        <v>33</v>
      </c>
      <c r="O205" s="224" t="s">
        <v>49</v>
      </c>
      <c r="P205" s="225">
        <f>I205+J205</f>
        <v>0</v>
      </c>
      <c r="Q205" s="225">
        <f>ROUND(I205*H205,2)</f>
        <v>0</v>
      </c>
      <c r="R205" s="225">
        <f>ROUND(J205*H205,2)</f>
        <v>0</v>
      </c>
      <c r="S205" s="80"/>
      <c r="T205" s="226">
        <f>S205*H205</f>
        <v>0</v>
      </c>
      <c r="U205" s="226">
        <v>0</v>
      </c>
      <c r="V205" s="226">
        <f>U205*H205</f>
        <v>0</v>
      </c>
      <c r="W205" s="226">
        <v>0</v>
      </c>
      <c r="X205" s="227">
        <f>W205*H205</f>
        <v>0</v>
      </c>
      <c r="AR205" s="17" t="s">
        <v>411</v>
      </c>
      <c r="AT205" s="17" t="s">
        <v>287</v>
      </c>
      <c r="AU205" s="17" t="s">
        <v>90</v>
      </c>
      <c r="AY205" s="17" t="s">
        <v>204</v>
      </c>
      <c r="BE205" s="228">
        <f>IF(O205="základní",K205,0)</f>
        <v>0</v>
      </c>
      <c r="BF205" s="228">
        <f>IF(O205="snížená",K205,0)</f>
        <v>0</v>
      </c>
      <c r="BG205" s="228">
        <f>IF(O205="zákl. přenesená",K205,0)</f>
        <v>0</v>
      </c>
      <c r="BH205" s="228">
        <f>IF(O205="sníž. přenesená",K205,0)</f>
        <v>0</v>
      </c>
      <c r="BI205" s="228">
        <f>IF(O205="nulová",K205,0)</f>
        <v>0</v>
      </c>
      <c r="BJ205" s="17" t="s">
        <v>88</v>
      </c>
      <c r="BK205" s="228">
        <f>ROUND(P205*H205,2)</f>
        <v>0</v>
      </c>
      <c r="BL205" s="17" t="s">
        <v>305</v>
      </c>
      <c r="BM205" s="17" t="s">
        <v>5023</v>
      </c>
    </row>
    <row r="206" spans="2:65" s="1" customFormat="1" ht="16.5" customHeight="1">
      <c r="B206" s="39"/>
      <c r="C206" s="216" t="s">
        <v>933</v>
      </c>
      <c r="D206" s="216" t="s">
        <v>206</v>
      </c>
      <c r="E206" s="217" t="s">
        <v>5024</v>
      </c>
      <c r="F206" s="218" t="s">
        <v>5025</v>
      </c>
      <c r="G206" s="219" t="s">
        <v>361</v>
      </c>
      <c r="H206" s="220">
        <v>2</v>
      </c>
      <c r="I206" s="221"/>
      <c r="J206" s="221"/>
      <c r="K206" s="222">
        <f>ROUND(P206*H206,2)</f>
        <v>0</v>
      </c>
      <c r="L206" s="218" t="s">
        <v>1071</v>
      </c>
      <c r="M206" s="44"/>
      <c r="N206" s="223" t="s">
        <v>33</v>
      </c>
      <c r="O206" s="224" t="s">
        <v>49</v>
      </c>
      <c r="P206" s="225">
        <f>I206+J206</f>
        <v>0</v>
      </c>
      <c r="Q206" s="225">
        <f>ROUND(I206*H206,2)</f>
        <v>0</v>
      </c>
      <c r="R206" s="225">
        <f>ROUND(J206*H206,2)</f>
        <v>0</v>
      </c>
      <c r="S206" s="80"/>
      <c r="T206" s="226">
        <f>S206*H206</f>
        <v>0</v>
      </c>
      <c r="U206" s="226">
        <v>0</v>
      </c>
      <c r="V206" s="226">
        <f>U206*H206</f>
        <v>0</v>
      </c>
      <c r="W206" s="226">
        <v>0</v>
      </c>
      <c r="X206" s="227">
        <f>W206*H206</f>
        <v>0</v>
      </c>
      <c r="AR206" s="17" t="s">
        <v>305</v>
      </c>
      <c r="AT206" s="17" t="s">
        <v>206</v>
      </c>
      <c r="AU206" s="17" t="s">
        <v>90</v>
      </c>
      <c r="AY206" s="17" t="s">
        <v>204</v>
      </c>
      <c r="BE206" s="228">
        <f>IF(O206="základní",K206,0)</f>
        <v>0</v>
      </c>
      <c r="BF206" s="228">
        <f>IF(O206="snížená",K206,0)</f>
        <v>0</v>
      </c>
      <c r="BG206" s="228">
        <f>IF(O206="zákl. přenesená",K206,0)</f>
        <v>0</v>
      </c>
      <c r="BH206" s="228">
        <f>IF(O206="sníž. přenesená",K206,0)</f>
        <v>0</v>
      </c>
      <c r="BI206" s="228">
        <f>IF(O206="nulová",K206,0)</f>
        <v>0</v>
      </c>
      <c r="BJ206" s="17" t="s">
        <v>88</v>
      </c>
      <c r="BK206" s="228">
        <f>ROUND(P206*H206,2)</f>
        <v>0</v>
      </c>
      <c r="BL206" s="17" t="s">
        <v>305</v>
      </c>
      <c r="BM206" s="17" t="s">
        <v>5026</v>
      </c>
    </row>
    <row r="207" spans="2:65" s="1" customFormat="1" ht="16.5" customHeight="1">
      <c r="B207" s="39"/>
      <c r="C207" s="273" t="s">
        <v>937</v>
      </c>
      <c r="D207" s="273" t="s">
        <v>287</v>
      </c>
      <c r="E207" s="274" t="s">
        <v>5027</v>
      </c>
      <c r="F207" s="275" t="s">
        <v>5028</v>
      </c>
      <c r="G207" s="276" t="s">
        <v>314</v>
      </c>
      <c r="H207" s="277">
        <v>2</v>
      </c>
      <c r="I207" s="278"/>
      <c r="J207" s="279"/>
      <c r="K207" s="280">
        <f>ROUND(P207*H207,2)</f>
        <v>0</v>
      </c>
      <c r="L207" s="275" t="s">
        <v>1071</v>
      </c>
      <c r="M207" s="281"/>
      <c r="N207" s="282" t="s">
        <v>33</v>
      </c>
      <c r="O207" s="224" t="s">
        <v>49</v>
      </c>
      <c r="P207" s="225">
        <f>I207+J207</f>
        <v>0</v>
      </c>
      <c r="Q207" s="225">
        <f>ROUND(I207*H207,2)</f>
        <v>0</v>
      </c>
      <c r="R207" s="225">
        <f>ROUND(J207*H207,2)</f>
        <v>0</v>
      </c>
      <c r="S207" s="80"/>
      <c r="T207" s="226">
        <f>S207*H207</f>
        <v>0</v>
      </c>
      <c r="U207" s="226">
        <v>0</v>
      </c>
      <c r="V207" s="226">
        <f>U207*H207</f>
        <v>0</v>
      </c>
      <c r="W207" s="226">
        <v>0</v>
      </c>
      <c r="X207" s="227">
        <f>W207*H207</f>
        <v>0</v>
      </c>
      <c r="AR207" s="17" t="s">
        <v>411</v>
      </c>
      <c r="AT207" s="17" t="s">
        <v>287</v>
      </c>
      <c r="AU207" s="17" t="s">
        <v>90</v>
      </c>
      <c r="AY207" s="17" t="s">
        <v>204</v>
      </c>
      <c r="BE207" s="228">
        <f>IF(O207="základní",K207,0)</f>
        <v>0</v>
      </c>
      <c r="BF207" s="228">
        <f>IF(O207="snížená",K207,0)</f>
        <v>0</v>
      </c>
      <c r="BG207" s="228">
        <f>IF(O207="zákl. přenesená",K207,0)</f>
        <v>0</v>
      </c>
      <c r="BH207" s="228">
        <f>IF(O207="sníž. přenesená",K207,0)</f>
        <v>0</v>
      </c>
      <c r="BI207" s="228">
        <f>IF(O207="nulová",K207,0)</f>
        <v>0</v>
      </c>
      <c r="BJ207" s="17" t="s">
        <v>88</v>
      </c>
      <c r="BK207" s="228">
        <f>ROUND(P207*H207,2)</f>
        <v>0</v>
      </c>
      <c r="BL207" s="17" t="s">
        <v>305</v>
      </c>
      <c r="BM207" s="17" t="s">
        <v>5029</v>
      </c>
    </row>
    <row r="208" spans="2:65" s="1" customFormat="1" ht="16.5" customHeight="1">
      <c r="B208" s="39"/>
      <c r="C208" s="216" t="s">
        <v>941</v>
      </c>
      <c r="D208" s="216" t="s">
        <v>206</v>
      </c>
      <c r="E208" s="217" t="s">
        <v>4592</v>
      </c>
      <c r="F208" s="218" t="s">
        <v>5030</v>
      </c>
      <c r="G208" s="219" t="s">
        <v>361</v>
      </c>
      <c r="H208" s="220">
        <v>1</v>
      </c>
      <c r="I208" s="221"/>
      <c r="J208" s="221"/>
      <c r="K208" s="222">
        <f>ROUND(P208*H208,2)</f>
        <v>0</v>
      </c>
      <c r="L208" s="218" t="s">
        <v>1071</v>
      </c>
      <c r="M208" s="44"/>
      <c r="N208" s="223" t="s">
        <v>33</v>
      </c>
      <c r="O208" s="224" t="s">
        <v>49</v>
      </c>
      <c r="P208" s="225">
        <f>I208+J208</f>
        <v>0</v>
      </c>
      <c r="Q208" s="225">
        <f>ROUND(I208*H208,2)</f>
        <v>0</v>
      </c>
      <c r="R208" s="225">
        <f>ROUND(J208*H208,2)</f>
        <v>0</v>
      </c>
      <c r="S208" s="80"/>
      <c r="T208" s="226">
        <f>S208*H208</f>
        <v>0</v>
      </c>
      <c r="U208" s="226">
        <v>0</v>
      </c>
      <c r="V208" s="226">
        <f>U208*H208</f>
        <v>0</v>
      </c>
      <c r="W208" s="226">
        <v>0</v>
      </c>
      <c r="X208" s="227">
        <f>W208*H208</f>
        <v>0</v>
      </c>
      <c r="AR208" s="17" t="s">
        <v>305</v>
      </c>
      <c r="AT208" s="17" t="s">
        <v>206</v>
      </c>
      <c r="AU208" s="17" t="s">
        <v>90</v>
      </c>
      <c r="AY208" s="17" t="s">
        <v>204</v>
      </c>
      <c r="BE208" s="228">
        <f>IF(O208="základní",K208,0)</f>
        <v>0</v>
      </c>
      <c r="BF208" s="228">
        <f>IF(O208="snížená",K208,0)</f>
        <v>0</v>
      </c>
      <c r="BG208" s="228">
        <f>IF(O208="zákl. přenesená",K208,0)</f>
        <v>0</v>
      </c>
      <c r="BH208" s="228">
        <f>IF(O208="sníž. přenesená",K208,0)</f>
        <v>0</v>
      </c>
      <c r="BI208" s="228">
        <f>IF(O208="nulová",K208,0)</f>
        <v>0</v>
      </c>
      <c r="BJ208" s="17" t="s">
        <v>88</v>
      </c>
      <c r="BK208" s="228">
        <f>ROUND(P208*H208,2)</f>
        <v>0</v>
      </c>
      <c r="BL208" s="17" t="s">
        <v>305</v>
      </c>
      <c r="BM208" s="17" t="s">
        <v>5031</v>
      </c>
    </row>
    <row r="209" spans="2:65" s="1" customFormat="1" ht="16.5" customHeight="1">
      <c r="B209" s="39"/>
      <c r="C209" s="273" t="s">
        <v>946</v>
      </c>
      <c r="D209" s="273" t="s">
        <v>287</v>
      </c>
      <c r="E209" s="274" t="s">
        <v>5032</v>
      </c>
      <c r="F209" s="275" t="s">
        <v>5033</v>
      </c>
      <c r="G209" s="276" t="s">
        <v>361</v>
      </c>
      <c r="H209" s="277">
        <v>1</v>
      </c>
      <c r="I209" s="278"/>
      <c r="J209" s="279"/>
      <c r="K209" s="280">
        <f>ROUND(P209*H209,2)</f>
        <v>0</v>
      </c>
      <c r="L209" s="275" t="s">
        <v>1071</v>
      </c>
      <c r="M209" s="281"/>
      <c r="N209" s="282" t="s">
        <v>33</v>
      </c>
      <c r="O209" s="224" t="s">
        <v>49</v>
      </c>
      <c r="P209" s="225">
        <f>I209+J209</f>
        <v>0</v>
      </c>
      <c r="Q209" s="225">
        <f>ROUND(I209*H209,2)</f>
        <v>0</v>
      </c>
      <c r="R209" s="225">
        <f>ROUND(J209*H209,2)</f>
        <v>0</v>
      </c>
      <c r="S209" s="80"/>
      <c r="T209" s="226">
        <f>S209*H209</f>
        <v>0</v>
      </c>
      <c r="U209" s="226">
        <v>0</v>
      </c>
      <c r="V209" s="226">
        <f>U209*H209</f>
        <v>0</v>
      </c>
      <c r="W209" s="226">
        <v>0</v>
      </c>
      <c r="X209" s="227">
        <f>W209*H209</f>
        <v>0</v>
      </c>
      <c r="AR209" s="17" t="s">
        <v>411</v>
      </c>
      <c r="AT209" s="17" t="s">
        <v>287</v>
      </c>
      <c r="AU209" s="17" t="s">
        <v>90</v>
      </c>
      <c r="AY209" s="17" t="s">
        <v>204</v>
      </c>
      <c r="BE209" s="228">
        <f>IF(O209="základní",K209,0)</f>
        <v>0</v>
      </c>
      <c r="BF209" s="228">
        <f>IF(O209="snížená",K209,0)</f>
        <v>0</v>
      </c>
      <c r="BG209" s="228">
        <f>IF(O209="zákl. přenesená",K209,0)</f>
        <v>0</v>
      </c>
      <c r="BH209" s="228">
        <f>IF(O209="sníž. přenesená",K209,0)</f>
        <v>0</v>
      </c>
      <c r="BI209" s="228">
        <f>IF(O209="nulová",K209,0)</f>
        <v>0</v>
      </c>
      <c r="BJ209" s="17" t="s">
        <v>88</v>
      </c>
      <c r="BK209" s="228">
        <f>ROUND(P209*H209,2)</f>
        <v>0</v>
      </c>
      <c r="BL209" s="17" t="s">
        <v>305</v>
      </c>
      <c r="BM209" s="17" t="s">
        <v>5034</v>
      </c>
    </row>
    <row r="210" spans="2:65" s="1" customFormat="1" ht="16.5" customHeight="1">
      <c r="B210" s="39"/>
      <c r="C210" s="216" t="s">
        <v>955</v>
      </c>
      <c r="D210" s="216" t="s">
        <v>206</v>
      </c>
      <c r="E210" s="217" t="s">
        <v>4656</v>
      </c>
      <c r="F210" s="218" t="s">
        <v>5035</v>
      </c>
      <c r="G210" s="219" t="s">
        <v>296</v>
      </c>
      <c r="H210" s="220">
        <v>807</v>
      </c>
      <c r="I210" s="221"/>
      <c r="J210" s="221"/>
      <c r="K210" s="222">
        <f>ROUND(P210*H210,2)</f>
        <v>0</v>
      </c>
      <c r="L210" s="218" t="s">
        <v>1071</v>
      </c>
      <c r="M210" s="44"/>
      <c r="N210" s="223" t="s">
        <v>33</v>
      </c>
      <c r="O210" s="224" t="s">
        <v>49</v>
      </c>
      <c r="P210" s="225">
        <f>I210+J210</f>
        <v>0</v>
      </c>
      <c r="Q210" s="225">
        <f>ROUND(I210*H210,2)</f>
        <v>0</v>
      </c>
      <c r="R210" s="225">
        <f>ROUND(J210*H210,2)</f>
        <v>0</v>
      </c>
      <c r="S210" s="80"/>
      <c r="T210" s="226">
        <f>S210*H210</f>
        <v>0</v>
      </c>
      <c r="U210" s="226">
        <v>0</v>
      </c>
      <c r="V210" s="226">
        <f>U210*H210</f>
        <v>0</v>
      </c>
      <c r="W210" s="226">
        <v>0</v>
      </c>
      <c r="X210" s="227">
        <f>W210*H210</f>
        <v>0</v>
      </c>
      <c r="AR210" s="17" t="s">
        <v>305</v>
      </c>
      <c r="AT210" s="17" t="s">
        <v>206</v>
      </c>
      <c r="AU210" s="17" t="s">
        <v>90</v>
      </c>
      <c r="AY210" s="17" t="s">
        <v>204</v>
      </c>
      <c r="BE210" s="228">
        <f>IF(O210="základní",K210,0)</f>
        <v>0</v>
      </c>
      <c r="BF210" s="228">
        <f>IF(O210="snížená",K210,0)</f>
        <v>0</v>
      </c>
      <c r="BG210" s="228">
        <f>IF(O210="zákl. přenesená",K210,0)</f>
        <v>0</v>
      </c>
      <c r="BH210" s="228">
        <f>IF(O210="sníž. přenesená",K210,0)</f>
        <v>0</v>
      </c>
      <c r="BI210" s="228">
        <f>IF(O210="nulová",K210,0)</f>
        <v>0</v>
      </c>
      <c r="BJ210" s="17" t="s">
        <v>88</v>
      </c>
      <c r="BK210" s="228">
        <f>ROUND(P210*H210,2)</f>
        <v>0</v>
      </c>
      <c r="BL210" s="17" t="s">
        <v>305</v>
      </c>
      <c r="BM210" s="17" t="s">
        <v>5036</v>
      </c>
    </row>
    <row r="211" spans="2:51" s="12" customFormat="1" ht="12">
      <c r="B211" s="240"/>
      <c r="C211" s="241"/>
      <c r="D211" s="231" t="s">
        <v>213</v>
      </c>
      <c r="E211" s="242" t="s">
        <v>33</v>
      </c>
      <c r="F211" s="243" t="s">
        <v>5037</v>
      </c>
      <c r="G211" s="241"/>
      <c r="H211" s="244">
        <v>807</v>
      </c>
      <c r="I211" s="245"/>
      <c r="J211" s="245"/>
      <c r="K211" s="241"/>
      <c r="L211" s="241"/>
      <c r="M211" s="246"/>
      <c r="N211" s="247"/>
      <c r="O211" s="248"/>
      <c r="P211" s="248"/>
      <c r="Q211" s="248"/>
      <c r="R211" s="248"/>
      <c r="S211" s="248"/>
      <c r="T211" s="248"/>
      <c r="U211" s="248"/>
      <c r="V211" s="248"/>
      <c r="W211" s="248"/>
      <c r="X211" s="249"/>
      <c r="AT211" s="250" t="s">
        <v>213</v>
      </c>
      <c r="AU211" s="250" t="s">
        <v>90</v>
      </c>
      <c r="AV211" s="12" t="s">
        <v>90</v>
      </c>
      <c r="AW211" s="12" t="s">
        <v>5</v>
      </c>
      <c r="AX211" s="12" t="s">
        <v>80</v>
      </c>
      <c r="AY211" s="250" t="s">
        <v>204</v>
      </c>
    </row>
    <row r="212" spans="2:51" s="13" customFormat="1" ht="12">
      <c r="B212" s="251"/>
      <c r="C212" s="252"/>
      <c r="D212" s="231" t="s">
        <v>213</v>
      </c>
      <c r="E212" s="253" t="s">
        <v>33</v>
      </c>
      <c r="F212" s="254" t="s">
        <v>218</v>
      </c>
      <c r="G212" s="252"/>
      <c r="H212" s="255">
        <v>807</v>
      </c>
      <c r="I212" s="256"/>
      <c r="J212" s="256"/>
      <c r="K212" s="252"/>
      <c r="L212" s="252"/>
      <c r="M212" s="257"/>
      <c r="N212" s="258"/>
      <c r="O212" s="259"/>
      <c r="P212" s="259"/>
      <c r="Q212" s="259"/>
      <c r="R212" s="259"/>
      <c r="S212" s="259"/>
      <c r="T212" s="259"/>
      <c r="U212" s="259"/>
      <c r="V212" s="259"/>
      <c r="W212" s="259"/>
      <c r="X212" s="260"/>
      <c r="AT212" s="261" t="s">
        <v>213</v>
      </c>
      <c r="AU212" s="261" t="s">
        <v>90</v>
      </c>
      <c r="AV212" s="13" t="s">
        <v>211</v>
      </c>
      <c r="AW212" s="13" t="s">
        <v>5</v>
      </c>
      <c r="AX212" s="13" t="s">
        <v>88</v>
      </c>
      <c r="AY212" s="261" t="s">
        <v>204</v>
      </c>
    </row>
    <row r="213" spans="2:65" s="1" customFormat="1" ht="16.5" customHeight="1">
      <c r="B213" s="39"/>
      <c r="C213" s="273" t="s">
        <v>961</v>
      </c>
      <c r="D213" s="273" t="s">
        <v>287</v>
      </c>
      <c r="E213" s="274" t="s">
        <v>4663</v>
      </c>
      <c r="F213" s="275" t="s">
        <v>4664</v>
      </c>
      <c r="G213" s="276" t="s">
        <v>296</v>
      </c>
      <c r="H213" s="277">
        <v>291</v>
      </c>
      <c r="I213" s="278"/>
      <c r="J213" s="279"/>
      <c r="K213" s="280">
        <f>ROUND(P213*H213,2)</f>
        <v>0</v>
      </c>
      <c r="L213" s="275" t="s">
        <v>1071</v>
      </c>
      <c r="M213" s="281"/>
      <c r="N213" s="282" t="s">
        <v>33</v>
      </c>
      <c r="O213" s="224" t="s">
        <v>49</v>
      </c>
      <c r="P213" s="225">
        <f>I213+J213</f>
        <v>0</v>
      </c>
      <c r="Q213" s="225">
        <f>ROUND(I213*H213,2)</f>
        <v>0</v>
      </c>
      <c r="R213" s="225">
        <f>ROUND(J213*H213,2)</f>
        <v>0</v>
      </c>
      <c r="S213" s="80"/>
      <c r="T213" s="226">
        <f>S213*H213</f>
        <v>0</v>
      </c>
      <c r="U213" s="226">
        <v>0</v>
      </c>
      <c r="V213" s="226">
        <f>U213*H213</f>
        <v>0</v>
      </c>
      <c r="W213" s="226">
        <v>0</v>
      </c>
      <c r="X213" s="227">
        <f>W213*H213</f>
        <v>0</v>
      </c>
      <c r="AR213" s="17" t="s">
        <v>411</v>
      </c>
      <c r="AT213" s="17" t="s">
        <v>287</v>
      </c>
      <c r="AU213" s="17" t="s">
        <v>90</v>
      </c>
      <c r="AY213" s="17" t="s">
        <v>204</v>
      </c>
      <c r="BE213" s="228">
        <f>IF(O213="základní",K213,0)</f>
        <v>0</v>
      </c>
      <c r="BF213" s="228">
        <f>IF(O213="snížená",K213,0)</f>
        <v>0</v>
      </c>
      <c r="BG213" s="228">
        <f>IF(O213="zákl. přenesená",K213,0)</f>
        <v>0</v>
      </c>
      <c r="BH213" s="228">
        <f>IF(O213="sníž. přenesená",K213,0)</f>
        <v>0</v>
      </c>
      <c r="BI213" s="228">
        <f>IF(O213="nulová",K213,0)</f>
        <v>0</v>
      </c>
      <c r="BJ213" s="17" t="s">
        <v>88</v>
      </c>
      <c r="BK213" s="228">
        <f>ROUND(P213*H213,2)</f>
        <v>0</v>
      </c>
      <c r="BL213" s="17" t="s">
        <v>305</v>
      </c>
      <c r="BM213" s="17" t="s">
        <v>5038</v>
      </c>
    </row>
    <row r="214" spans="2:65" s="1" customFormat="1" ht="16.5" customHeight="1">
      <c r="B214" s="39"/>
      <c r="C214" s="273" t="s">
        <v>1032</v>
      </c>
      <c r="D214" s="273" t="s">
        <v>287</v>
      </c>
      <c r="E214" s="274" t="s">
        <v>4660</v>
      </c>
      <c r="F214" s="275" t="s">
        <v>4661</v>
      </c>
      <c r="G214" s="276" t="s">
        <v>296</v>
      </c>
      <c r="H214" s="277">
        <v>196</v>
      </c>
      <c r="I214" s="278"/>
      <c r="J214" s="279"/>
      <c r="K214" s="280">
        <f>ROUND(P214*H214,2)</f>
        <v>0</v>
      </c>
      <c r="L214" s="275" t="s">
        <v>1071</v>
      </c>
      <c r="M214" s="281"/>
      <c r="N214" s="282" t="s">
        <v>33</v>
      </c>
      <c r="O214" s="224" t="s">
        <v>49</v>
      </c>
      <c r="P214" s="225">
        <f>I214+J214</f>
        <v>0</v>
      </c>
      <c r="Q214" s="225">
        <f>ROUND(I214*H214,2)</f>
        <v>0</v>
      </c>
      <c r="R214" s="225">
        <f>ROUND(J214*H214,2)</f>
        <v>0</v>
      </c>
      <c r="S214" s="80"/>
      <c r="T214" s="226">
        <f>S214*H214</f>
        <v>0</v>
      </c>
      <c r="U214" s="226">
        <v>0</v>
      </c>
      <c r="V214" s="226">
        <f>U214*H214</f>
        <v>0</v>
      </c>
      <c r="W214" s="226">
        <v>0</v>
      </c>
      <c r="X214" s="227">
        <f>W214*H214</f>
        <v>0</v>
      </c>
      <c r="AR214" s="17" t="s">
        <v>411</v>
      </c>
      <c r="AT214" s="17" t="s">
        <v>287</v>
      </c>
      <c r="AU214" s="17" t="s">
        <v>90</v>
      </c>
      <c r="AY214" s="17" t="s">
        <v>204</v>
      </c>
      <c r="BE214" s="228">
        <f>IF(O214="základní",K214,0)</f>
        <v>0</v>
      </c>
      <c r="BF214" s="228">
        <f>IF(O214="snížená",K214,0)</f>
        <v>0</v>
      </c>
      <c r="BG214" s="228">
        <f>IF(O214="zákl. přenesená",K214,0)</f>
        <v>0</v>
      </c>
      <c r="BH214" s="228">
        <f>IF(O214="sníž. přenesená",K214,0)</f>
        <v>0</v>
      </c>
      <c r="BI214" s="228">
        <f>IF(O214="nulová",K214,0)</f>
        <v>0</v>
      </c>
      <c r="BJ214" s="17" t="s">
        <v>88</v>
      </c>
      <c r="BK214" s="228">
        <f>ROUND(P214*H214,2)</f>
        <v>0</v>
      </c>
      <c r="BL214" s="17" t="s">
        <v>305</v>
      </c>
      <c r="BM214" s="17" t="s">
        <v>5039</v>
      </c>
    </row>
    <row r="215" spans="2:65" s="1" customFormat="1" ht="16.5" customHeight="1">
      <c r="B215" s="39"/>
      <c r="C215" s="273" t="s">
        <v>1038</v>
      </c>
      <c r="D215" s="273" t="s">
        <v>287</v>
      </c>
      <c r="E215" s="274" t="s">
        <v>5040</v>
      </c>
      <c r="F215" s="275" t="s">
        <v>5041</v>
      </c>
      <c r="G215" s="276" t="s">
        <v>296</v>
      </c>
      <c r="H215" s="277">
        <v>320</v>
      </c>
      <c r="I215" s="278"/>
      <c r="J215" s="279"/>
      <c r="K215" s="280">
        <f>ROUND(P215*H215,2)</f>
        <v>0</v>
      </c>
      <c r="L215" s="275" t="s">
        <v>1071</v>
      </c>
      <c r="M215" s="281"/>
      <c r="N215" s="282" t="s">
        <v>33</v>
      </c>
      <c r="O215" s="224" t="s">
        <v>49</v>
      </c>
      <c r="P215" s="225">
        <f>I215+J215</f>
        <v>0</v>
      </c>
      <c r="Q215" s="225">
        <f>ROUND(I215*H215,2)</f>
        <v>0</v>
      </c>
      <c r="R215" s="225">
        <f>ROUND(J215*H215,2)</f>
        <v>0</v>
      </c>
      <c r="S215" s="80"/>
      <c r="T215" s="226">
        <f>S215*H215</f>
        <v>0</v>
      </c>
      <c r="U215" s="226">
        <v>0</v>
      </c>
      <c r="V215" s="226">
        <f>U215*H215</f>
        <v>0</v>
      </c>
      <c r="W215" s="226">
        <v>0</v>
      </c>
      <c r="X215" s="227">
        <f>W215*H215</f>
        <v>0</v>
      </c>
      <c r="AR215" s="17" t="s">
        <v>411</v>
      </c>
      <c r="AT215" s="17" t="s">
        <v>287</v>
      </c>
      <c r="AU215" s="17" t="s">
        <v>90</v>
      </c>
      <c r="AY215" s="17" t="s">
        <v>204</v>
      </c>
      <c r="BE215" s="228">
        <f>IF(O215="základní",K215,0)</f>
        <v>0</v>
      </c>
      <c r="BF215" s="228">
        <f>IF(O215="snížená",K215,0)</f>
        <v>0</v>
      </c>
      <c r="BG215" s="228">
        <f>IF(O215="zákl. přenesená",K215,0)</f>
        <v>0</v>
      </c>
      <c r="BH215" s="228">
        <f>IF(O215="sníž. přenesená",K215,0)</f>
        <v>0</v>
      </c>
      <c r="BI215" s="228">
        <f>IF(O215="nulová",K215,0)</f>
        <v>0</v>
      </c>
      <c r="BJ215" s="17" t="s">
        <v>88</v>
      </c>
      <c r="BK215" s="228">
        <f>ROUND(P215*H215,2)</f>
        <v>0</v>
      </c>
      <c r="BL215" s="17" t="s">
        <v>305</v>
      </c>
      <c r="BM215" s="17" t="s">
        <v>5042</v>
      </c>
    </row>
    <row r="216" spans="2:65" s="1" customFormat="1" ht="16.5" customHeight="1">
      <c r="B216" s="39"/>
      <c r="C216" s="216" t="s">
        <v>1047</v>
      </c>
      <c r="D216" s="216" t="s">
        <v>206</v>
      </c>
      <c r="E216" s="217" t="s">
        <v>5043</v>
      </c>
      <c r="F216" s="218" t="s">
        <v>5044</v>
      </c>
      <c r="G216" s="219" t="s">
        <v>361</v>
      </c>
      <c r="H216" s="220">
        <v>26</v>
      </c>
      <c r="I216" s="221"/>
      <c r="J216" s="221"/>
      <c r="K216" s="222">
        <f>ROUND(P216*H216,2)</f>
        <v>0</v>
      </c>
      <c r="L216" s="218" t="s">
        <v>1071</v>
      </c>
      <c r="M216" s="44"/>
      <c r="N216" s="223" t="s">
        <v>33</v>
      </c>
      <c r="O216" s="224" t="s">
        <v>49</v>
      </c>
      <c r="P216" s="225">
        <f>I216+J216</f>
        <v>0</v>
      </c>
      <c r="Q216" s="225">
        <f>ROUND(I216*H216,2)</f>
        <v>0</v>
      </c>
      <c r="R216" s="225">
        <f>ROUND(J216*H216,2)</f>
        <v>0</v>
      </c>
      <c r="S216" s="80"/>
      <c r="T216" s="226">
        <f>S216*H216</f>
        <v>0</v>
      </c>
      <c r="U216" s="226">
        <v>0</v>
      </c>
      <c r="V216" s="226">
        <f>U216*H216</f>
        <v>0</v>
      </c>
      <c r="W216" s="226">
        <v>0</v>
      </c>
      <c r="X216" s="227">
        <f>W216*H216</f>
        <v>0</v>
      </c>
      <c r="AR216" s="17" t="s">
        <v>305</v>
      </c>
      <c r="AT216" s="17" t="s">
        <v>206</v>
      </c>
      <c r="AU216" s="17" t="s">
        <v>90</v>
      </c>
      <c r="AY216" s="17" t="s">
        <v>204</v>
      </c>
      <c r="BE216" s="228">
        <f>IF(O216="základní",K216,0)</f>
        <v>0</v>
      </c>
      <c r="BF216" s="228">
        <f>IF(O216="snížená",K216,0)</f>
        <v>0</v>
      </c>
      <c r="BG216" s="228">
        <f>IF(O216="zákl. přenesená",K216,0)</f>
        <v>0</v>
      </c>
      <c r="BH216" s="228">
        <f>IF(O216="sníž. přenesená",K216,0)</f>
        <v>0</v>
      </c>
      <c r="BI216" s="228">
        <f>IF(O216="nulová",K216,0)</f>
        <v>0</v>
      </c>
      <c r="BJ216" s="17" t="s">
        <v>88</v>
      </c>
      <c r="BK216" s="228">
        <f>ROUND(P216*H216,2)</f>
        <v>0</v>
      </c>
      <c r="BL216" s="17" t="s">
        <v>305</v>
      </c>
      <c r="BM216" s="17" t="s">
        <v>5045</v>
      </c>
    </row>
    <row r="217" spans="2:65" s="1" customFormat="1" ht="16.5" customHeight="1">
      <c r="B217" s="39"/>
      <c r="C217" s="273" t="s">
        <v>1053</v>
      </c>
      <c r="D217" s="273" t="s">
        <v>287</v>
      </c>
      <c r="E217" s="274" t="s">
        <v>5046</v>
      </c>
      <c r="F217" s="275" t="s">
        <v>5047</v>
      </c>
      <c r="G217" s="276" t="s">
        <v>314</v>
      </c>
      <c r="H217" s="277">
        <v>10</v>
      </c>
      <c r="I217" s="278"/>
      <c r="J217" s="279"/>
      <c r="K217" s="280">
        <f>ROUND(P217*H217,2)</f>
        <v>0</v>
      </c>
      <c r="L217" s="275" t="s">
        <v>1071</v>
      </c>
      <c r="M217" s="281"/>
      <c r="N217" s="282" t="s">
        <v>33</v>
      </c>
      <c r="O217" s="224" t="s">
        <v>49</v>
      </c>
      <c r="P217" s="225">
        <f>I217+J217</f>
        <v>0</v>
      </c>
      <c r="Q217" s="225">
        <f>ROUND(I217*H217,2)</f>
        <v>0</v>
      </c>
      <c r="R217" s="225">
        <f>ROUND(J217*H217,2)</f>
        <v>0</v>
      </c>
      <c r="S217" s="80"/>
      <c r="T217" s="226">
        <f>S217*H217</f>
        <v>0</v>
      </c>
      <c r="U217" s="226">
        <v>0</v>
      </c>
      <c r="V217" s="226">
        <f>U217*H217</f>
        <v>0</v>
      </c>
      <c r="W217" s="226">
        <v>0</v>
      </c>
      <c r="X217" s="227">
        <f>W217*H217</f>
        <v>0</v>
      </c>
      <c r="AR217" s="17" t="s">
        <v>411</v>
      </c>
      <c r="AT217" s="17" t="s">
        <v>287</v>
      </c>
      <c r="AU217" s="17" t="s">
        <v>90</v>
      </c>
      <c r="AY217" s="17" t="s">
        <v>204</v>
      </c>
      <c r="BE217" s="228">
        <f>IF(O217="základní",K217,0)</f>
        <v>0</v>
      </c>
      <c r="BF217" s="228">
        <f>IF(O217="snížená",K217,0)</f>
        <v>0</v>
      </c>
      <c r="BG217" s="228">
        <f>IF(O217="zákl. přenesená",K217,0)</f>
        <v>0</v>
      </c>
      <c r="BH217" s="228">
        <f>IF(O217="sníž. přenesená",K217,0)</f>
        <v>0</v>
      </c>
      <c r="BI217" s="228">
        <f>IF(O217="nulová",K217,0)</f>
        <v>0</v>
      </c>
      <c r="BJ217" s="17" t="s">
        <v>88</v>
      </c>
      <c r="BK217" s="228">
        <f>ROUND(P217*H217,2)</f>
        <v>0</v>
      </c>
      <c r="BL217" s="17" t="s">
        <v>305</v>
      </c>
      <c r="BM217" s="17" t="s">
        <v>5048</v>
      </c>
    </row>
    <row r="218" spans="2:65" s="1" customFormat="1" ht="16.5" customHeight="1">
      <c r="B218" s="39"/>
      <c r="C218" s="273" t="s">
        <v>1058</v>
      </c>
      <c r="D218" s="273" t="s">
        <v>287</v>
      </c>
      <c r="E218" s="274" t="s">
        <v>5049</v>
      </c>
      <c r="F218" s="275" t="s">
        <v>5050</v>
      </c>
      <c r="G218" s="276" t="s">
        <v>314</v>
      </c>
      <c r="H218" s="277">
        <v>10</v>
      </c>
      <c r="I218" s="278"/>
      <c r="J218" s="279"/>
      <c r="K218" s="280">
        <f>ROUND(P218*H218,2)</f>
        <v>0</v>
      </c>
      <c r="L218" s="275" t="s">
        <v>1071</v>
      </c>
      <c r="M218" s="281"/>
      <c r="N218" s="282" t="s">
        <v>33</v>
      </c>
      <c r="O218" s="224" t="s">
        <v>49</v>
      </c>
      <c r="P218" s="225">
        <f>I218+J218</f>
        <v>0</v>
      </c>
      <c r="Q218" s="225">
        <f>ROUND(I218*H218,2)</f>
        <v>0</v>
      </c>
      <c r="R218" s="225">
        <f>ROUND(J218*H218,2)</f>
        <v>0</v>
      </c>
      <c r="S218" s="80"/>
      <c r="T218" s="226">
        <f>S218*H218</f>
        <v>0</v>
      </c>
      <c r="U218" s="226">
        <v>0</v>
      </c>
      <c r="V218" s="226">
        <f>U218*H218</f>
        <v>0</v>
      </c>
      <c r="W218" s="226">
        <v>0</v>
      </c>
      <c r="X218" s="227">
        <f>W218*H218</f>
        <v>0</v>
      </c>
      <c r="AR218" s="17" t="s">
        <v>411</v>
      </c>
      <c r="AT218" s="17" t="s">
        <v>287</v>
      </c>
      <c r="AU218" s="17" t="s">
        <v>90</v>
      </c>
      <c r="AY218" s="17" t="s">
        <v>204</v>
      </c>
      <c r="BE218" s="228">
        <f>IF(O218="základní",K218,0)</f>
        <v>0</v>
      </c>
      <c r="BF218" s="228">
        <f>IF(O218="snížená",K218,0)</f>
        <v>0</v>
      </c>
      <c r="BG218" s="228">
        <f>IF(O218="zákl. přenesená",K218,0)</f>
        <v>0</v>
      </c>
      <c r="BH218" s="228">
        <f>IF(O218="sníž. přenesená",K218,0)</f>
        <v>0</v>
      </c>
      <c r="BI218" s="228">
        <f>IF(O218="nulová",K218,0)</f>
        <v>0</v>
      </c>
      <c r="BJ218" s="17" t="s">
        <v>88</v>
      </c>
      <c r="BK218" s="228">
        <f>ROUND(P218*H218,2)</f>
        <v>0</v>
      </c>
      <c r="BL218" s="17" t="s">
        <v>305</v>
      </c>
      <c r="BM218" s="17" t="s">
        <v>5051</v>
      </c>
    </row>
    <row r="219" spans="2:65" s="1" customFormat="1" ht="16.5" customHeight="1">
      <c r="B219" s="39"/>
      <c r="C219" s="273" t="s">
        <v>1064</v>
      </c>
      <c r="D219" s="273" t="s">
        <v>287</v>
      </c>
      <c r="E219" s="274" t="s">
        <v>5052</v>
      </c>
      <c r="F219" s="275" t="s">
        <v>5053</v>
      </c>
      <c r="G219" s="276" t="s">
        <v>314</v>
      </c>
      <c r="H219" s="277">
        <v>16</v>
      </c>
      <c r="I219" s="278"/>
      <c r="J219" s="279"/>
      <c r="K219" s="280">
        <f>ROUND(P219*H219,2)</f>
        <v>0</v>
      </c>
      <c r="L219" s="275" t="s">
        <v>1071</v>
      </c>
      <c r="M219" s="281"/>
      <c r="N219" s="282" t="s">
        <v>33</v>
      </c>
      <c r="O219" s="224" t="s">
        <v>49</v>
      </c>
      <c r="P219" s="225">
        <f>I219+J219</f>
        <v>0</v>
      </c>
      <c r="Q219" s="225">
        <f>ROUND(I219*H219,2)</f>
        <v>0</v>
      </c>
      <c r="R219" s="225">
        <f>ROUND(J219*H219,2)</f>
        <v>0</v>
      </c>
      <c r="S219" s="80"/>
      <c r="T219" s="226">
        <f>S219*H219</f>
        <v>0</v>
      </c>
      <c r="U219" s="226">
        <v>0</v>
      </c>
      <c r="V219" s="226">
        <f>U219*H219</f>
        <v>0</v>
      </c>
      <c r="W219" s="226">
        <v>0</v>
      </c>
      <c r="X219" s="227">
        <f>W219*H219</f>
        <v>0</v>
      </c>
      <c r="AR219" s="17" t="s">
        <v>411</v>
      </c>
      <c r="AT219" s="17" t="s">
        <v>287</v>
      </c>
      <c r="AU219" s="17" t="s">
        <v>90</v>
      </c>
      <c r="AY219" s="17" t="s">
        <v>204</v>
      </c>
      <c r="BE219" s="228">
        <f>IF(O219="základní",K219,0)</f>
        <v>0</v>
      </c>
      <c r="BF219" s="228">
        <f>IF(O219="snížená",K219,0)</f>
        <v>0</v>
      </c>
      <c r="BG219" s="228">
        <f>IF(O219="zákl. přenesená",K219,0)</f>
        <v>0</v>
      </c>
      <c r="BH219" s="228">
        <f>IF(O219="sníž. přenesená",K219,0)</f>
        <v>0</v>
      </c>
      <c r="BI219" s="228">
        <f>IF(O219="nulová",K219,0)</f>
        <v>0</v>
      </c>
      <c r="BJ219" s="17" t="s">
        <v>88</v>
      </c>
      <c r="BK219" s="228">
        <f>ROUND(P219*H219,2)</f>
        <v>0</v>
      </c>
      <c r="BL219" s="17" t="s">
        <v>305</v>
      </c>
      <c r="BM219" s="17" t="s">
        <v>5054</v>
      </c>
    </row>
    <row r="220" spans="2:65" s="1" customFormat="1" ht="16.5" customHeight="1">
      <c r="B220" s="39"/>
      <c r="C220" s="216" t="s">
        <v>1069</v>
      </c>
      <c r="D220" s="216" t="s">
        <v>206</v>
      </c>
      <c r="E220" s="217" t="s">
        <v>5055</v>
      </c>
      <c r="F220" s="218" t="s">
        <v>5056</v>
      </c>
      <c r="G220" s="219" t="s">
        <v>361</v>
      </c>
      <c r="H220" s="220">
        <v>10</v>
      </c>
      <c r="I220" s="221"/>
      <c r="J220" s="221"/>
      <c r="K220" s="222">
        <f>ROUND(P220*H220,2)</f>
        <v>0</v>
      </c>
      <c r="L220" s="218" t="s">
        <v>1071</v>
      </c>
      <c r="M220" s="44"/>
      <c r="N220" s="223" t="s">
        <v>33</v>
      </c>
      <c r="O220" s="224" t="s">
        <v>49</v>
      </c>
      <c r="P220" s="225">
        <f>I220+J220</f>
        <v>0</v>
      </c>
      <c r="Q220" s="225">
        <f>ROUND(I220*H220,2)</f>
        <v>0</v>
      </c>
      <c r="R220" s="225">
        <f>ROUND(J220*H220,2)</f>
        <v>0</v>
      </c>
      <c r="S220" s="80"/>
      <c r="T220" s="226">
        <f>S220*H220</f>
        <v>0</v>
      </c>
      <c r="U220" s="226">
        <v>0</v>
      </c>
      <c r="V220" s="226">
        <f>U220*H220</f>
        <v>0</v>
      </c>
      <c r="W220" s="226">
        <v>0</v>
      </c>
      <c r="X220" s="227">
        <f>W220*H220</f>
        <v>0</v>
      </c>
      <c r="AR220" s="17" t="s">
        <v>305</v>
      </c>
      <c r="AT220" s="17" t="s">
        <v>206</v>
      </c>
      <c r="AU220" s="17" t="s">
        <v>90</v>
      </c>
      <c r="AY220" s="17" t="s">
        <v>204</v>
      </c>
      <c r="BE220" s="228">
        <f>IF(O220="základní",K220,0)</f>
        <v>0</v>
      </c>
      <c r="BF220" s="228">
        <f>IF(O220="snížená",K220,0)</f>
        <v>0</v>
      </c>
      <c r="BG220" s="228">
        <f>IF(O220="zákl. přenesená",K220,0)</f>
        <v>0</v>
      </c>
      <c r="BH220" s="228">
        <f>IF(O220="sníž. přenesená",K220,0)</f>
        <v>0</v>
      </c>
      <c r="BI220" s="228">
        <f>IF(O220="nulová",K220,0)</f>
        <v>0</v>
      </c>
      <c r="BJ220" s="17" t="s">
        <v>88</v>
      </c>
      <c r="BK220" s="228">
        <f>ROUND(P220*H220,2)</f>
        <v>0</v>
      </c>
      <c r="BL220" s="17" t="s">
        <v>305</v>
      </c>
      <c r="BM220" s="17" t="s">
        <v>5057</v>
      </c>
    </row>
    <row r="221" spans="2:65" s="1" customFormat="1" ht="16.5" customHeight="1">
      <c r="B221" s="39"/>
      <c r="C221" s="216" t="s">
        <v>1077</v>
      </c>
      <c r="D221" s="216" t="s">
        <v>206</v>
      </c>
      <c r="E221" s="217" t="s">
        <v>5058</v>
      </c>
      <c r="F221" s="218" t="s">
        <v>5059</v>
      </c>
      <c r="G221" s="219" t="s">
        <v>361</v>
      </c>
      <c r="H221" s="220">
        <v>10</v>
      </c>
      <c r="I221" s="221"/>
      <c r="J221" s="221"/>
      <c r="K221" s="222">
        <f>ROUND(P221*H221,2)</f>
        <v>0</v>
      </c>
      <c r="L221" s="218" t="s">
        <v>1071</v>
      </c>
      <c r="M221" s="44"/>
      <c r="N221" s="223" t="s">
        <v>33</v>
      </c>
      <c r="O221" s="224" t="s">
        <v>49</v>
      </c>
      <c r="P221" s="225">
        <f>I221+J221</f>
        <v>0</v>
      </c>
      <c r="Q221" s="225">
        <f>ROUND(I221*H221,2)</f>
        <v>0</v>
      </c>
      <c r="R221" s="225">
        <f>ROUND(J221*H221,2)</f>
        <v>0</v>
      </c>
      <c r="S221" s="80"/>
      <c r="T221" s="226">
        <f>S221*H221</f>
        <v>0</v>
      </c>
      <c r="U221" s="226">
        <v>0</v>
      </c>
      <c r="V221" s="226">
        <f>U221*H221</f>
        <v>0</v>
      </c>
      <c r="W221" s="226">
        <v>0</v>
      </c>
      <c r="X221" s="227">
        <f>W221*H221</f>
        <v>0</v>
      </c>
      <c r="AR221" s="17" t="s">
        <v>305</v>
      </c>
      <c r="AT221" s="17" t="s">
        <v>206</v>
      </c>
      <c r="AU221" s="17" t="s">
        <v>90</v>
      </c>
      <c r="AY221" s="17" t="s">
        <v>204</v>
      </c>
      <c r="BE221" s="228">
        <f>IF(O221="základní",K221,0)</f>
        <v>0</v>
      </c>
      <c r="BF221" s="228">
        <f>IF(O221="snížená",K221,0)</f>
        <v>0</v>
      </c>
      <c r="BG221" s="228">
        <f>IF(O221="zákl. přenesená",K221,0)</f>
        <v>0</v>
      </c>
      <c r="BH221" s="228">
        <f>IF(O221="sníž. přenesená",K221,0)</f>
        <v>0</v>
      </c>
      <c r="BI221" s="228">
        <f>IF(O221="nulová",K221,0)</f>
        <v>0</v>
      </c>
      <c r="BJ221" s="17" t="s">
        <v>88</v>
      </c>
      <c r="BK221" s="228">
        <f>ROUND(P221*H221,2)</f>
        <v>0</v>
      </c>
      <c r="BL221" s="17" t="s">
        <v>305</v>
      </c>
      <c r="BM221" s="17" t="s">
        <v>5060</v>
      </c>
    </row>
    <row r="222" spans="2:47" s="1" customFormat="1" ht="12">
      <c r="B222" s="39"/>
      <c r="C222" s="40"/>
      <c r="D222" s="231" t="s">
        <v>887</v>
      </c>
      <c r="E222" s="40"/>
      <c r="F222" s="283" t="s">
        <v>5061</v>
      </c>
      <c r="G222" s="40"/>
      <c r="H222" s="40"/>
      <c r="I222" s="132"/>
      <c r="J222" s="132"/>
      <c r="K222" s="40"/>
      <c r="L222" s="40"/>
      <c r="M222" s="44"/>
      <c r="N222" s="284"/>
      <c r="O222" s="80"/>
      <c r="P222" s="80"/>
      <c r="Q222" s="80"/>
      <c r="R222" s="80"/>
      <c r="S222" s="80"/>
      <c r="T222" s="80"/>
      <c r="U222" s="80"/>
      <c r="V222" s="80"/>
      <c r="W222" s="80"/>
      <c r="X222" s="81"/>
      <c r="AT222" s="17" t="s">
        <v>887</v>
      </c>
      <c r="AU222" s="17" t="s">
        <v>90</v>
      </c>
    </row>
    <row r="223" spans="2:65" s="1" customFormat="1" ht="16.5" customHeight="1">
      <c r="B223" s="39"/>
      <c r="C223" s="216" t="s">
        <v>1083</v>
      </c>
      <c r="D223" s="216" t="s">
        <v>206</v>
      </c>
      <c r="E223" s="217" t="s">
        <v>5062</v>
      </c>
      <c r="F223" s="218" t="s">
        <v>5063</v>
      </c>
      <c r="G223" s="219" t="s">
        <v>361</v>
      </c>
      <c r="H223" s="220">
        <v>12</v>
      </c>
      <c r="I223" s="221"/>
      <c r="J223" s="221"/>
      <c r="K223" s="222">
        <f>ROUND(P223*H223,2)</f>
        <v>0</v>
      </c>
      <c r="L223" s="218" t="s">
        <v>1071</v>
      </c>
      <c r="M223" s="44"/>
      <c r="N223" s="223" t="s">
        <v>33</v>
      </c>
      <c r="O223" s="224" t="s">
        <v>49</v>
      </c>
      <c r="P223" s="225">
        <f>I223+J223</f>
        <v>0</v>
      </c>
      <c r="Q223" s="225">
        <f>ROUND(I223*H223,2)</f>
        <v>0</v>
      </c>
      <c r="R223" s="225">
        <f>ROUND(J223*H223,2)</f>
        <v>0</v>
      </c>
      <c r="S223" s="80"/>
      <c r="T223" s="226">
        <f>S223*H223</f>
        <v>0</v>
      </c>
      <c r="U223" s="226">
        <v>0</v>
      </c>
      <c r="V223" s="226">
        <f>U223*H223</f>
        <v>0</v>
      </c>
      <c r="W223" s="226">
        <v>0</v>
      </c>
      <c r="X223" s="227">
        <f>W223*H223</f>
        <v>0</v>
      </c>
      <c r="AR223" s="17" t="s">
        <v>305</v>
      </c>
      <c r="AT223" s="17" t="s">
        <v>206</v>
      </c>
      <c r="AU223" s="17" t="s">
        <v>90</v>
      </c>
      <c r="AY223" s="17" t="s">
        <v>204</v>
      </c>
      <c r="BE223" s="228">
        <f>IF(O223="základní",K223,0)</f>
        <v>0</v>
      </c>
      <c r="BF223" s="228">
        <f>IF(O223="snížená",K223,0)</f>
        <v>0</v>
      </c>
      <c r="BG223" s="228">
        <f>IF(O223="zákl. přenesená",K223,0)</f>
        <v>0</v>
      </c>
      <c r="BH223" s="228">
        <f>IF(O223="sníž. přenesená",K223,0)</f>
        <v>0</v>
      </c>
      <c r="BI223" s="228">
        <f>IF(O223="nulová",K223,0)</f>
        <v>0</v>
      </c>
      <c r="BJ223" s="17" t="s">
        <v>88</v>
      </c>
      <c r="BK223" s="228">
        <f>ROUND(P223*H223,2)</f>
        <v>0</v>
      </c>
      <c r="BL223" s="17" t="s">
        <v>305</v>
      </c>
      <c r="BM223" s="17" t="s">
        <v>5064</v>
      </c>
    </row>
    <row r="224" spans="2:65" s="1" customFormat="1" ht="16.5" customHeight="1">
      <c r="B224" s="39"/>
      <c r="C224" s="216" t="s">
        <v>1089</v>
      </c>
      <c r="D224" s="216" t="s">
        <v>206</v>
      </c>
      <c r="E224" s="217" t="s">
        <v>5065</v>
      </c>
      <c r="F224" s="218" t="s">
        <v>5066</v>
      </c>
      <c r="G224" s="219" t="s">
        <v>296</v>
      </c>
      <c r="H224" s="220">
        <v>120</v>
      </c>
      <c r="I224" s="221"/>
      <c r="J224" s="221"/>
      <c r="K224" s="222">
        <f>ROUND(P224*H224,2)</f>
        <v>0</v>
      </c>
      <c r="L224" s="218" t="s">
        <v>1071</v>
      </c>
      <c r="M224" s="44"/>
      <c r="N224" s="223" t="s">
        <v>33</v>
      </c>
      <c r="O224" s="224" t="s">
        <v>49</v>
      </c>
      <c r="P224" s="225">
        <f>I224+J224</f>
        <v>0</v>
      </c>
      <c r="Q224" s="225">
        <f>ROUND(I224*H224,2)</f>
        <v>0</v>
      </c>
      <c r="R224" s="225">
        <f>ROUND(J224*H224,2)</f>
        <v>0</v>
      </c>
      <c r="S224" s="80"/>
      <c r="T224" s="226">
        <f>S224*H224</f>
        <v>0</v>
      </c>
      <c r="U224" s="226">
        <v>0</v>
      </c>
      <c r="V224" s="226">
        <f>U224*H224</f>
        <v>0</v>
      </c>
      <c r="W224" s="226">
        <v>0</v>
      </c>
      <c r="X224" s="227">
        <f>W224*H224</f>
        <v>0</v>
      </c>
      <c r="AR224" s="17" t="s">
        <v>305</v>
      </c>
      <c r="AT224" s="17" t="s">
        <v>206</v>
      </c>
      <c r="AU224" s="17" t="s">
        <v>90</v>
      </c>
      <c r="AY224" s="17" t="s">
        <v>204</v>
      </c>
      <c r="BE224" s="228">
        <f>IF(O224="základní",K224,0)</f>
        <v>0</v>
      </c>
      <c r="BF224" s="228">
        <f>IF(O224="snížená",K224,0)</f>
        <v>0</v>
      </c>
      <c r="BG224" s="228">
        <f>IF(O224="zákl. přenesená",K224,0)</f>
        <v>0</v>
      </c>
      <c r="BH224" s="228">
        <f>IF(O224="sníž. přenesená",K224,0)</f>
        <v>0</v>
      </c>
      <c r="BI224" s="228">
        <f>IF(O224="nulová",K224,0)</f>
        <v>0</v>
      </c>
      <c r="BJ224" s="17" t="s">
        <v>88</v>
      </c>
      <c r="BK224" s="228">
        <f>ROUND(P224*H224,2)</f>
        <v>0</v>
      </c>
      <c r="BL224" s="17" t="s">
        <v>305</v>
      </c>
      <c r="BM224" s="17" t="s">
        <v>5067</v>
      </c>
    </row>
    <row r="225" spans="2:51" s="12" customFormat="1" ht="12">
      <c r="B225" s="240"/>
      <c r="C225" s="241"/>
      <c r="D225" s="231" t="s">
        <v>213</v>
      </c>
      <c r="E225" s="242" t="s">
        <v>33</v>
      </c>
      <c r="F225" s="243" t="s">
        <v>5068</v>
      </c>
      <c r="G225" s="241"/>
      <c r="H225" s="244">
        <v>120</v>
      </c>
      <c r="I225" s="245"/>
      <c r="J225" s="245"/>
      <c r="K225" s="241"/>
      <c r="L225" s="241"/>
      <c r="M225" s="246"/>
      <c r="N225" s="247"/>
      <c r="O225" s="248"/>
      <c r="P225" s="248"/>
      <c r="Q225" s="248"/>
      <c r="R225" s="248"/>
      <c r="S225" s="248"/>
      <c r="T225" s="248"/>
      <c r="U225" s="248"/>
      <c r="V225" s="248"/>
      <c r="W225" s="248"/>
      <c r="X225" s="249"/>
      <c r="AT225" s="250" t="s">
        <v>213</v>
      </c>
      <c r="AU225" s="250" t="s">
        <v>90</v>
      </c>
      <c r="AV225" s="12" t="s">
        <v>90</v>
      </c>
      <c r="AW225" s="12" t="s">
        <v>5</v>
      </c>
      <c r="AX225" s="12" t="s">
        <v>80</v>
      </c>
      <c r="AY225" s="250" t="s">
        <v>204</v>
      </c>
    </row>
    <row r="226" spans="2:51" s="13" customFormat="1" ht="12">
      <c r="B226" s="251"/>
      <c r="C226" s="252"/>
      <c r="D226" s="231" t="s">
        <v>213</v>
      </c>
      <c r="E226" s="253" t="s">
        <v>33</v>
      </c>
      <c r="F226" s="254" t="s">
        <v>218</v>
      </c>
      <c r="G226" s="252"/>
      <c r="H226" s="255">
        <v>120</v>
      </c>
      <c r="I226" s="256"/>
      <c r="J226" s="256"/>
      <c r="K226" s="252"/>
      <c r="L226" s="252"/>
      <c r="M226" s="257"/>
      <c r="N226" s="258"/>
      <c r="O226" s="259"/>
      <c r="P226" s="259"/>
      <c r="Q226" s="259"/>
      <c r="R226" s="259"/>
      <c r="S226" s="259"/>
      <c r="T226" s="259"/>
      <c r="U226" s="259"/>
      <c r="V226" s="259"/>
      <c r="W226" s="259"/>
      <c r="X226" s="260"/>
      <c r="AT226" s="261" t="s">
        <v>213</v>
      </c>
      <c r="AU226" s="261" t="s">
        <v>90</v>
      </c>
      <c r="AV226" s="13" t="s">
        <v>211</v>
      </c>
      <c r="AW226" s="13" t="s">
        <v>5</v>
      </c>
      <c r="AX226" s="13" t="s">
        <v>88</v>
      </c>
      <c r="AY226" s="261" t="s">
        <v>204</v>
      </c>
    </row>
    <row r="227" spans="2:65" s="1" customFormat="1" ht="16.5" customHeight="1">
      <c r="B227" s="39"/>
      <c r="C227" s="273" t="s">
        <v>1097</v>
      </c>
      <c r="D227" s="273" t="s">
        <v>287</v>
      </c>
      <c r="E227" s="274" t="s">
        <v>5069</v>
      </c>
      <c r="F227" s="275" t="s">
        <v>5070</v>
      </c>
      <c r="G227" s="276" t="s">
        <v>296</v>
      </c>
      <c r="H227" s="277">
        <v>80</v>
      </c>
      <c r="I227" s="278"/>
      <c r="J227" s="279"/>
      <c r="K227" s="280">
        <f>ROUND(P227*H227,2)</f>
        <v>0</v>
      </c>
      <c r="L227" s="275" t="s">
        <v>1071</v>
      </c>
      <c r="M227" s="281"/>
      <c r="N227" s="282" t="s">
        <v>33</v>
      </c>
      <c r="O227" s="224" t="s">
        <v>49</v>
      </c>
      <c r="P227" s="225">
        <f>I227+J227</f>
        <v>0</v>
      </c>
      <c r="Q227" s="225">
        <f>ROUND(I227*H227,2)</f>
        <v>0</v>
      </c>
      <c r="R227" s="225">
        <f>ROUND(J227*H227,2)</f>
        <v>0</v>
      </c>
      <c r="S227" s="80"/>
      <c r="T227" s="226">
        <f>S227*H227</f>
        <v>0</v>
      </c>
      <c r="U227" s="226">
        <v>0</v>
      </c>
      <c r="V227" s="226">
        <f>U227*H227</f>
        <v>0</v>
      </c>
      <c r="W227" s="226">
        <v>0</v>
      </c>
      <c r="X227" s="227">
        <f>W227*H227</f>
        <v>0</v>
      </c>
      <c r="AR227" s="17" t="s">
        <v>411</v>
      </c>
      <c r="AT227" s="17" t="s">
        <v>287</v>
      </c>
      <c r="AU227" s="17" t="s">
        <v>90</v>
      </c>
      <c r="AY227" s="17" t="s">
        <v>204</v>
      </c>
      <c r="BE227" s="228">
        <f>IF(O227="základní",K227,0)</f>
        <v>0</v>
      </c>
      <c r="BF227" s="228">
        <f>IF(O227="snížená",K227,0)</f>
        <v>0</v>
      </c>
      <c r="BG227" s="228">
        <f>IF(O227="zákl. přenesená",K227,0)</f>
        <v>0</v>
      </c>
      <c r="BH227" s="228">
        <f>IF(O227="sníž. přenesená",K227,0)</f>
        <v>0</v>
      </c>
      <c r="BI227" s="228">
        <f>IF(O227="nulová",K227,0)</f>
        <v>0</v>
      </c>
      <c r="BJ227" s="17" t="s">
        <v>88</v>
      </c>
      <c r="BK227" s="228">
        <f>ROUND(P227*H227,2)</f>
        <v>0</v>
      </c>
      <c r="BL227" s="17" t="s">
        <v>305</v>
      </c>
      <c r="BM227" s="17" t="s">
        <v>5071</v>
      </c>
    </row>
    <row r="228" spans="2:65" s="1" customFormat="1" ht="16.5" customHeight="1">
      <c r="B228" s="39"/>
      <c r="C228" s="273" t="s">
        <v>1108</v>
      </c>
      <c r="D228" s="273" t="s">
        <v>287</v>
      </c>
      <c r="E228" s="274" t="s">
        <v>5072</v>
      </c>
      <c r="F228" s="275" t="s">
        <v>5073</v>
      </c>
      <c r="G228" s="276" t="s">
        <v>296</v>
      </c>
      <c r="H228" s="277">
        <v>40</v>
      </c>
      <c r="I228" s="278"/>
      <c r="J228" s="279"/>
      <c r="K228" s="280">
        <f>ROUND(P228*H228,2)</f>
        <v>0</v>
      </c>
      <c r="L228" s="275" t="s">
        <v>1071</v>
      </c>
      <c r="M228" s="281"/>
      <c r="N228" s="282" t="s">
        <v>33</v>
      </c>
      <c r="O228" s="224" t="s">
        <v>49</v>
      </c>
      <c r="P228" s="225">
        <f>I228+J228</f>
        <v>0</v>
      </c>
      <c r="Q228" s="225">
        <f>ROUND(I228*H228,2)</f>
        <v>0</v>
      </c>
      <c r="R228" s="225">
        <f>ROUND(J228*H228,2)</f>
        <v>0</v>
      </c>
      <c r="S228" s="80"/>
      <c r="T228" s="226">
        <f>S228*H228</f>
        <v>0</v>
      </c>
      <c r="U228" s="226">
        <v>0</v>
      </c>
      <c r="V228" s="226">
        <f>U228*H228</f>
        <v>0</v>
      </c>
      <c r="W228" s="226">
        <v>0</v>
      </c>
      <c r="X228" s="227">
        <f>W228*H228</f>
        <v>0</v>
      </c>
      <c r="AR228" s="17" t="s">
        <v>411</v>
      </c>
      <c r="AT228" s="17" t="s">
        <v>287</v>
      </c>
      <c r="AU228" s="17" t="s">
        <v>90</v>
      </c>
      <c r="AY228" s="17" t="s">
        <v>204</v>
      </c>
      <c r="BE228" s="228">
        <f>IF(O228="základní",K228,0)</f>
        <v>0</v>
      </c>
      <c r="BF228" s="228">
        <f>IF(O228="snížená",K228,0)</f>
        <v>0</v>
      </c>
      <c r="BG228" s="228">
        <f>IF(O228="zákl. přenesená",K228,0)</f>
        <v>0</v>
      </c>
      <c r="BH228" s="228">
        <f>IF(O228="sníž. přenesená",K228,0)</f>
        <v>0</v>
      </c>
      <c r="BI228" s="228">
        <f>IF(O228="nulová",K228,0)</f>
        <v>0</v>
      </c>
      <c r="BJ228" s="17" t="s">
        <v>88</v>
      </c>
      <c r="BK228" s="228">
        <f>ROUND(P228*H228,2)</f>
        <v>0</v>
      </c>
      <c r="BL228" s="17" t="s">
        <v>305</v>
      </c>
      <c r="BM228" s="17" t="s">
        <v>5074</v>
      </c>
    </row>
    <row r="229" spans="2:65" s="1" customFormat="1" ht="16.5" customHeight="1">
      <c r="B229" s="39"/>
      <c r="C229" s="216" t="s">
        <v>1114</v>
      </c>
      <c r="D229" s="216" t="s">
        <v>206</v>
      </c>
      <c r="E229" s="217" t="s">
        <v>5075</v>
      </c>
      <c r="F229" s="218" t="s">
        <v>5076</v>
      </c>
      <c r="G229" s="219" t="s">
        <v>209</v>
      </c>
      <c r="H229" s="220">
        <v>18.3</v>
      </c>
      <c r="I229" s="221"/>
      <c r="J229" s="221"/>
      <c r="K229" s="222">
        <f>ROUND(P229*H229,2)</f>
        <v>0</v>
      </c>
      <c r="L229" s="218" t="s">
        <v>1071</v>
      </c>
      <c r="M229" s="44"/>
      <c r="N229" s="223" t="s">
        <v>33</v>
      </c>
      <c r="O229" s="224" t="s">
        <v>49</v>
      </c>
      <c r="P229" s="225">
        <f>I229+J229</f>
        <v>0</v>
      </c>
      <c r="Q229" s="225">
        <f>ROUND(I229*H229,2)</f>
        <v>0</v>
      </c>
      <c r="R229" s="225">
        <f>ROUND(J229*H229,2)</f>
        <v>0</v>
      </c>
      <c r="S229" s="80"/>
      <c r="T229" s="226">
        <f>S229*H229</f>
        <v>0</v>
      </c>
      <c r="U229" s="226">
        <v>0</v>
      </c>
      <c r="V229" s="226">
        <f>U229*H229</f>
        <v>0</v>
      </c>
      <c r="W229" s="226">
        <v>0</v>
      </c>
      <c r="X229" s="227">
        <f>W229*H229</f>
        <v>0</v>
      </c>
      <c r="AR229" s="17" t="s">
        <v>305</v>
      </c>
      <c r="AT229" s="17" t="s">
        <v>206</v>
      </c>
      <c r="AU229" s="17" t="s">
        <v>90</v>
      </c>
      <c r="AY229" s="17" t="s">
        <v>204</v>
      </c>
      <c r="BE229" s="228">
        <f>IF(O229="základní",K229,0)</f>
        <v>0</v>
      </c>
      <c r="BF229" s="228">
        <f>IF(O229="snížená",K229,0)</f>
        <v>0</v>
      </c>
      <c r="BG229" s="228">
        <f>IF(O229="zákl. přenesená",K229,0)</f>
        <v>0</v>
      </c>
      <c r="BH229" s="228">
        <f>IF(O229="sníž. přenesená",K229,0)</f>
        <v>0</v>
      </c>
      <c r="BI229" s="228">
        <f>IF(O229="nulová",K229,0)</f>
        <v>0</v>
      </c>
      <c r="BJ229" s="17" t="s">
        <v>88</v>
      </c>
      <c r="BK229" s="228">
        <f>ROUND(P229*H229,2)</f>
        <v>0</v>
      </c>
      <c r="BL229" s="17" t="s">
        <v>305</v>
      </c>
      <c r="BM229" s="17" t="s">
        <v>5077</v>
      </c>
    </row>
    <row r="230" spans="2:47" s="1" customFormat="1" ht="12">
      <c r="B230" s="39"/>
      <c r="C230" s="40"/>
      <c r="D230" s="231" t="s">
        <v>887</v>
      </c>
      <c r="E230" s="40"/>
      <c r="F230" s="283" t="s">
        <v>3848</v>
      </c>
      <c r="G230" s="40"/>
      <c r="H230" s="40"/>
      <c r="I230" s="132"/>
      <c r="J230" s="132"/>
      <c r="K230" s="40"/>
      <c r="L230" s="40"/>
      <c r="M230" s="44"/>
      <c r="N230" s="284"/>
      <c r="O230" s="80"/>
      <c r="P230" s="80"/>
      <c r="Q230" s="80"/>
      <c r="R230" s="80"/>
      <c r="S230" s="80"/>
      <c r="T230" s="80"/>
      <c r="U230" s="80"/>
      <c r="V230" s="80"/>
      <c r="W230" s="80"/>
      <c r="X230" s="81"/>
      <c r="AT230" s="17" t="s">
        <v>887</v>
      </c>
      <c r="AU230" s="17" t="s">
        <v>90</v>
      </c>
    </row>
    <row r="231" spans="2:51" s="12" customFormat="1" ht="12">
      <c r="B231" s="240"/>
      <c r="C231" s="241"/>
      <c r="D231" s="231" t="s">
        <v>213</v>
      </c>
      <c r="E231" s="242" t="s">
        <v>33</v>
      </c>
      <c r="F231" s="243" t="s">
        <v>5078</v>
      </c>
      <c r="G231" s="241"/>
      <c r="H231" s="244">
        <v>18.3</v>
      </c>
      <c r="I231" s="245"/>
      <c r="J231" s="245"/>
      <c r="K231" s="241"/>
      <c r="L231" s="241"/>
      <c r="M231" s="246"/>
      <c r="N231" s="247"/>
      <c r="O231" s="248"/>
      <c r="P231" s="248"/>
      <c r="Q231" s="248"/>
      <c r="R231" s="248"/>
      <c r="S231" s="248"/>
      <c r="T231" s="248"/>
      <c r="U231" s="248"/>
      <c r="V231" s="248"/>
      <c r="W231" s="248"/>
      <c r="X231" s="249"/>
      <c r="AT231" s="250" t="s">
        <v>213</v>
      </c>
      <c r="AU231" s="250" t="s">
        <v>90</v>
      </c>
      <c r="AV231" s="12" t="s">
        <v>90</v>
      </c>
      <c r="AW231" s="12" t="s">
        <v>5</v>
      </c>
      <c r="AX231" s="12" t="s">
        <v>80</v>
      </c>
      <c r="AY231" s="250" t="s">
        <v>204</v>
      </c>
    </row>
    <row r="232" spans="2:51" s="13" customFormat="1" ht="12">
      <c r="B232" s="251"/>
      <c r="C232" s="252"/>
      <c r="D232" s="231" t="s">
        <v>213</v>
      </c>
      <c r="E232" s="253" t="s">
        <v>33</v>
      </c>
      <c r="F232" s="254" t="s">
        <v>218</v>
      </c>
      <c r="G232" s="252"/>
      <c r="H232" s="255">
        <v>18.3</v>
      </c>
      <c r="I232" s="256"/>
      <c r="J232" s="256"/>
      <c r="K232" s="252"/>
      <c r="L232" s="252"/>
      <c r="M232" s="257"/>
      <c r="N232" s="258"/>
      <c r="O232" s="259"/>
      <c r="P232" s="259"/>
      <c r="Q232" s="259"/>
      <c r="R232" s="259"/>
      <c r="S232" s="259"/>
      <c r="T232" s="259"/>
      <c r="U232" s="259"/>
      <c r="V232" s="259"/>
      <c r="W232" s="259"/>
      <c r="X232" s="260"/>
      <c r="AT232" s="261" t="s">
        <v>213</v>
      </c>
      <c r="AU232" s="261" t="s">
        <v>90</v>
      </c>
      <c r="AV232" s="13" t="s">
        <v>211</v>
      </c>
      <c r="AW232" s="13" t="s">
        <v>5</v>
      </c>
      <c r="AX232" s="13" t="s">
        <v>88</v>
      </c>
      <c r="AY232" s="261" t="s">
        <v>204</v>
      </c>
    </row>
    <row r="233" spans="2:65" s="1" customFormat="1" ht="16.5" customHeight="1">
      <c r="B233" s="39"/>
      <c r="C233" s="216" t="s">
        <v>1120</v>
      </c>
      <c r="D233" s="216" t="s">
        <v>206</v>
      </c>
      <c r="E233" s="217" t="s">
        <v>5079</v>
      </c>
      <c r="F233" s="218" t="s">
        <v>5080</v>
      </c>
      <c r="G233" s="219" t="s">
        <v>3124</v>
      </c>
      <c r="H233" s="291"/>
      <c r="I233" s="221"/>
      <c r="J233" s="221"/>
      <c r="K233" s="222">
        <f>ROUND(P233*H233,2)</f>
        <v>0</v>
      </c>
      <c r="L233" s="218" t="s">
        <v>1071</v>
      </c>
      <c r="M233" s="44"/>
      <c r="N233" s="223" t="s">
        <v>33</v>
      </c>
      <c r="O233" s="224" t="s">
        <v>49</v>
      </c>
      <c r="P233" s="225">
        <f>I233+J233</f>
        <v>0</v>
      </c>
      <c r="Q233" s="225">
        <f>ROUND(I233*H233,2)</f>
        <v>0</v>
      </c>
      <c r="R233" s="225">
        <f>ROUND(J233*H233,2)</f>
        <v>0</v>
      </c>
      <c r="S233" s="80"/>
      <c r="T233" s="226">
        <f>S233*H233</f>
        <v>0</v>
      </c>
      <c r="U233" s="226">
        <v>0</v>
      </c>
      <c r="V233" s="226">
        <f>U233*H233</f>
        <v>0</v>
      </c>
      <c r="W233" s="226">
        <v>0</v>
      </c>
      <c r="X233" s="227">
        <f>W233*H233</f>
        <v>0</v>
      </c>
      <c r="AR233" s="17" t="s">
        <v>305</v>
      </c>
      <c r="AT233" s="17" t="s">
        <v>206</v>
      </c>
      <c r="AU233" s="17" t="s">
        <v>90</v>
      </c>
      <c r="AY233" s="17" t="s">
        <v>204</v>
      </c>
      <c r="BE233" s="228">
        <f>IF(O233="základní",K233,0)</f>
        <v>0</v>
      </c>
      <c r="BF233" s="228">
        <f>IF(O233="snížená",K233,0)</f>
        <v>0</v>
      </c>
      <c r="BG233" s="228">
        <f>IF(O233="zákl. přenesená",K233,0)</f>
        <v>0</v>
      </c>
      <c r="BH233" s="228">
        <f>IF(O233="sníž. přenesená",K233,0)</f>
        <v>0</v>
      </c>
      <c r="BI233" s="228">
        <f>IF(O233="nulová",K233,0)</f>
        <v>0</v>
      </c>
      <c r="BJ233" s="17" t="s">
        <v>88</v>
      </c>
      <c r="BK233" s="228">
        <f>ROUND(P233*H233,2)</f>
        <v>0</v>
      </c>
      <c r="BL233" s="17" t="s">
        <v>305</v>
      </c>
      <c r="BM233" s="17" t="s">
        <v>5081</v>
      </c>
    </row>
    <row r="234" spans="2:65" s="1" customFormat="1" ht="16.5" customHeight="1">
      <c r="B234" s="39"/>
      <c r="C234" s="216" t="s">
        <v>1135</v>
      </c>
      <c r="D234" s="216" t="s">
        <v>206</v>
      </c>
      <c r="E234" s="217" t="s">
        <v>4688</v>
      </c>
      <c r="F234" s="218" t="s">
        <v>5082</v>
      </c>
      <c r="G234" s="219" t="s">
        <v>3124</v>
      </c>
      <c r="H234" s="291"/>
      <c r="I234" s="221"/>
      <c r="J234" s="221"/>
      <c r="K234" s="222">
        <f>ROUND(P234*H234,2)</f>
        <v>0</v>
      </c>
      <c r="L234" s="218" t="s">
        <v>1071</v>
      </c>
      <c r="M234" s="44"/>
      <c r="N234" s="223" t="s">
        <v>33</v>
      </c>
      <c r="O234" s="224" t="s">
        <v>49</v>
      </c>
      <c r="P234" s="225">
        <f>I234+J234</f>
        <v>0</v>
      </c>
      <c r="Q234" s="225">
        <f>ROUND(I234*H234,2)</f>
        <v>0</v>
      </c>
      <c r="R234" s="225">
        <f>ROUND(J234*H234,2)</f>
        <v>0</v>
      </c>
      <c r="S234" s="80"/>
      <c r="T234" s="226">
        <f>S234*H234</f>
        <v>0</v>
      </c>
      <c r="U234" s="226">
        <v>0</v>
      </c>
      <c r="V234" s="226">
        <f>U234*H234</f>
        <v>0</v>
      </c>
      <c r="W234" s="226">
        <v>0</v>
      </c>
      <c r="X234" s="227">
        <f>W234*H234</f>
        <v>0</v>
      </c>
      <c r="AR234" s="17" t="s">
        <v>305</v>
      </c>
      <c r="AT234" s="17" t="s">
        <v>206</v>
      </c>
      <c r="AU234" s="17" t="s">
        <v>90</v>
      </c>
      <c r="AY234" s="17" t="s">
        <v>204</v>
      </c>
      <c r="BE234" s="228">
        <f>IF(O234="základní",K234,0)</f>
        <v>0</v>
      </c>
      <c r="BF234" s="228">
        <f>IF(O234="snížená",K234,0)</f>
        <v>0</v>
      </c>
      <c r="BG234" s="228">
        <f>IF(O234="zákl. přenesená",K234,0)</f>
        <v>0</v>
      </c>
      <c r="BH234" s="228">
        <f>IF(O234="sníž. přenesená",K234,0)</f>
        <v>0</v>
      </c>
      <c r="BI234" s="228">
        <f>IF(O234="nulová",K234,0)</f>
        <v>0</v>
      </c>
      <c r="BJ234" s="17" t="s">
        <v>88</v>
      </c>
      <c r="BK234" s="228">
        <f>ROUND(P234*H234,2)</f>
        <v>0</v>
      </c>
      <c r="BL234" s="17" t="s">
        <v>305</v>
      </c>
      <c r="BM234" s="17" t="s">
        <v>5083</v>
      </c>
    </row>
    <row r="235" spans="2:65" s="1" customFormat="1" ht="16.5" customHeight="1">
      <c r="B235" s="39"/>
      <c r="C235" s="216" t="s">
        <v>1145</v>
      </c>
      <c r="D235" s="216" t="s">
        <v>206</v>
      </c>
      <c r="E235" s="217" t="s">
        <v>4691</v>
      </c>
      <c r="F235" s="218" t="s">
        <v>4692</v>
      </c>
      <c r="G235" s="219" t="s">
        <v>3124</v>
      </c>
      <c r="H235" s="291"/>
      <c r="I235" s="221"/>
      <c r="J235" s="221"/>
      <c r="K235" s="222">
        <f>ROUND(P235*H235,2)</f>
        <v>0</v>
      </c>
      <c r="L235" s="218" t="s">
        <v>1071</v>
      </c>
      <c r="M235" s="44"/>
      <c r="N235" s="223" t="s">
        <v>33</v>
      </c>
      <c r="O235" s="224" t="s">
        <v>49</v>
      </c>
      <c r="P235" s="225">
        <f>I235+J235</f>
        <v>0</v>
      </c>
      <c r="Q235" s="225">
        <f>ROUND(I235*H235,2)</f>
        <v>0</v>
      </c>
      <c r="R235" s="225">
        <f>ROUND(J235*H235,2)</f>
        <v>0</v>
      </c>
      <c r="S235" s="80"/>
      <c r="T235" s="226">
        <f>S235*H235</f>
        <v>0</v>
      </c>
      <c r="U235" s="226">
        <v>0</v>
      </c>
      <c r="V235" s="226">
        <f>U235*H235</f>
        <v>0</v>
      </c>
      <c r="W235" s="226">
        <v>0</v>
      </c>
      <c r="X235" s="227">
        <f>W235*H235</f>
        <v>0</v>
      </c>
      <c r="AR235" s="17" t="s">
        <v>305</v>
      </c>
      <c r="AT235" s="17" t="s">
        <v>206</v>
      </c>
      <c r="AU235" s="17" t="s">
        <v>90</v>
      </c>
      <c r="AY235" s="17" t="s">
        <v>204</v>
      </c>
      <c r="BE235" s="228">
        <f>IF(O235="základní",K235,0)</f>
        <v>0</v>
      </c>
      <c r="BF235" s="228">
        <f>IF(O235="snížená",K235,0)</f>
        <v>0</v>
      </c>
      <c r="BG235" s="228">
        <f>IF(O235="zákl. přenesená",K235,0)</f>
        <v>0</v>
      </c>
      <c r="BH235" s="228">
        <f>IF(O235="sníž. přenesená",K235,0)</f>
        <v>0</v>
      </c>
      <c r="BI235" s="228">
        <f>IF(O235="nulová",K235,0)</f>
        <v>0</v>
      </c>
      <c r="BJ235" s="17" t="s">
        <v>88</v>
      </c>
      <c r="BK235" s="228">
        <f>ROUND(P235*H235,2)</f>
        <v>0</v>
      </c>
      <c r="BL235" s="17" t="s">
        <v>305</v>
      </c>
      <c r="BM235" s="17" t="s">
        <v>5084</v>
      </c>
    </row>
    <row r="236" spans="2:65" s="1" customFormat="1" ht="16.5" customHeight="1">
      <c r="B236" s="39"/>
      <c r="C236" s="216" t="s">
        <v>1152</v>
      </c>
      <c r="D236" s="216" t="s">
        <v>206</v>
      </c>
      <c r="E236" s="217" t="s">
        <v>5085</v>
      </c>
      <c r="F236" s="218" t="s">
        <v>5086</v>
      </c>
      <c r="G236" s="219" t="s">
        <v>314</v>
      </c>
      <c r="H236" s="220">
        <v>15</v>
      </c>
      <c r="I236" s="221"/>
      <c r="J236" s="221"/>
      <c r="K236" s="222">
        <f>ROUND(P236*H236,2)</f>
        <v>0</v>
      </c>
      <c r="L236" s="218" t="s">
        <v>1071</v>
      </c>
      <c r="M236" s="44"/>
      <c r="N236" s="223" t="s">
        <v>33</v>
      </c>
      <c r="O236" s="224" t="s">
        <v>49</v>
      </c>
      <c r="P236" s="225">
        <f>I236+J236</f>
        <v>0</v>
      </c>
      <c r="Q236" s="225">
        <f>ROUND(I236*H236,2)</f>
        <v>0</v>
      </c>
      <c r="R236" s="225">
        <f>ROUND(J236*H236,2)</f>
        <v>0</v>
      </c>
      <c r="S236" s="80"/>
      <c r="T236" s="226">
        <f>S236*H236</f>
        <v>0</v>
      </c>
      <c r="U236" s="226">
        <v>0</v>
      </c>
      <c r="V236" s="226">
        <f>U236*H236</f>
        <v>0</v>
      </c>
      <c r="W236" s="226">
        <v>0</v>
      </c>
      <c r="X236" s="227">
        <f>W236*H236</f>
        <v>0</v>
      </c>
      <c r="AR236" s="17" t="s">
        <v>305</v>
      </c>
      <c r="AT236" s="17" t="s">
        <v>206</v>
      </c>
      <c r="AU236" s="17" t="s">
        <v>90</v>
      </c>
      <c r="AY236" s="17" t="s">
        <v>204</v>
      </c>
      <c r="BE236" s="228">
        <f>IF(O236="základní",K236,0)</f>
        <v>0</v>
      </c>
      <c r="BF236" s="228">
        <f>IF(O236="snížená",K236,0)</f>
        <v>0</v>
      </c>
      <c r="BG236" s="228">
        <f>IF(O236="zákl. přenesená",K236,0)</f>
        <v>0</v>
      </c>
      <c r="BH236" s="228">
        <f>IF(O236="sníž. přenesená",K236,0)</f>
        <v>0</v>
      </c>
      <c r="BI236" s="228">
        <f>IF(O236="nulová",K236,0)</f>
        <v>0</v>
      </c>
      <c r="BJ236" s="17" t="s">
        <v>88</v>
      </c>
      <c r="BK236" s="228">
        <f>ROUND(P236*H236,2)</f>
        <v>0</v>
      </c>
      <c r="BL236" s="17" t="s">
        <v>305</v>
      </c>
      <c r="BM236" s="17" t="s">
        <v>5087</v>
      </c>
    </row>
    <row r="237" spans="2:47" s="1" customFormat="1" ht="12">
      <c r="B237" s="39"/>
      <c r="C237" s="40"/>
      <c r="D237" s="231" t="s">
        <v>887</v>
      </c>
      <c r="E237" s="40"/>
      <c r="F237" s="283" t="s">
        <v>5088</v>
      </c>
      <c r="G237" s="40"/>
      <c r="H237" s="40"/>
      <c r="I237" s="132"/>
      <c r="J237" s="132"/>
      <c r="K237" s="40"/>
      <c r="L237" s="40"/>
      <c r="M237" s="44"/>
      <c r="N237" s="284"/>
      <c r="O237" s="80"/>
      <c r="P237" s="80"/>
      <c r="Q237" s="80"/>
      <c r="R237" s="80"/>
      <c r="S237" s="80"/>
      <c r="T237" s="80"/>
      <c r="U237" s="80"/>
      <c r="V237" s="80"/>
      <c r="W237" s="80"/>
      <c r="X237" s="81"/>
      <c r="AT237" s="17" t="s">
        <v>887</v>
      </c>
      <c r="AU237" s="17" t="s">
        <v>90</v>
      </c>
    </row>
    <row r="238" spans="2:63" s="10" customFormat="1" ht="22.8" customHeight="1">
      <c r="B238" s="199"/>
      <c r="C238" s="200"/>
      <c r="D238" s="201" t="s">
        <v>79</v>
      </c>
      <c r="E238" s="214" t="s">
        <v>5089</v>
      </c>
      <c r="F238" s="214" t="s">
        <v>5090</v>
      </c>
      <c r="G238" s="200"/>
      <c r="H238" s="200"/>
      <c r="I238" s="203"/>
      <c r="J238" s="203"/>
      <c r="K238" s="215">
        <f>BK238</f>
        <v>0</v>
      </c>
      <c r="L238" s="200"/>
      <c r="M238" s="205"/>
      <c r="N238" s="206"/>
      <c r="O238" s="207"/>
      <c r="P238" s="207"/>
      <c r="Q238" s="208">
        <f>SUM(Q239:Q249)</f>
        <v>0</v>
      </c>
      <c r="R238" s="208">
        <f>SUM(R239:R249)</f>
        <v>0</v>
      </c>
      <c r="S238" s="207"/>
      <c r="T238" s="209">
        <f>SUM(T239:T249)</f>
        <v>0</v>
      </c>
      <c r="U238" s="207"/>
      <c r="V238" s="209">
        <f>SUM(V239:V249)</f>
        <v>0</v>
      </c>
      <c r="W238" s="207"/>
      <c r="X238" s="210">
        <f>SUM(X239:X249)</f>
        <v>0</v>
      </c>
      <c r="AR238" s="211" t="s">
        <v>90</v>
      </c>
      <c r="AT238" s="212" t="s">
        <v>79</v>
      </c>
      <c r="AU238" s="212" t="s">
        <v>88</v>
      </c>
      <c r="AY238" s="211" t="s">
        <v>204</v>
      </c>
      <c r="BK238" s="213">
        <f>SUM(BK239:BK249)</f>
        <v>0</v>
      </c>
    </row>
    <row r="239" spans="2:65" s="1" customFormat="1" ht="16.5" customHeight="1">
      <c r="B239" s="39"/>
      <c r="C239" s="216" t="s">
        <v>1157</v>
      </c>
      <c r="D239" s="216" t="s">
        <v>206</v>
      </c>
      <c r="E239" s="217" t="s">
        <v>5091</v>
      </c>
      <c r="F239" s="218" t="s">
        <v>5092</v>
      </c>
      <c r="G239" s="219" t="s">
        <v>296</v>
      </c>
      <c r="H239" s="220">
        <v>42</v>
      </c>
      <c r="I239" s="221"/>
      <c r="J239" s="221"/>
      <c r="K239" s="222">
        <f>ROUND(P239*H239,2)</f>
        <v>0</v>
      </c>
      <c r="L239" s="218" t="s">
        <v>1071</v>
      </c>
      <c r="M239" s="44"/>
      <c r="N239" s="223" t="s">
        <v>33</v>
      </c>
      <c r="O239" s="224" t="s">
        <v>49</v>
      </c>
      <c r="P239" s="225">
        <f>I239+J239</f>
        <v>0</v>
      </c>
      <c r="Q239" s="225">
        <f>ROUND(I239*H239,2)</f>
        <v>0</v>
      </c>
      <c r="R239" s="225">
        <f>ROUND(J239*H239,2)</f>
        <v>0</v>
      </c>
      <c r="S239" s="80"/>
      <c r="T239" s="226">
        <f>S239*H239</f>
        <v>0</v>
      </c>
      <c r="U239" s="226">
        <v>0</v>
      </c>
      <c r="V239" s="226">
        <f>U239*H239</f>
        <v>0</v>
      </c>
      <c r="W239" s="226">
        <v>0</v>
      </c>
      <c r="X239" s="227">
        <f>W239*H239</f>
        <v>0</v>
      </c>
      <c r="AR239" s="17" t="s">
        <v>305</v>
      </c>
      <c r="AT239" s="17" t="s">
        <v>206</v>
      </c>
      <c r="AU239" s="17" t="s">
        <v>90</v>
      </c>
      <c r="AY239" s="17" t="s">
        <v>204</v>
      </c>
      <c r="BE239" s="228">
        <f>IF(O239="základní",K239,0)</f>
        <v>0</v>
      </c>
      <c r="BF239" s="228">
        <f>IF(O239="snížená",K239,0)</f>
        <v>0</v>
      </c>
      <c r="BG239" s="228">
        <f>IF(O239="zákl. přenesená",K239,0)</f>
        <v>0</v>
      </c>
      <c r="BH239" s="228">
        <f>IF(O239="sníž. přenesená",K239,0)</f>
        <v>0</v>
      </c>
      <c r="BI239" s="228">
        <f>IF(O239="nulová",K239,0)</f>
        <v>0</v>
      </c>
      <c r="BJ239" s="17" t="s">
        <v>88</v>
      </c>
      <c r="BK239" s="228">
        <f>ROUND(P239*H239,2)</f>
        <v>0</v>
      </c>
      <c r="BL239" s="17" t="s">
        <v>305</v>
      </c>
      <c r="BM239" s="17" t="s">
        <v>5093</v>
      </c>
    </row>
    <row r="240" spans="2:65" s="1" customFormat="1" ht="16.5" customHeight="1">
      <c r="B240" s="39"/>
      <c r="C240" s="273" t="s">
        <v>1161</v>
      </c>
      <c r="D240" s="273" t="s">
        <v>287</v>
      </c>
      <c r="E240" s="274" t="s">
        <v>5094</v>
      </c>
      <c r="F240" s="275" t="s">
        <v>5095</v>
      </c>
      <c r="G240" s="276" t="s">
        <v>296</v>
      </c>
      <c r="H240" s="277">
        <v>44.1</v>
      </c>
      <c r="I240" s="278"/>
      <c r="J240" s="279"/>
      <c r="K240" s="280">
        <f>ROUND(P240*H240,2)</f>
        <v>0</v>
      </c>
      <c r="L240" s="275" t="s">
        <v>1071</v>
      </c>
      <c r="M240" s="281"/>
      <c r="N240" s="282" t="s">
        <v>33</v>
      </c>
      <c r="O240" s="224" t="s">
        <v>49</v>
      </c>
      <c r="P240" s="225">
        <f>I240+J240</f>
        <v>0</v>
      </c>
      <c r="Q240" s="225">
        <f>ROUND(I240*H240,2)</f>
        <v>0</v>
      </c>
      <c r="R240" s="225">
        <f>ROUND(J240*H240,2)</f>
        <v>0</v>
      </c>
      <c r="S240" s="80"/>
      <c r="T240" s="226">
        <f>S240*H240</f>
        <v>0</v>
      </c>
      <c r="U240" s="226">
        <v>0</v>
      </c>
      <c r="V240" s="226">
        <f>U240*H240</f>
        <v>0</v>
      </c>
      <c r="W240" s="226">
        <v>0</v>
      </c>
      <c r="X240" s="227">
        <f>W240*H240</f>
        <v>0</v>
      </c>
      <c r="AR240" s="17" t="s">
        <v>411</v>
      </c>
      <c r="AT240" s="17" t="s">
        <v>287</v>
      </c>
      <c r="AU240" s="17" t="s">
        <v>90</v>
      </c>
      <c r="AY240" s="17" t="s">
        <v>204</v>
      </c>
      <c r="BE240" s="228">
        <f>IF(O240="základní",K240,0)</f>
        <v>0</v>
      </c>
      <c r="BF240" s="228">
        <f>IF(O240="snížená",K240,0)</f>
        <v>0</v>
      </c>
      <c r="BG240" s="228">
        <f>IF(O240="zákl. přenesená",K240,0)</f>
        <v>0</v>
      </c>
      <c r="BH240" s="228">
        <f>IF(O240="sníž. přenesená",K240,0)</f>
        <v>0</v>
      </c>
      <c r="BI240" s="228">
        <f>IF(O240="nulová",K240,0)</f>
        <v>0</v>
      </c>
      <c r="BJ240" s="17" t="s">
        <v>88</v>
      </c>
      <c r="BK240" s="228">
        <f>ROUND(P240*H240,2)</f>
        <v>0</v>
      </c>
      <c r="BL240" s="17" t="s">
        <v>305</v>
      </c>
      <c r="BM240" s="17" t="s">
        <v>5096</v>
      </c>
    </row>
    <row r="241" spans="2:65" s="1" customFormat="1" ht="16.5" customHeight="1">
      <c r="B241" s="39"/>
      <c r="C241" s="216" t="s">
        <v>1171</v>
      </c>
      <c r="D241" s="216" t="s">
        <v>206</v>
      </c>
      <c r="E241" s="217" t="s">
        <v>5097</v>
      </c>
      <c r="F241" s="218" t="s">
        <v>5098</v>
      </c>
      <c r="G241" s="219" t="s">
        <v>361</v>
      </c>
      <c r="H241" s="220">
        <v>3</v>
      </c>
      <c r="I241" s="221"/>
      <c r="J241" s="221"/>
      <c r="K241" s="222">
        <f>ROUND(P241*H241,2)</f>
        <v>0</v>
      </c>
      <c r="L241" s="218" t="s">
        <v>1071</v>
      </c>
      <c r="M241" s="44"/>
      <c r="N241" s="223" t="s">
        <v>33</v>
      </c>
      <c r="O241" s="224" t="s">
        <v>49</v>
      </c>
      <c r="P241" s="225">
        <f>I241+J241</f>
        <v>0</v>
      </c>
      <c r="Q241" s="225">
        <f>ROUND(I241*H241,2)</f>
        <v>0</v>
      </c>
      <c r="R241" s="225">
        <f>ROUND(J241*H241,2)</f>
        <v>0</v>
      </c>
      <c r="S241" s="80"/>
      <c r="T241" s="226">
        <f>S241*H241</f>
        <v>0</v>
      </c>
      <c r="U241" s="226">
        <v>0</v>
      </c>
      <c r="V241" s="226">
        <f>U241*H241</f>
        <v>0</v>
      </c>
      <c r="W241" s="226">
        <v>0</v>
      </c>
      <c r="X241" s="227">
        <f>W241*H241</f>
        <v>0</v>
      </c>
      <c r="AR241" s="17" t="s">
        <v>305</v>
      </c>
      <c r="AT241" s="17" t="s">
        <v>206</v>
      </c>
      <c r="AU241" s="17" t="s">
        <v>90</v>
      </c>
      <c r="AY241" s="17" t="s">
        <v>204</v>
      </c>
      <c r="BE241" s="228">
        <f>IF(O241="základní",K241,0)</f>
        <v>0</v>
      </c>
      <c r="BF241" s="228">
        <f>IF(O241="snížená",K241,0)</f>
        <v>0</v>
      </c>
      <c r="BG241" s="228">
        <f>IF(O241="zákl. přenesená",K241,0)</f>
        <v>0</v>
      </c>
      <c r="BH241" s="228">
        <f>IF(O241="sníž. přenesená",K241,0)</f>
        <v>0</v>
      </c>
      <c r="BI241" s="228">
        <f>IF(O241="nulová",K241,0)</f>
        <v>0</v>
      </c>
      <c r="BJ241" s="17" t="s">
        <v>88</v>
      </c>
      <c r="BK241" s="228">
        <f>ROUND(P241*H241,2)</f>
        <v>0</v>
      </c>
      <c r="BL241" s="17" t="s">
        <v>305</v>
      </c>
      <c r="BM241" s="17" t="s">
        <v>5099</v>
      </c>
    </row>
    <row r="242" spans="2:65" s="1" customFormat="1" ht="16.5" customHeight="1">
      <c r="B242" s="39"/>
      <c r="C242" s="216" t="s">
        <v>1181</v>
      </c>
      <c r="D242" s="216" t="s">
        <v>206</v>
      </c>
      <c r="E242" s="217" t="s">
        <v>5100</v>
      </c>
      <c r="F242" s="218" t="s">
        <v>5101</v>
      </c>
      <c r="G242" s="219" t="s">
        <v>361</v>
      </c>
      <c r="H242" s="220">
        <v>3</v>
      </c>
      <c r="I242" s="221"/>
      <c r="J242" s="221"/>
      <c r="K242" s="222">
        <f>ROUND(P242*H242,2)</f>
        <v>0</v>
      </c>
      <c r="L242" s="218" t="s">
        <v>1071</v>
      </c>
      <c r="M242" s="44"/>
      <c r="N242" s="223" t="s">
        <v>33</v>
      </c>
      <c r="O242" s="224" t="s">
        <v>49</v>
      </c>
      <c r="P242" s="225">
        <f>I242+J242</f>
        <v>0</v>
      </c>
      <c r="Q242" s="225">
        <f>ROUND(I242*H242,2)</f>
        <v>0</v>
      </c>
      <c r="R242" s="225">
        <f>ROUND(J242*H242,2)</f>
        <v>0</v>
      </c>
      <c r="S242" s="80"/>
      <c r="T242" s="226">
        <f>S242*H242</f>
        <v>0</v>
      </c>
      <c r="U242" s="226">
        <v>0</v>
      </c>
      <c r="V242" s="226">
        <f>U242*H242</f>
        <v>0</v>
      </c>
      <c r="W242" s="226">
        <v>0</v>
      </c>
      <c r="X242" s="227">
        <f>W242*H242</f>
        <v>0</v>
      </c>
      <c r="AR242" s="17" t="s">
        <v>305</v>
      </c>
      <c r="AT242" s="17" t="s">
        <v>206</v>
      </c>
      <c r="AU242" s="17" t="s">
        <v>90</v>
      </c>
      <c r="AY242" s="17" t="s">
        <v>204</v>
      </c>
      <c r="BE242" s="228">
        <f>IF(O242="základní",K242,0)</f>
        <v>0</v>
      </c>
      <c r="BF242" s="228">
        <f>IF(O242="snížená",K242,0)</f>
        <v>0</v>
      </c>
      <c r="BG242" s="228">
        <f>IF(O242="zákl. přenesená",K242,0)</f>
        <v>0</v>
      </c>
      <c r="BH242" s="228">
        <f>IF(O242="sníž. přenesená",K242,0)</f>
        <v>0</v>
      </c>
      <c r="BI242" s="228">
        <f>IF(O242="nulová",K242,0)</f>
        <v>0</v>
      </c>
      <c r="BJ242" s="17" t="s">
        <v>88</v>
      </c>
      <c r="BK242" s="228">
        <f>ROUND(P242*H242,2)</f>
        <v>0</v>
      </c>
      <c r="BL242" s="17" t="s">
        <v>305</v>
      </c>
      <c r="BM242" s="17" t="s">
        <v>5102</v>
      </c>
    </row>
    <row r="243" spans="2:65" s="1" customFormat="1" ht="16.5" customHeight="1">
      <c r="B243" s="39"/>
      <c r="C243" s="216" t="s">
        <v>1190</v>
      </c>
      <c r="D243" s="216" t="s">
        <v>206</v>
      </c>
      <c r="E243" s="217" t="s">
        <v>5103</v>
      </c>
      <c r="F243" s="218" t="s">
        <v>5104</v>
      </c>
      <c r="G243" s="219" t="s">
        <v>361</v>
      </c>
      <c r="H243" s="220">
        <v>3</v>
      </c>
      <c r="I243" s="221"/>
      <c r="J243" s="221"/>
      <c r="K243" s="222">
        <f>ROUND(P243*H243,2)</f>
        <v>0</v>
      </c>
      <c r="L243" s="218" t="s">
        <v>1071</v>
      </c>
      <c r="M243" s="44"/>
      <c r="N243" s="223" t="s">
        <v>33</v>
      </c>
      <c r="O243" s="224" t="s">
        <v>49</v>
      </c>
      <c r="P243" s="225">
        <f>I243+J243</f>
        <v>0</v>
      </c>
      <c r="Q243" s="225">
        <f>ROUND(I243*H243,2)</f>
        <v>0</v>
      </c>
      <c r="R243" s="225">
        <f>ROUND(J243*H243,2)</f>
        <v>0</v>
      </c>
      <c r="S243" s="80"/>
      <c r="T243" s="226">
        <f>S243*H243</f>
        <v>0</v>
      </c>
      <c r="U243" s="226">
        <v>0</v>
      </c>
      <c r="V243" s="226">
        <f>U243*H243</f>
        <v>0</v>
      </c>
      <c r="W243" s="226">
        <v>0</v>
      </c>
      <c r="X243" s="227">
        <f>W243*H243</f>
        <v>0</v>
      </c>
      <c r="AR243" s="17" t="s">
        <v>305</v>
      </c>
      <c r="AT243" s="17" t="s">
        <v>206</v>
      </c>
      <c r="AU243" s="17" t="s">
        <v>90</v>
      </c>
      <c r="AY243" s="17" t="s">
        <v>204</v>
      </c>
      <c r="BE243" s="228">
        <f>IF(O243="základní",K243,0)</f>
        <v>0</v>
      </c>
      <c r="BF243" s="228">
        <f>IF(O243="snížená",K243,0)</f>
        <v>0</v>
      </c>
      <c r="BG243" s="228">
        <f>IF(O243="zákl. přenesená",K243,0)</f>
        <v>0</v>
      </c>
      <c r="BH243" s="228">
        <f>IF(O243="sníž. přenesená",K243,0)</f>
        <v>0</v>
      </c>
      <c r="BI243" s="228">
        <f>IF(O243="nulová",K243,0)</f>
        <v>0</v>
      </c>
      <c r="BJ243" s="17" t="s">
        <v>88</v>
      </c>
      <c r="BK243" s="228">
        <f>ROUND(P243*H243,2)</f>
        <v>0</v>
      </c>
      <c r="BL243" s="17" t="s">
        <v>305</v>
      </c>
      <c r="BM243" s="17" t="s">
        <v>5105</v>
      </c>
    </row>
    <row r="244" spans="2:65" s="1" customFormat="1" ht="16.5" customHeight="1">
      <c r="B244" s="39"/>
      <c r="C244" s="216" t="s">
        <v>1201</v>
      </c>
      <c r="D244" s="216" t="s">
        <v>206</v>
      </c>
      <c r="E244" s="217" t="s">
        <v>5106</v>
      </c>
      <c r="F244" s="218" t="s">
        <v>5107</v>
      </c>
      <c r="G244" s="219" t="s">
        <v>361</v>
      </c>
      <c r="H244" s="220">
        <v>3</v>
      </c>
      <c r="I244" s="221"/>
      <c r="J244" s="221"/>
      <c r="K244" s="222">
        <f>ROUND(P244*H244,2)</f>
        <v>0</v>
      </c>
      <c r="L244" s="218" t="s">
        <v>1071</v>
      </c>
      <c r="M244" s="44"/>
      <c r="N244" s="223" t="s">
        <v>33</v>
      </c>
      <c r="O244" s="224" t="s">
        <v>49</v>
      </c>
      <c r="P244" s="225">
        <f>I244+J244</f>
        <v>0</v>
      </c>
      <c r="Q244" s="225">
        <f>ROUND(I244*H244,2)</f>
        <v>0</v>
      </c>
      <c r="R244" s="225">
        <f>ROUND(J244*H244,2)</f>
        <v>0</v>
      </c>
      <c r="S244" s="80"/>
      <c r="T244" s="226">
        <f>S244*H244</f>
        <v>0</v>
      </c>
      <c r="U244" s="226">
        <v>0</v>
      </c>
      <c r="V244" s="226">
        <f>U244*H244</f>
        <v>0</v>
      </c>
      <c r="W244" s="226">
        <v>0</v>
      </c>
      <c r="X244" s="227">
        <f>W244*H244</f>
        <v>0</v>
      </c>
      <c r="AR244" s="17" t="s">
        <v>305</v>
      </c>
      <c r="AT244" s="17" t="s">
        <v>206</v>
      </c>
      <c r="AU244" s="17" t="s">
        <v>90</v>
      </c>
      <c r="AY244" s="17" t="s">
        <v>204</v>
      </c>
      <c r="BE244" s="228">
        <f>IF(O244="základní",K244,0)</f>
        <v>0</v>
      </c>
      <c r="BF244" s="228">
        <f>IF(O244="snížená",K244,0)</f>
        <v>0</v>
      </c>
      <c r="BG244" s="228">
        <f>IF(O244="zákl. přenesená",K244,0)</f>
        <v>0</v>
      </c>
      <c r="BH244" s="228">
        <f>IF(O244="sníž. přenesená",K244,0)</f>
        <v>0</v>
      </c>
      <c r="BI244" s="228">
        <f>IF(O244="nulová",K244,0)</f>
        <v>0</v>
      </c>
      <c r="BJ244" s="17" t="s">
        <v>88</v>
      </c>
      <c r="BK244" s="228">
        <f>ROUND(P244*H244,2)</f>
        <v>0</v>
      </c>
      <c r="BL244" s="17" t="s">
        <v>305</v>
      </c>
      <c r="BM244" s="17" t="s">
        <v>5108</v>
      </c>
    </row>
    <row r="245" spans="2:65" s="1" customFormat="1" ht="16.5" customHeight="1">
      <c r="B245" s="39"/>
      <c r="C245" s="216" t="s">
        <v>1210</v>
      </c>
      <c r="D245" s="216" t="s">
        <v>206</v>
      </c>
      <c r="E245" s="217" t="s">
        <v>5109</v>
      </c>
      <c r="F245" s="218" t="s">
        <v>5110</v>
      </c>
      <c r="G245" s="219" t="s">
        <v>361</v>
      </c>
      <c r="H245" s="220">
        <v>3</v>
      </c>
      <c r="I245" s="221"/>
      <c r="J245" s="221"/>
      <c r="K245" s="222">
        <f>ROUND(P245*H245,2)</f>
        <v>0</v>
      </c>
      <c r="L245" s="218" t="s">
        <v>1071</v>
      </c>
      <c r="M245" s="44"/>
      <c r="N245" s="223" t="s">
        <v>33</v>
      </c>
      <c r="O245" s="224" t="s">
        <v>49</v>
      </c>
      <c r="P245" s="225">
        <f>I245+J245</f>
        <v>0</v>
      </c>
      <c r="Q245" s="225">
        <f>ROUND(I245*H245,2)</f>
        <v>0</v>
      </c>
      <c r="R245" s="225">
        <f>ROUND(J245*H245,2)</f>
        <v>0</v>
      </c>
      <c r="S245" s="80"/>
      <c r="T245" s="226">
        <f>S245*H245</f>
        <v>0</v>
      </c>
      <c r="U245" s="226">
        <v>0</v>
      </c>
      <c r="V245" s="226">
        <f>U245*H245</f>
        <v>0</v>
      </c>
      <c r="W245" s="226">
        <v>0</v>
      </c>
      <c r="X245" s="227">
        <f>W245*H245</f>
        <v>0</v>
      </c>
      <c r="AR245" s="17" t="s">
        <v>305</v>
      </c>
      <c r="AT245" s="17" t="s">
        <v>206</v>
      </c>
      <c r="AU245" s="17" t="s">
        <v>90</v>
      </c>
      <c r="AY245" s="17" t="s">
        <v>204</v>
      </c>
      <c r="BE245" s="228">
        <f>IF(O245="základní",K245,0)</f>
        <v>0</v>
      </c>
      <c r="BF245" s="228">
        <f>IF(O245="snížená",K245,0)</f>
        <v>0</v>
      </c>
      <c r="BG245" s="228">
        <f>IF(O245="zákl. přenesená",K245,0)</f>
        <v>0</v>
      </c>
      <c r="BH245" s="228">
        <f>IF(O245="sníž. přenesená",K245,0)</f>
        <v>0</v>
      </c>
      <c r="BI245" s="228">
        <f>IF(O245="nulová",K245,0)</f>
        <v>0</v>
      </c>
      <c r="BJ245" s="17" t="s">
        <v>88</v>
      </c>
      <c r="BK245" s="228">
        <f>ROUND(P245*H245,2)</f>
        <v>0</v>
      </c>
      <c r="BL245" s="17" t="s">
        <v>305</v>
      </c>
      <c r="BM245" s="17" t="s">
        <v>5111</v>
      </c>
    </row>
    <row r="246" spans="2:65" s="1" customFormat="1" ht="16.5" customHeight="1">
      <c r="B246" s="39"/>
      <c r="C246" s="273" t="s">
        <v>1216</v>
      </c>
      <c r="D246" s="273" t="s">
        <v>287</v>
      </c>
      <c r="E246" s="274" t="s">
        <v>5112</v>
      </c>
      <c r="F246" s="275" t="s">
        <v>5113</v>
      </c>
      <c r="G246" s="276" t="s">
        <v>5114</v>
      </c>
      <c r="H246" s="277">
        <v>3</v>
      </c>
      <c r="I246" s="278"/>
      <c r="J246" s="279"/>
      <c r="K246" s="280">
        <f>ROUND(P246*H246,2)</f>
        <v>0</v>
      </c>
      <c r="L246" s="275" t="s">
        <v>1071</v>
      </c>
      <c r="M246" s="281"/>
      <c r="N246" s="282" t="s">
        <v>33</v>
      </c>
      <c r="O246" s="224" t="s">
        <v>49</v>
      </c>
      <c r="P246" s="225">
        <f>I246+J246</f>
        <v>0</v>
      </c>
      <c r="Q246" s="225">
        <f>ROUND(I246*H246,2)</f>
        <v>0</v>
      </c>
      <c r="R246" s="225">
        <f>ROUND(J246*H246,2)</f>
        <v>0</v>
      </c>
      <c r="S246" s="80"/>
      <c r="T246" s="226">
        <f>S246*H246</f>
        <v>0</v>
      </c>
      <c r="U246" s="226">
        <v>0</v>
      </c>
      <c r="V246" s="226">
        <f>U246*H246</f>
        <v>0</v>
      </c>
      <c r="W246" s="226">
        <v>0</v>
      </c>
      <c r="X246" s="227">
        <f>W246*H246</f>
        <v>0</v>
      </c>
      <c r="AR246" s="17" t="s">
        <v>411</v>
      </c>
      <c r="AT246" s="17" t="s">
        <v>287</v>
      </c>
      <c r="AU246" s="17" t="s">
        <v>90</v>
      </c>
      <c r="AY246" s="17" t="s">
        <v>204</v>
      </c>
      <c r="BE246" s="228">
        <f>IF(O246="základní",K246,0)</f>
        <v>0</v>
      </c>
      <c r="BF246" s="228">
        <f>IF(O246="snížená",K246,0)</f>
        <v>0</v>
      </c>
      <c r="BG246" s="228">
        <f>IF(O246="zákl. přenesená",K246,0)</f>
        <v>0</v>
      </c>
      <c r="BH246" s="228">
        <f>IF(O246="sníž. přenesená",K246,0)</f>
        <v>0</v>
      </c>
      <c r="BI246" s="228">
        <f>IF(O246="nulová",K246,0)</f>
        <v>0</v>
      </c>
      <c r="BJ246" s="17" t="s">
        <v>88</v>
      </c>
      <c r="BK246" s="228">
        <f>ROUND(P246*H246,2)</f>
        <v>0</v>
      </c>
      <c r="BL246" s="17" t="s">
        <v>305</v>
      </c>
      <c r="BM246" s="17" t="s">
        <v>5115</v>
      </c>
    </row>
    <row r="247" spans="2:65" s="1" customFormat="1" ht="16.5" customHeight="1">
      <c r="B247" s="39"/>
      <c r="C247" s="216" t="s">
        <v>1223</v>
      </c>
      <c r="D247" s="216" t="s">
        <v>206</v>
      </c>
      <c r="E247" s="217" t="s">
        <v>5116</v>
      </c>
      <c r="F247" s="218" t="s">
        <v>5117</v>
      </c>
      <c r="G247" s="219" t="s">
        <v>3124</v>
      </c>
      <c r="H247" s="291"/>
      <c r="I247" s="221"/>
      <c r="J247" s="221"/>
      <c r="K247" s="222">
        <f>ROUND(P247*H247,2)</f>
        <v>0</v>
      </c>
      <c r="L247" s="218" t="s">
        <v>1071</v>
      </c>
      <c r="M247" s="44"/>
      <c r="N247" s="223" t="s">
        <v>33</v>
      </c>
      <c r="O247" s="224" t="s">
        <v>49</v>
      </c>
      <c r="P247" s="225">
        <f>I247+J247</f>
        <v>0</v>
      </c>
      <c r="Q247" s="225">
        <f>ROUND(I247*H247,2)</f>
        <v>0</v>
      </c>
      <c r="R247" s="225">
        <f>ROUND(J247*H247,2)</f>
        <v>0</v>
      </c>
      <c r="S247" s="80"/>
      <c r="T247" s="226">
        <f>S247*H247</f>
        <v>0</v>
      </c>
      <c r="U247" s="226">
        <v>0</v>
      </c>
      <c r="V247" s="226">
        <f>U247*H247</f>
        <v>0</v>
      </c>
      <c r="W247" s="226">
        <v>0</v>
      </c>
      <c r="X247" s="227">
        <f>W247*H247</f>
        <v>0</v>
      </c>
      <c r="AR247" s="17" t="s">
        <v>305</v>
      </c>
      <c r="AT247" s="17" t="s">
        <v>206</v>
      </c>
      <c r="AU247" s="17" t="s">
        <v>90</v>
      </c>
      <c r="AY247" s="17" t="s">
        <v>204</v>
      </c>
      <c r="BE247" s="228">
        <f>IF(O247="základní",K247,0)</f>
        <v>0</v>
      </c>
      <c r="BF247" s="228">
        <f>IF(O247="snížená",K247,0)</f>
        <v>0</v>
      </c>
      <c r="BG247" s="228">
        <f>IF(O247="zákl. přenesená",K247,0)</f>
        <v>0</v>
      </c>
      <c r="BH247" s="228">
        <f>IF(O247="sníž. přenesená",K247,0)</f>
        <v>0</v>
      </c>
      <c r="BI247" s="228">
        <f>IF(O247="nulová",K247,0)</f>
        <v>0</v>
      </c>
      <c r="BJ247" s="17" t="s">
        <v>88</v>
      </c>
      <c r="BK247" s="228">
        <f>ROUND(P247*H247,2)</f>
        <v>0</v>
      </c>
      <c r="BL247" s="17" t="s">
        <v>305</v>
      </c>
      <c r="BM247" s="17" t="s">
        <v>5118</v>
      </c>
    </row>
    <row r="248" spans="2:65" s="1" customFormat="1" ht="16.5" customHeight="1">
      <c r="B248" s="39"/>
      <c r="C248" s="216" t="s">
        <v>1227</v>
      </c>
      <c r="D248" s="216" t="s">
        <v>206</v>
      </c>
      <c r="E248" s="217" t="s">
        <v>5119</v>
      </c>
      <c r="F248" s="218" t="s">
        <v>5120</v>
      </c>
      <c r="G248" s="219" t="s">
        <v>3124</v>
      </c>
      <c r="H248" s="291"/>
      <c r="I248" s="221"/>
      <c r="J248" s="221"/>
      <c r="K248" s="222">
        <f>ROUND(P248*H248,2)</f>
        <v>0</v>
      </c>
      <c r="L248" s="218" t="s">
        <v>1071</v>
      </c>
      <c r="M248" s="44"/>
      <c r="N248" s="223" t="s">
        <v>33</v>
      </c>
      <c r="O248" s="224" t="s">
        <v>49</v>
      </c>
      <c r="P248" s="225">
        <f>I248+J248</f>
        <v>0</v>
      </c>
      <c r="Q248" s="225">
        <f>ROUND(I248*H248,2)</f>
        <v>0</v>
      </c>
      <c r="R248" s="225">
        <f>ROUND(J248*H248,2)</f>
        <v>0</v>
      </c>
      <c r="S248" s="80"/>
      <c r="T248" s="226">
        <f>S248*H248</f>
        <v>0</v>
      </c>
      <c r="U248" s="226">
        <v>0</v>
      </c>
      <c r="V248" s="226">
        <f>U248*H248</f>
        <v>0</v>
      </c>
      <c r="W248" s="226">
        <v>0</v>
      </c>
      <c r="X248" s="227">
        <f>W248*H248</f>
        <v>0</v>
      </c>
      <c r="AR248" s="17" t="s">
        <v>305</v>
      </c>
      <c r="AT248" s="17" t="s">
        <v>206</v>
      </c>
      <c r="AU248" s="17" t="s">
        <v>90</v>
      </c>
      <c r="AY248" s="17" t="s">
        <v>204</v>
      </c>
      <c r="BE248" s="228">
        <f>IF(O248="základní",K248,0)</f>
        <v>0</v>
      </c>
      <c r="BF248" s="228">
        <f>IF(O248="snížená",K248,0)</f>
        <v>0</v>
      </c>
      <c r="BG248" s="228">
        <f>IF(O248="zákl. přenesená",K248,0)</f>
        <v>0</v>
      </c>
      <c r="BH248" s="228">
        <f>IF(O248="sníž. přenesená",K248,0)</f>
        <v>0</v>
      </c>
      <c r="BI248" s="228">
        <f>IF(O248="nulová",K248,0)</f>
        <v>0</v>
      </c>
      <c r="BJ248" s="17" t="s">
        <v>88</v>
      </c>
      <c r="BK248" s="228">
        <f>ROUND(P248*H248,2)</f>
        <v>0</v>
      </c>
      <c r="BL248" s="17" t="s">
        <v>305</v>
      </c>
      <c r="BM248" s="17" t="s">
        <v>5121</v>
      </c>
    </row>
    <row r="249" spans="2:65" s="1" customFormat="1" ht="16.5" customHeight="1">
      <c r="B249" s="39"/>
      <c r="C249" s="216" t="s">
        <v>217</v>
      </c>
      <c r="D249" s="216" t="s">
        <v>206</v>
      </c>
      <c r="E249" s="217" t="s">
        <v>5122</v>
      </c>
      <c r="F249" s="218" t="s">
        <v>4692</v>
      </c>
      <c r="G249" s="219" t="s">
        <v>3124</v>
      </c>
      <c r="H249" s="291"/>
      <c r="I249" s="221"/>
      <c r="J249" s="221"/>
      <c r="K249" s="222">
        <f>ROUND(P249*H249,2)</f>
        <v>0</v>
      </c>
      <c r="L249" s="218" t="s">
        <v>1071</v>
      </c>
      <c r="M249" s="44"/>
      <c r="N249" s="223" t="s">
        <v>33</v>
      </c>
      <c r="O249" s="224" t="s">
        <v>49</v>
      </c>
      <c r="P249" s="225">
        <f>I249+J249</f>
        <v>0</v>
      </c>
      <c r="Q249" s="225">
        <f>ROUND(I249*H249,2)</f>
        <v>0</v>
      </c>
      <c r="R249" s="225">
        <f>ROUND(J249*H249,2)</f>
        <v>0</v>
      </c>
      <c r="S249" s="80"/>
      <c r="T249" s="226">
        <f>S249*H249</f>
        <v>0</v>
      </c>
      <c r="U249" s="226">
        <v>0</v>
      </c>
      <c r="V249" s="226">
        <f>U249*H249</f>
        <v>0</v>
      </c>
      <c r="W249" s="226">
        <v>0</v>
      </c>
      <c r="X249" s="227">
        <f>W249*H249</f>
        <v>0</v>
      </c>
      <c r="AR249" s="17" t="s">
        <v>305</v>
      </c>
      <c r="AT249" s="17" t="s">
        <v>206</v>
      </c>
      <c r="AU249" s="17" t="s">
        <v>90</v>
      </c>
      <c r="AY249" s="17" t="s">
        <v>204</v>
      </c>
      <c r="BE249" s="228">
        <f>IF(O249="základní",K249,0)</f>
        <v>0</v>
      </c>
      <c r="BF249" s="228">
        <f>IF(O249="snížená",K249,0)</f>
        <v>0</v>
      </c>
      <c r="BG249" s="228">
        <f>IF(O249="zákl. přenesená",K249,0)</f>
        <v>0</v>
      </c>
      <c r="BH249" s="228">
        <f>IF(O249="sníž. přenesená",K249,0)</f>
        <v>0</v>
      </c>
      <c r="BI249" s="228">
        <f>IF(O249="nulová",K249,0)</f>
        <v>0</v>
      </c>
      <c r="BJ249" s="17" t="s">
        <v>88</v>
      </c>
      <c r="BK249" s="228">
        <f>ROUND(P249*H249,2)</f>
        <v>0</v>
      </c>
      <c r="BL249" s="17" t="s">
        <v>305</v>
      </c>
      <c r="BM249" s="17" t="s">
        <v>5123</v>
      </c>
    </row>
    <row r="250" spans="2:63" s="10" customFormat="1" ht="22.8" customHeight="1">
      <c r="B250" s="199"/>
      <c r="C250" s="200"/>
      <c r="D250" s="201" t="s">
        <v>79</v>
      </c>
      <c r="E250" s="214" t="s">
        <v>5124</v>
      </c>
      <c r="F250" s="214" t="s">
        <v>5125</v>
      </c>
      <c r="G250" s="200"/>
      <c r="H250" s="200"/>
      <c r="I250" s="203"/>
      <c r="J250" s="203"/>
      <c r="K250" s="215">
        <f>BK250</f>
        <v>0</v>
      </c>
      <c r="L250" s="200"/>
      <c r="M250" s="205"/>
      <c r="N250" s="206"/>
      <c r="O250" s="207"/>
      <c r="P250" s="207"/>
      <c r="Q250" s="208">
        <f>SUM(Q251:Q300)</f>
        <v>0</v>
      </c>
      <c r="R250" s="208">
        <f>SUM(R251:R300)</f>
        <v>0</v>
      </c>
      <c r="S250" s="207"/>
      <c r="T250" s="209">
        <f>SUM(T251:T300)</f>
        <v>0</v>
      </c>
      <c r="U250" s="207"/>
      <c r="V250" s="209">
        <f>SUM(V251:V300)</f>
        <v>0</v>
      </c>
      <c r="W250" s="207"/>
      <c r="X250" s="210">
        <f>SUM(X251:X300)</f>
        <v>0</v>
      </c>
      <c r="AR250" s="211" t="s">
        <v>90</v>
      </c>
      <c r="AT250" s="212" t="s">
        <v>79</v>
      </c>
      <c r="AU250" s="212" t="s">
        <v>88</v>
      </c>
      <c r="AY250" s="211" t="s">
        <v>204</v>
      </c>
      <c r="BK250" s="213">
        <f>SUM(BK251:BK300)</f>
        <v>0</v>
      </c>
    </row>
    <row r="251" spans="2:65" s="1" customFormat="1" ht="16.5" customHeight="1">
      <c r="B251" s="39"/>
      <c r="C251" s="216" t="s">
        <v>1236</v>
      </c>
      <c r="D251" s="216" t="s">
        <v>206</v>
      </c>
      <c r="E251" s="217" t="s">
        <v>5126</v>
      </c>
      <c r="F251" s="218" t="s">
        <v>5127</v>
      </c>
      <c r="G251" s="219" t="s">
        <v>296</v>
      </c>
      <c r="H251" s="220">
        <v>18</v>
      </c>
      <c r="I251" s="221"/>
      <c r="J251" s="221"/>
      <c r="K251" s="222">
        <f>ROUND(P251*H251,2)</f>
        <v>0</v>
      </c>
      <c r="L251" s="218" t="s">
        <v>1071</v>
      </c>
      <c r="M251" s="44"/>
      <c r="N251" s="223" t="s">
        <v>33</v>
      </c>
      <c r="O251" s="224" t="s">
        <v>49</v>
      </c>
      <c r="P251" s="225">
        <f>I251+J251</f>
        <v>0</v>
      </c>
      <c r="Q251" s="225">
        <f>ROUND(I251*H251,2)</f>
        <v>0</v>
      </c>
      <c r="R251" s="225">
        <f>ROUND(J251*H251,2)</f>
        <v>0</v>
      </c>
      <c r="S251" s="80"/>
      <c r="T251" s="226">
        <f>S251*H251</f>
        <v>0</v>
      </c>
      <c r="U251" s="226">
        <v>0</v>
      </c>
      <c r="V251" s="226">
        <f>U251*H251</f>
        <v>0</v>
      </c>
      <c r="W251" s="226">
        <v>0</v>
      </c>
      <c r="X251" s="227">
        <f>W251*H251</f>
        <v>0</v>
      </c>
      <c r="AR251" s="17" t="s">
        <v>305</v>
      </c>
      <c r="AT251" s="17" t="s">
        <v>206</v>
      </c>
      <c r="AU251" s="17" t="s">
        <v>90</v>
      </c>
      <c r="AY251" s="17" t="s">
        <v>204</v>
      </c>
      <c r="BE251" s="228">
        <f>IF(O251="základní",K251,0)</f>
        <v>0</v>
      </c>
      <c r="BF251" s="228">
        <f>IF(O251="snížená",K251,0)</f>
        <v>0</v>
      </c>
      <c r="BG251" s="228">
        <f>IF(O251="zákl. přenesená",K251,0)</f>
        <v>0</v>
      </c>
      <c r="BH251" s="228">
        <f>IF(O251="sníž. přenesená",K251,0)</f>
        <v>0</v>
      </c>
      <c r="BI251" s="228">
        <f>IF(O251="nulová",K251,0)</f>
        <v>0</v>
      </c>
      <c r="BJ251" s="17" t="s">
        <v>88</v>
      </c>
      <c r="BK251" s="228">
        <f>ROUND(P251*H251,2)</f>
        <v>0</v>
      </c>
      <c r="BL251" s="17" t="s">
        <v>305</v>
      </c>
      <c r="BM251" s="17" t="s">
        <v>5128</v>
      </c>
    </row>
    <row r="252" spans="2:65" s="1" customFormat="1" ht="16.5" customHeight="1">
      <c r="B252" s="39"/>
      <c r="C252" s="273" t="s">
        <v>1241</v>
      </c>
      <c r="D252" s="273" t="s">
        <v>287</v>
      </c>
      <c r="E252" s="274" t="s">
        <v>5129</v>
      </c>
      <c r="F252" s="275" t="s">
        <v>5130</v>
      </c>
      <c r="G252" s="276" t="s">
        <v>296</v>
      </c>
      <c r="H252" s="277">
        <v>18</v>
      </c>
      <c r="I252" s="278"/>
      <c r="J252" s="279"/>
      <c r="K252" s="280">
        <f>ROUND(P252*H252,2)</f>
        <v>0</v>
      </c>
      <c r="L252" s="275" t="s">
        <v>1071</v>
      </c>
      <c r="M252" s="281"/>
      <c r="N252" s="282" t="s">
        <v>33</v>
      </c>
      <c r="O252" s="224" t="s">
        <v>49</v>
      </c>
      <c r="P252" s="225">
        <f>I252+J252</f>
        <v>0</v>
      </c>
      <c r="Q252" s="225">
        <f>ROUND(I252*H252,2)</f>
        <v>0</v>
      </c>
      <c r="R252" s="225">
        <f>ROUND(J252*H252,2)</f>
        <v>0</v>
      </c>
      <c r="S252" s="80"/>
      <c r="T252" s="226">
        <f>S252*H252</f>
        <v>0</v>
      </c>
      <c r="U252" s="226">
        <v>0</v>
      </c>
      <c r="V252" s="226">
        <f>U252*H252</f>
        <v>0</v>
      </c>
      <c r="W252" s="226">
        <v>0</v>
      </c>
      <c r="X252" s="227">
        <f>W252*H252</f>
        <v>0</v>
      </c>
      <c r="AR252" s="17" t="s">
        <v>411</v>
      </c>
      <c r="AT252" s="17" t="s">
        <v>287</v>
      </c>
      <c r="AU252" s="17" t="s">
        <v>90</v>
      </c>
      <c r="AY252" s="17" t="s">
        <v>204</v>
      </c>
      <c r="BE252" s="228">
        <f>IF(O252="základní",K252,0)</f>
        <v>0</v>
      </c>
      <c r="BF252" s="228">
        <f>IF(O252="snížená",K252,0)</f>
        <v>0</v>
      </c>
      <c r="BG252" s="228">
        <f>IF(O252="zákl. přenesená",K252,0)</f>
        <v>0</v>
      </c>
      <c r="BH252" s="228">
        <f>IF(O252="sníž. přenesená",K252,0)</f>
        <v>0</v>
      </c>
      <c r="BI252" s="228">
        <f>IF(O252="nulová",K252,0)</f>
        <v>0</v>
      </c>
      <c r="BJ252" s="17" t="s">
        <v>88</v>
      </c>
      <c r="BK252" s="228">
        <f>ROUND(P252*H252,2)</f>
        <v>0</v>
      </c>
      <c r="BL252" s="17" t="s">
        <v>305</v>
      </c>
      <c r="BM252" s="17" t="s">
        <v>5131</v>
      </c>
    </row>
    <row r="253" spans="2:65" s="1" customFormat="1" ht="16.5" customHeight="1">
      <c r="B253" s="39"/>
      <c r="C253" s="216" t="s">
        <v>1246</v>
      </c>
      <c r="D253" s="216" t="s">
        <v>206</v>
      </c>
      <c r="E253" s="217" t="s">
        <v>5132</v>
      </c>
      <c r="F253" s="218" t="s">
        <v>5133</v>
      </c>
      <c r="G253" s="219" t="s">
        <v>361</v>
      </c>
      <c r="H253" s="220">
        <v>365</v>
      </c>
      <c r="I253" s="221"/>
      <c r="J253" s="221"/>
      <c r="K253" s="222">
        <f>ROUND(P253*H253,2)</f>
        <v>0</v>
      </c>
      <c r="L253" s="218" t="s">
        <v>1071</v>
      </c>
      <c r="M253" s="44"/>
      <c r="N253" s="223" t="s">
        <v>33</v>
      </c>
      <c r="O253" s="224" t="s">
        <v>49</v>
      </c>
      <c r="P253" s="225">
        <f>I253+J253</f>
        <v>0</v>
      </c>
      <c r="Q253" s="225">
        <f>ROUND(I253*H253,2)</f>
        <v>0</v>
      </c>
      <c r="R253" s="225">
        <f>ROUND(J253*H253,2)</f>
        <v>0</v>
      </c>
      <c r="S253" s="80"/>
      <c r="T253" s="226">
        <f>S253*H253</f>
        <v>0</v>
      </c>
      <c r="U253" s="226">
        <v>0</v>
      </c>
      <c r="V253" s="226">
        <f>U253*H253</f>
        <v>0</v>
      </c>
      <c r="W253" s="226">
        <v>0</v>
      </c>
      <c r="X253" s="227">
        <f>W253*H253</f>
        <v>0</v>
      </c>
      <c r="AR253" s="17" t="s">
        <v>305</v>
      </c>
      <c r="AT253" s="17" t="s">
        <v>206</v>
      </c>
      <c r="AU253" s="17" t="s">
        <v>90</v>
      </c>
      <c r="AY253" s="17" t="s">
        <v>204</v>
      </c>
      <c r="BE253" s="228">
        <f>IF(O253="základní",K253,0)</f>
        <v>0</v>
      </c>
      <c r="BF253" s="228">
        <f>IF(O253="snížená",K253,0)</f>
        <v>0</v>
      </c>
      <c r="BG253" s="228">
        <f>IF(O253="zákl. přenesená",K253,0)</f>
        <v>0</v>
      </c>
      <c r="BH253" s="228">
        <f>IF(O253="sníž. přenesená",K253,0)</f>
        <v>0</v>
      </c>
      <c r="BI253" s="228">
        <f>IF(O253="nulová",K253,0)</f>
        <v>0</v>
      </c>
      <c r="BJ253" s="17" t="s">
        <v>88</v>
      </c>
      <c r="BK253" s="228">
        <f>ROUND(P253*H253,2)</f>
        <v>0</v>
      </c>
      <c r="BL253" s="17" t="s">
        <v>305</v>
      </c>
      <c r="BM253" s="17" t="s">
        <v>5134</v>
      </c>
    </row>
    <row r="254" spans="2:47" s="1" customFormat="1" ht="12">
      <c r="B254" s="39"/>
      <c r="C254" s="40"/>
      <c r="D254" s="231" t="s">
        <v>887</v>
      </c>
      <c r="E254" s="40"/>
      <c r="F254" s="283" t="s">
        <v>5135</v>
      </c>
      <c r="G254" s="40"/>
      <c r="H254" s="40"/>
      <c r="I254" s="132"/>
      <c r="J254" s="132"/>
      <c r="K254" s="40"/>
      <c r="L254" s="40"/>
      <c r="M254" s="44"/>
      <c r="N254" s="284"/>
      <c r="O254" s="80"/>
      <c r="P254" s="80"/>
      <c r="Q254" s="80"/>
      <c r="R254" s="80"/>
      <c r="S254" s="80"/>
      <c r="T254" s="80"/>
      <c r="U254" s="80"/>
      <c r="V254" s="80"/>
      <c r="W254" s="80"/>
      <c r="X254" s="81"/>
      <c r="AT254" s="17" t="s">
        <v>887</v>
      </c>
      <c r="AU254" s="17" t="s">
        <v>90</v>
      </c>
    </row>
    <row r="255" spans="2:51" s="12" customFormat="1" ht="12">
      <c r="B255" s="240"/>
      <c r="C255" s="241"/>
      <c r="D255" s="231" t="s">
        <v>213</v>
      </c>
      <c r="E255" s="242" t="s">
        <v>33</v>
      </c>
      <c r="F255" s="243" t="s">
        <v>5136</v>
      </c>
      <c r="G255" s="241"/>
      <c r="H255" s="244">
        <v>365</v>
      </c>
      <c r="I255" s="245"/>
      <c r="J255" s="245"/>
      <c r="K255" s="241"/>
      <c r="L255" s="241"/>
      <c r="M255" s="246"/>
      <c r="N255" s="247"/>
      <c r="O255" s="248"/>
      <c r="P255" s="248"/>
      <c r="Q255" s="248"/>
      <c r="R255" s="248"/>
      <c r="S255" s="248"/>
      <c r="T255" s="248"/>
      <c r="U255" s="248"/>
      <c r="V255" s="248"/>
      <c r="W255" s="248"/>
      <c r="X255" s="249"/>
      <c r="AT255" s="250" t="s">
        <v>213</v>
      </c>
      <c r="AU255" s="250" t="s">
        <v>90</v>
      </c>
      <c r="AV255" s="12" t="s">
        <v>90</v>
      </c>
      <c r="AW255" s="12" t="s">
        <v>5</v>
      </c>
      <c r="AX255" s="12" t="s">
        <v>80</v>
      </c>
      <c r="AY255" s="250" t="s">
        <v>204</v>
      </c>
    </row>
    <row r="256" spans="2:51" s="13" customFormat="1" ht="12">
      <c r="B256" s="251"/>
      <c r="C256" s="252"/>
      <c r="D256" s="231" t="s">
        <v>213</v>
      </c>
      <c r="E256" s="253" t="s">
        <v>33</v>
      </c>
      <c r="F256" s="254" t="s">
        <v>218</v>
      </c>
      <c r="G256" s="252"/>
      <c r="H256" s="255">
        <v>365</v>
      </c>
      <c r="I256" s="256"/>
      <c r="J256" s="256"/>
      <c r="K256" s="252"/>
      <c r="L256" s="252"/>
      <c r="M256" s="257"/>
      <c r="N256" s="258"/>
      <c r="O256" s="259"/>
      <c r="P256" s="259"/>
      <c r="Q256" s="259"/>
      <c r="R256" s="259"/>
      <c r="S256" s="259"/>
      <c r="T256" s="259"/>
      <c r="U256" s="259"/>
      <c r="V256" s="259"/>
      <c r="W256" s="259"/>
      <c r="X256" s="260"/>
      <c r="AT256" s="261" t="s">
        <v>213</v>
      </c>
      <c r="AU256" s="261" t="s">
        <v>90</v>
      </c>
      <c r="AV256" s="13" t="s">
        <v>211</v>
      </c>
      <c r="AW256" s="13" t="s">
        <v>5</v>
      </c>
      <c r="AX256" s="13" t="s">
        <v>88</v>
      </c>
      <c r="AY256" s="261" t="s">
        <v>204</v>
      </c>
    </row>
    <row r="257" spans="2:65" s="1" customFormat="1" ht="16.5" customHeight="1">
      <c r="B257" s="39"/>
      <c r="C257" s="273" t="s">
        <v>1252</v>
      </c>
      <c r="D257" s="273" t="s">
        <v>287</v>
      </c>
      <c r="E257" s="274" t="s">
        <v>5137</v>
      </c>
      <c r="F257" s="275" t="s">
        <v>5138</v>
      </c>
      <c r="G257" s="276" t="s">
        <v>361</v>
      </c>
      <c r="H257" s="277">
        <v>60</v>
      </c>
      <c r="I257" s="278"/>
      <c r="J257" s="279"/>
      <c r="K257" s="280">
        <f>ROUND(P257*H257,2)</f>
        <v>0</v>
      </c>
      <c r="L257" s="275" t="s">
        <v>1071</v>
      </c>
      <c r="M257" s="281"/>
      <c r="N257" s="282" t="s">
        <v>33</v>
      </c>
      <c r="O257" s="224" t="s">
        <v>49</v>
      </c>
      <c r="P257" s="225">
        <f>I257+J257</f>
        <v>0</v>
      </c>
      <c r="Q257" s="225">
        <f>ROUND(I257*H257,2)</f>
        <v>0</v>
      </c>
      <c r="R257" s="225">
        <f>ROUND(J257*H257,2)</f>
        <v>0</v>
      </c>
      <c r="S257" s="80"/>
      <c r="T257" s="226">
        <f>S257*H257</f>
        <v>0</v>
      </c>
      <c r="U257" s="226">
        <v>0</v>
      </c>
      <c r="V257" s="226">
        <f>U257*H257</f>
        <v>0</v>
      </c>
      <c r="W257" s="226">
        <v>0</v>
      </c>
      <c r="X257" s="227">
        <f>W257*H257</f>
        <v>0</v>
      </c>
      <c r="AR257" s="17" t="s">
        <v>411</v>
      </c>
      <c r="AT257" s="17" t="s">
        <v>287</v>
      </c>
      <c r="AU257" s="17" t="s">
        <v>90</v>
      </c>
      <c r="AY257" s="17" t="s">
        <v>204</v>
      </c>
      <c r="BE257" s="228">
        <f>IF(O257="základní",K257,0)</f>
        <v>0</v>
      </c>
      <c r="BF257" s="228">
        <f>IF(O257="snížená",K257,0)</f>
        <v>0</v>
      </c>
      <c r="BG257" s="228">
        <f>IF(O257="zákl. přenesená",K257,0)</f>
        <v>0</v>
      </c>
      <c r="BH257" s="228">
        <f>IF(O257="sníž. přenesená",K257,0)</f>
        <v>0</v>
      </c>
      <c r="BI257" s="228">
        <f>IF(O257="nulová",K257,0)</f>
        <v>0</v>
      </c>
      <c r="BJ257" s="17" t="s">
        <v>88</v>
      </c>
      <c r="BK257" s="228">
        <f>ROUND(P257*H257,2)</f>
        <v>0</v>
      </c>
      <c r="BL257" s="17" t="s">
        <v>305</v>
      </c>
      <c r="BM257" s="17" t="s">
        <v>5139</v>
      </c>
    </row>
    <row r="258" spans="2:65" s="1" customFormat="1" ht="16.5" customHeight="1">
      <c r="B258" s="39"/>
      <c r="C258" s="273" t="s">
        <v>1264</v>
      </c>
      <c r="D258" s="273" t="s">
        <v>287</v>
      </c>
      <c r="E258" s="274" t="s">
        <v>5140</v>
      </c>
      <c r="F258" s="275" t="s">
        <v>5141</v>
      </c>
      <c r="G258" s="276" t="s">
        <v>361</v>
      </c>
      <c r="H258" s="277">
        <v>3</v>
      </c>
      <c r="I258" s="278"/>
      <c r="J258" s="279"/>
      <c r="K258" s="280">
        <f>ROUND(P258*H258,2)</f>
        <v>0</v>
      </c>
      <c r="L258" s="275" t="s">
        <v>1071</v>
      </c>
      <c r="M258" s="281"/>
      <c r="N258" s="282" t="s">
        <v>33</v>
      </c>
      <c r="O258" s="224" t="s">
        <v>49</v>
      </c>
      <c r="P258" s="225">
        <f>I258+J258</f>
        <v>0</v>
      </c>
      <c r="Q258" s="225">
        <f>ROUND(I258*H258,2)</f>
        <v>0</v>
      </c>
      <c r="R258" s="225">
        <f>ROUND(J258*H258,2)</f>
        <v>0</v>
      </c>
      <c r="S258" s="80"/>
      <c r="T258" s="226">
        <f>S258*H258</f>
        <v>0</v>
      </c>
      <c r="U258" s="226">
        <v>0</v>
      </c>
      <c r="V258" s="226">
        <f>U258*H258</f>
        <v>0</v>
      </c>
      <c r="W258" s="226">
        <v>0</v>
      </c>
      <c r="X258" s="227">
        <f>W258*H258</f>
        <v>0</v>
      </c>
      <c r="AR258" s="17" t="s">
        <v>411</v>
      </c>
      <c r="AT258" s="17" t="s">
        <v>287</v>
      </c>
      <c r="AU258" s="17" t="s">
        <v>90</v>
      </c>
      <c r="AY258" s="17" t="s">
        <v>204</v>
      </c>
      <c r="BE258" s="228">
        <f>IF(O258="základní",K258,0)</f>
        <v>0</v>
      </c>
      <c r="BF258" s="228">
        <f>IF(O258="snížená",K258,0)</f>
        <v>0</v>
      </c>
      <c r="BG258" s="228">
        <f>IF(O258="zákl. přenesená",K258,0)</f>
        <v>0</v>
      </c>
      <c r="BH258" s="228">
        <f>IF(O258="sníž. přenesená",K258,0)</f>
        <v>0</v>
      </c>
      <c r="BI258" s="228">
        <f>IF(O258="nulová",K258,0)</f>
        <v>0</v>
      </c>
      <c r="BJ258" s="17" t="s">
        <v>88</v>
      </c>
      <c r="BK258" s="228">
        <f>ROUND(P258*H258,2)</f>
        <v>0</v>
      </c>
      <c r="BL258" s="17" t="s">
        <v>305</v>
      </c>
      <c r="BM258" s="17" t="s">
        <v>5142</v>
      </c>
    </row>
    <row r="259" spans="2:65" s="1" customFormat="1" ht="16.5" customHeight="1">
      <c r="B259" s="39"/>
      <c r="C259" s="273" t="s">
        <v>22</v>
      </c>
      <c r="D259" s="273" t="s">
        <v>287</v>
      </c>
      <c r="E259" s="274" t="s">
        <v>5143</v>
      </c>
      <c r="F259" s="275" t="s">
        <v>5144</v>
      </c>
      <c r="G259" s="276" t="s">
        <v>361</v>
      </c>
      <c r="H259" s="277">
        <v>1</v>
      </c>
      <c r="I259" s="278"/>
      <c r="J259" s="279"/>
      <c r="K259" s="280">
        <f>ROUND(P259*H259,2)</f>
        <v>0</v>
      </c>
      <c r="L259" s="275" t="s">
        <v>1071</v>
      </c>
      <c r="M259" s="281"/>
      <c r="N259" s="282" t="s">
        <v>33</v>
      </c>
      <c r="O259" s="224" t="s">
        <v>49</v>
      </c>
      <c r="P259" s="225">
        <f>I259+J259</f>
        <v>0</v>
      </c>
      <c r="Q259" s="225">
        <f>ROUND(I259*H259,2)</f>
        <v>0</v>
      </c>
      <c r="R259" s="225">
        <f>ROUND(J259*H259,2)</f>
        <v>0</v>
      </c>
      <c r="S259" s="80"/>
      <c r="T259" s="226">
        <f>S259*H259</f>
        <v>0</v>
      </c>
      <c r="U259" s="226">
        <v>0</v>
      </c>
      <c r="V259" s="226">
        <f>U259*H259</f>
        <v>0</v>
      </c>
      <c r="W259" s="226">
        <v>0</v>
      </c>
      <c r="X259" s="227">
        <f>W259*H259</f>
        <v>0</v>
      </c>
      <c r="AR259" s="17" t="s">
        <v>411</v>
      </c>
      <c r="AT259" s="17" t="s">
        <v>287</v>
      </c>
      <c r="AU259" s="17" t="s">
        <v>90</v>
      </c>
      <c r="AY259" s="17" t="s">
        <v>204</v>
      </c>
      <c r="BE259" s="228">
        <f>IF(O259="základní",K259,0)</f>
        <v>0</v>
      </c>
      <c r="BF259" s="228">
        <f>IF(O259="snížená",K259,0)</f>
        <v>0</v>
      </c>
      <c r="BG259" s="228">
        <f>IF(O259="zákl. přenesená",K259,0)</f>
        <v>0</v>
      </c>
      <c r="BH259" s="228">
        <f>IF(O259="sníž. přenesená",K259,0)</f>
        <v>0</v>
      </c>
      <c r="BI259" s="228">
        <f>IF(O259="nulová",K259,0)</f>
        <v>0</v>
      </c>
      <c r="BJ259" s="17" t="s">
        <v>88</v>
      </c>
      <c r="BK259" s="228">
        <f>ROUND(P259*H259,2)</f>
        <v>0</v>
      </c>
      <c r="BL259" s="17" t="s">
        <v>305</v>
      </c>
      <c r="BM259" s="17" t="s">
        <v>5145</v>
      </c>
    </row>
    <row r="260" spans="2:65" s="1" customFormat="1" ht="16.5" customHeight="1">
      <c r="B260" s="39"/>
      <c r="C260" s="273" t="s">
        <v>1275</v>
      </c>
      <c r="D260" s="273" t="s">
        <v>287</v>
      </c>
      <c r="E260" s="274" t="s">
        <v>5146</v>
      </c>
      <c r="F260" s="275" t="s">
        <v>5147</v>
      </c>
      <c r="G260" s="276" t="s">
        <v>361</v>
      </c>
      <c r="H260" s="277">
        <v>60</v>
      </c>
      <c r="I260" s="278"/>
      <c r="J260" s="279"/>
      <c r="K260" s="280">
        <f>ROUND(P260*H260,2)</f>
        <v>0</v>
      </c>
      <c r="L260" s="275" t="s">
        <v>1071</v>
      </c>
      <c r="M260" s="281"/>
      <c r="N260" s="282" t="s">
        <v>33</v>
      </c>
      <c r="O260" s="224" t="s">
        <v>49</v>
      </c>
      <c r="P260" s="225">
        <f>I260+J260</f>
        <v>0</v>
      </c>
      <c r="Q260" s="225">
        <f>ROUND(I260*H260,2)</f>
        <v>0</v>
      </c>
      <c r="R260" s="225">
        <f>ROUND(J260*H260,2)</f>
        <v>0</v>
      </c>
      <c r="S260" s="80"/>
      <c r="T260" s="226">
        <f>S260*H260</f>
        <v>0</v>
      </c>
      <c r="U260" s="226">
        <v>0</v>
      </c>
      <c r="V260" s="226">
        <f>U260*H260</f>
        <v>0</v>
      </c>
      <c r="W260" s="226">
        <v>0</v>
      </c>
      <c r="X260" s="227">
        <f>W260*H260</f>
        <v>0</v>
      </c>
      <c r="AR260" s="17" t="s">
        <v>411</v>
      </c>
      <c r="AT260" s="17" t="s">
        <v>287</v>
      </c>
      <c r="AU260" s="17" t="s">
        <v>90</v>
      </c>
      <c r="AY260" s="17" t="s">
        <v>204</v>
      </c>
      <c r="BE260" s="228">
        <f>IF(O260="základní",K260,0)</f>
        <v>0</v>
      </c>
      <c r="BF260" s="228">
        <f>IF(O260="snížená",K260,0)</f>
        <v>0</v>
      </c>
      <c r="BG260" s="228">
        <f>IF(O260="zákl. přenesená",K260,0)</f>
        <v>0</v>
      </c>
      <c r="BH260" s="228">
        <f>IF(O260="sníž. přenesená",K260,0)</f>
        <v>0</v>
      </c>
      <c r="BI260" s="228">
        <f>IF(O260="nulová",K260,0)</f>
        <v>0</v>
      </c>
      <c r="BJ260" s="17" t="s">
        <v>88</v>
      </c>
      <c r="BK260" s="228">
        <f>ROUND(P260*H260,2)</f>
        <v>0</v>
      </c>
      <c r="BL260" s="17" t="s">
        <v>305</v>
      </c>
      <c r="BM260" s="17" t="s">
        <v>5148</v>
      </c>
    </row>
    <row r="261" spans="2:65" s="1" customFormat="1" ht="16.5" customHeight="1">
      <c r="B261" s="39"/>
      <c r="C261" s="273" t="s">
        <v>1281</v>
      </c>
      <c r="D261" s="273" t="s">
        <v>287</v>
      </c>
      <c r="E261" s="274" t="s">
        <v>5149</v>
      </c>
      <c r="F261" s="275" t="s">
        <v>5150</v>
      </c>
      <c r="G261" s="276" t="s">
        <v>361</v>
      </c>
      <c r="H261" s="277">
        <v>2</v>
      </c>
      <c r="I261" s="278"/>
      <c r="J261" s="279"/>
      <c r="K261" s="280">
        <f>ROUND(P261*H261,2)</f>
        <v>0</v>
      </c>
      <c r="L261" s="275" t="s">
        <v>1071</v>
      </c>
      <c r="M261" s="281"/>
      <c r="N261" s="282" t="s">
        <v>33</v>
      </c>
      <c r="O261" s="224" t="s">
        <v>49</v>
      </c>
      <c r="P261" s="225">
        <f>I261+J261</f>
        <v>0</v>
      </c>
      <c r="Q261" s="225">
        <f>ROUND(I261*H261,2)</f>
        <v>0</v>
      </c>
      <c r="R261" s="225">
        <f>ROUND(J261*H261,2)</f>
        <v>0</v>
      </c>
      <c r="S261" s="80"/>
      <c r="T261" s="226">
        <f>S261*H261</f>
        <v>0</v>
      </c>
      <c r="U261" s="226">
        <v>0</v>
      </c>
      <c r="V261" s="226">
        <f>U261*H261</f>
        <v>0</v>
      </c>
      <c r="W261" s="226">
        <v>0</v>
      </c>
      <c r="X261" s="227">
        <f>W261*H261</f>
        <v>0</v>
      </c>
      <c r="AR261" s="17" t="s">
        <v>411</v>
      </c>
      <c r="AT261" s="17" t="s">
        <v>287</v>
      </c>
      <c r="AU261" s="17" t="s">
        <v>90</v>
      </c>
      <c r="AY261" s="17" t="s">
        <v>204</v>
      </c>
      <c r="BE261" s="228">
        <f>IF(O261="základní",K261,0)</f>
        <v>0</v>
      </c>
      <c r="BF261" s="228">
        <f>IF(O261="snížená",K261,0)</f>
        <v>0</v>
      </c>
      <c r="BG261" s="228">
        <f>IF(O261="zákl. přenesená",K261,0)</f>
        <v>0</v>
      </c>
      <c r="BH261" s="228">
        <f>IF(O261="sníž. přenesená",K261,0)</f>
        <v>0</v>
      </c>
      <c r="BI261" s="228">
        <f>IF(O261="nulová",K261,0)</f>
        <v>0</v>
      </c>
      <c r="BJ261" s="17" t="s">
        <v>88</v>
      </c>
      <c r="BK261" s="228">
        <f>ROUND(P261*H261,2)</f>
        <v>0</v>
      </c>
      <c r="BL261" s="17" t="s">
        <v>305</v>
      </c>
      <c r="BM261" s="17" t="s">
        <v>5151</v>
      </c>
    </row>
    <row r="262" spans="2:65" s="1" customFormat="1" ht="16.5" customHeight="1">
      <c r="B262" s="39"/>
      <c r="C262" s="273" t="s">
        <v>1286</v>
      </c>
      <c r="D262" s="273" t="s">
        <v>287</v>
      </c>
      <c r="E262" s="274" t="s">
        <v>5152</v>
      </c>
      <c r="F262" s="275" t="s">
        <v>5153</v>
      </c>
      <c r="G262" s="276" t="s">
        <v>361</v>
      </c>
      <c r="H262" s="277">
        <v>113</v>
      </c>
      <c r="I262" s="278"/>
      <c r="J262" s="279"/>
      <c r="K262" s="280">
        <f>ROUND(P262*H262,2)</f>
        <v>0</v>
      </c>
      <c r="L262" s="275" t="s">
        <v>1071</v>
      </c>
      <c r="M262" s="281"/>
      <c r="N262" s="282" t="s">
        <v>33</v>
      </c>
      <c r="O262" s="224" t="s">
        <v>49</v>
      </c>
      <c r="P262" s="225">
        <f>I262+J262</f>
        <v>0</v>
      </c>
      <c r="Q262" s="225">
        <f>ROUND(I262*H262,2)</f>
        <v>0</v>
      </c>
      <c r="R262" s="225">
        <f>ROUND(J262*H262,2)</f>
        <v>0</v>
      </c>
      <c r="S262" s="80"/>
      <c r="T262" s="226">
        <f>S262*H262</f>
        <v>0</v>
      </c>
      <c r="U262" s="226">
        <v>0</v>
      </c>
      <c r="V262" s="226">
        <f>U262*H262</f>
        <v>0</v>
      </c>
      <c r="W262" s="226">
        <v>0</v>
      </c>
      <c r="X262" s="227">
        <f>W262*H262</f>
        <v>0</v>
      </c>
      <c r="AR262" s="17" t="s">
        <v>411</v>
      </c>
      <c r="AT262" s="17" t="s">
        <v>287</v>
      </c>
      <c r="AU262" s="17" t="s">
        <v>90</v>
      </c>
      <c r="AY262" s="17" t="s">
        <v>204</v>
      </c>
      <c r="BE262" s="228">
        <f>IF(O262="základní",K262,0)</f>
        <v>0</v>
      </c>
      <c r="BF262" s="228">
        <f>IF(O262="snížená",K262,0)</f>
        <v>0</v>
      </c>
      <c r="BG262" s="228">
        <f>IF(O262="zákl. přenesená",K262,0)</f>
        <v>0</v>
      </c>
      <c r="BH262" s="228">
        <f>IF(O262="sníž. přenesená",K262,0)</f>
        <v>0</v>
      </c>
      <c r="BI262" s="228">
        <f>IF(O262="nulová",K262,0)</f>
        <v>0</v>
      </c>
      <c r="BJ262" s="17" t="s">
        <v>88</v>
      </c>
      <c r="BK262" s="228">
        <f>ROUND(P262*H262,2)</f>
        <v>0</v>
      </c>
      <c r="BL262" s="17" t="s">
        <v>305</v>
      </c>
      <c r="BM262" s="17" t="s">
        <v>5154</v>
      </c>
    </row>
    <row r="263" spans="2:65" s="1" customFormat="1" ht="16.5" customHeight="1">
      <c r="B263" s="39"/>
      <c r="C263" s="273" t="s">
        <v>1291</v>
      </c>
      <c r="D263" s="273" t="s">
        <v>287</v>
      </c>
      <c r="E263" s="274" t="s">
        <v>5155</v>
      </c>
      <c r="F263" s="275" t="s">
        <v>5156</v>
      </c>
      <c r="G263" s="276" t="s">
        <v>361</v>
      </c>
      <c r="H263" s="277">
        <v>14</v>
      </c>
      <c r="I263" s="278"/>
      <c r="J263" s="279"/>
      <c r="K263" s="280">
        <f>ROUND(P263*H263,2)</f>
        <v>0</v>
      </c>
      <c r="L263" s="275" t="s">
        <v>1071</v>
      </c>
      <c r="M263" s="281"/>
      <c r="N263" s="282" t="s">
        <v>33</v>
      </c>
      <c r="O263" s="224" t="s">
        <v>49</v>
      </c>
      <c r="P263" s="225">
        <f>I263+J263</f>
        <v>0</v>
      </c>
      <c r="Q263" s="225">
        <f>ROUND(I263*H263,2)</f>
        <v>0</v>
      </c>
      <c r="R263" s="225">
        <f>ROUND(J263*H263,2)</f>
        <v>0</v>
      </c>
      <c r="S263" s="80"/>
      <c r="T263" s="226">
        <f>S263*H263</f>
        <v>0</v>
      </c>
      <c r="U263" s="226">
        <v>0</v>
      </c>
      <c r="V263" s="226">
        <f>U263*H263</f>
        <v>0</v>
      </c>
      <c r="W263" s="226">
        <v>0</v>
      </c>
      <c r="X263" s="227">
        <f>W263*H263</f>
        <v>0</v>
      </c>
      <c r="AR263" s="17" t="s">
        <v>411</v>
      </c>
      <c r="AT263" s="17" t="s">
        <v>287</v>
      </c>
      <c r="AU263" s="17" t="s">
        <v>90</v>
      </c>
      <c r="AY263" s="17" t="s">
        <v>204</v>
      </c>
      <c r="BE263" s="228">
        <f>IF(O263="základní",K263,0)</f>
        <v>0</v>
      </c>
      <c r="BF263" s="228">
        <f>IF(O263="snížená",K263,0)</f>
        <v>0</v>
      </c>
      <c r="BG263" s="228">
        <f>IF(O263="zákl. přenesená",K263,0)</f>
        <v>0</v>
      </c>
      <c r="BH263" s="228">
        <f>IF(O263="sníž. přenesená",K263,0)</f>
        <v>0</v>
      </c>
      <c r="BI263" s="228">
        <f>IF(O263="nulová",K263,0)</f>
        <v>0</v>
      </c>
      <c r="BJ263" s="17" t="s">
        <v>88</v>
      </c>
      <c r="BK263" s="228">
        <f>ROUND(P263*H263,2)</f>
        <v>0</v>
      </c>
      <c r="BL263" s="17" t="s">
        <v>305</v>
      </c>
      <c r="BM263" s="17" t="s">
        <v>5157</v>
      </c>
    </row>
    <row r="264" spans="2:65" s="1" customFormat="1" ht="16.5" customHeight="1">
      <c r="B264" s="39"/>
      <c r="C264" s="273" t="s">
        <v>1295</v>
      </c>
      <c r="D264" s="273" t="s">
        <v>287</v>
      </c>
      <c r="E264" s="274" t="s">
        <v>5158</v>
      </c>
      <c r="F264" s="275" t="s">
        <v>5159</v>
      </c>
      <c r="G264" s="276" t="s">
        <v>361</v>
      </c>
      <c r="H264" s="277">
        <v>4</v>
      </c>
      <c r="I264" s="278"/>
      <c r="J264" s="279"/>
      <c r="K264" s="280">
        <f>ROUND(P264*H264,2)</f>
        <v>0</v>
      </c>
      <c r="L264" s="275" t="s">
        <v>1071</v>
      </c>
      <c r="M264" s="281"/>
      <c r="N264" s="282" t="s">
        <v>33</v>
      </c>
      <c r="O264" s="224" t="s">
        <v>49</v>
      </c>
      <c r="P264" s="225">
        <f>I264+J264</f>
        <v>0</v>
      </c>
      <c r="Q264" s="225">
        <f>ROUND(I264*H264,2)</f>
        <v>0</v>
      </c>
      <c r="R264" s="225">
        <f>ROUND(J264*H264,2)</f>
        <v>0</v>
      </c>
      <c r="S264" s="80"/>
      <c r="T264" s="226">
        <f>S264*H264</f>
        <v>0</v>
      </c>
      <c r="U264" s="226">
        <v>0</v>
      </c>
      <c r="V264" s="226">
        <f>U264*H264</f>
        <v>0</v>
      </c>
      <c r="W264" s="226">
        <v>0</v>
      </c>
      <c r="X264" s="227">
        <f>W264*H264</f>
        <v>0</v>
      </c>
      <c r="AR264" s="17" t="s">
        <v>411</v>
      </c>
      <c r="AT264" s="17" t="s">
        <v>287</v>
      </c>
      <c r="AU264" s="17" t="s">
        <v>90</v>
      </c>
      <c r="AY264" s="17" t="s">
        <v>204</v>
      </c>
      <c r="BE264" s="228">
        <f>IF(O264="základní",K264,0)</f>
        <v>0</v>
      </c>
      <c r="BF264" s="228">
        <f>IF(O264="snížená",K264,0)</f>
        <v>0</v>
      </c>
      <c r="BG264" s="228">
        <f>IF(O264="zákl. přenesená",K264,0)</f>
        <v>0</v>
      </c>
      <c r="BH264" s="228">
        <f>IF(O264="sníž. přenesená",K264,0)</f>
        <v>0</v>
      </c>
      <c r="BI264" s="228">
        <f>IF(O264="nulová",K264,0)</f>
        <v>0</v>
      </c>
      <c r="BJ264" s="17" t="s">
        <v>88</v>
      </c>
      <c r="BK264" s="228">
        <f>ROUND(P264*H264,2)</f>
        <v>0</v>
      </c>
      <c r="BL264" s="17" t="s">
        <v>305</v>
      </c>
      <c r="BM264" s="17" t="s">
        <v>5160</v>
      </c>
    </row>
    <row r="265" spans="2:65" s="1" customFormat="1" ht="16.5" customHeight="1">
      <c r="B265" s="39"/>
      <c r="C265" s="273" t="s">
        <v>1302</v>
      </c>
      <c r="D265" s="273" t="s">
        <v>287</v>
      </c>
      <c r="E265" s="274" t="s">
        <v>5161</v>
      </c>
      <c r="F265" s="275" t="s">
        <v>5162</v>
      </c>
      <c r="G265" s="276" t="s">
        <v>361</v>
      </c>
      <c r="H265" s="277">
        <v>31</v>
      </c>
      <c r="I265" s="278"/>
      <c r="J265" s="279"/>
      <c r="K265" s="280">
        <f>ROUND(P265*H265,2)</f>
        <v>0</v>
      </c>
      <c r="L265" s="275" t="s">
        <v>1071</v>
      </c>
      <c r="M265" s="281"/>
      <c r="N265" s="282" t="s">
        <v>33</v>
      </c>
      <c r="O265" s="224" t="s">
        <v>49</v>
      </c>
      <c r="P265" s="225">
        <f>I265+J265</f>
        <v>0</v>
      </c>
      <c r="Q265" s="225">
        <f>ROUND(I265*H265,2)</f>
        <v>0</v>
      </c>
      <c r="R265" s="225">
        <f>ROUND(J265*H265,2)</f>
        <v>0</v>
      </c>
      <c r="S265" s="80"/>
      <c r="T265" s="226">
        <f>S265*H265</f>
        <v>0</v>
      </c>
      <c r="U265" s="226">
        <v>0</v>
      </c>
      <c r="V265" s="226">
        <f>U265*H265</f>
        <v>0</v>
      </c>
      <c r="W265" s="226">
        <v>0</v>
      </c>
      <c r="X265" s="227">
        <f>W265*H265</f>
        <v>0</v>
      </c>
      <c r="AR265" s="17" t="s">
        <v>411</v>
      </c>
      <c r="AT265" s="17" t="s">
        <v>287</v>
      </c>
      <c r="AU265" s="17" t="s">
        <v>90</v>
      </c>
      <c r="AY265" s="17" t="s">
        <v>204</v>
      </c>
      <c r="BE265" s="228">
        <f>IF(O265="základní",K265,0)</f>
        <v>0</v>
      </c>
      <c r="BF265" s="228">
        <f>IF(O265="snížená",K265,0)</f>
        <v>0</v>
      </c>
      <c r="BG265" s="228">
        <f>IF(O265="zákl. přenesená",K265,0)</f>
        <v>0</v>
      </c>
      <c r="BH265" s="228">
        <f>IF(O265="sníž. přenesená",K265,0)</f>
        <v>0</v>
      </c>
      <c r="BI265" s="228">
        <f>IF(O265="nulová",K265,0)</f>
        <v>0</v>
      </c>
      <c r="BJ265" s="17" t="s">
        <v>88</v>
      </c>
      <c r="BK265" s="228">
        <f>ROUND(P265*H265,2)</f>
        <v>0</v>
      </c>
      <c r="BL265" s="17" t="s">
        <v>305</v>
      </c>
      <c r="BM265" s="17" t="s">
        <v>5163</v>
      </c>
    </row>
    <row r="266" spans="2:65" s="1" customFormat="1" ht="16.5" customHeight="1">
      <c r="B266" s="39"/>
      <c r="C266" s="273" t="s">
        <v>1308</v>
      </c>
      <c r="D266" s="273" t="s">
        <v>287</v>
      </c>
      <c r="E266" s="274" t="s">
        <v>5164</v>
      </c>
      <c r="F266" s="275" t="s">
        <v>5165</v>
      </c>
      <c r="G266" s="276" t="s">
        <v>361</v>
      </c>
      <c r="H266" s="277">
        <v>2</v>
      </c>
      <c r="I266" s="278"/>
      <c r="J266" s="279"/>
      <c r="K266" s="280">
        <f>ROUND(P266*H266,2)</f>
        <v>0</v>
      </c>
      <c r="L266" s="275" t="s">
        <v>1071</v>
      </c>
      <c r="M266" s="281"/>
      <c r="N266" s="282" t="s">
        <v>33</v>
      </c>
      <c r="O266" s="224" t="s">
        <v>49</v>
      </c>
      <c r="P266" s="225">
        <f>I266+J266</f>
        <v>0</v>
      </c>
      <c r="Q266" s="225">
        <f>ROUND(I266*H266,2)</f>
        <v>0</v>
      </c>
      <c r="R266" s="225">
        <f>ROUND(J266*H266,2)</f>
        <v>0</v>
      </c>
      <c r="S266" s="80"/>
      <c r="T266" s="226">
        <f>S266*H266</f>
        <v>0</v>
      </c>
      <c r="U266" s="226">
        <v>0</v>
      </c>
      <c r="V266" s="226">
        <f>U266*H266</f>
        <v>0</v>
      </c>
      <c r="W266" s="226">
        <v>0</v>
      </c>
      <c r="X266" s="227">
        <f>W266*H266</f>
        <v>0</v>
      </c>
      <c r="AR266" s="17" t="s">
        <v>411</v>
      </c>
      <c r="AT266" s="17" t="s">
        <v>287</v>
      </c>
      <c r="AU266" s="17" t="s">
        <v>90</v>
      </c>
      <c r="AY266" s="17" t="s">
        <v>204</v>
      </c>
      <c r="BE266" s="228">
        <f>IF(O266="základní",K266,0)</f>
        <v>0</v>
      </c>
      <c r="BF266" s="228">
        <f>IF(O266="snížená",K266,0)</f>
        <v>0</v>
      </c>
      <c r="BG266" s="228">
        <f>IF(O266="zákl. přenesená",K266,0)</f>
        <v>0</v>
      </c>
      <c r="BH266" s="228">
        <f>IF(O266="sníž. přenesená",K266,0)</f>
        <v>0</v>
      </c>
      <c r="BI266" s="228">
        <f>IF(O266="nulová",K266,0)</f>
        <v>0</v>
      </c>
      <c r="BJ266" s="17" t="s">
        <v>88</v>
      </c>
      <c r="BK266" s="228">
        <f>ROUND(P266*H266,2)</f>
        <v>0</v>
      </c>
      <c r="BL266" s="17" t="s">
        <v>305</v>
      </c>
      <c r="BM266" s="17" t="s">
        <v>5166</v>
      </c>
    </row>
    <row r="267" spans="2:65" s="1" customFormat="1" ht="16.5" customHeight="1">
      <c r="B267" s="39"/>
      <c r="C267" s="273" t="s">
        <v>1315</v>
      </c>
      <c r="D267" s="273" t="s">
        <v>287</v>
      </c>
      <c r="E267" s="274" t="s">
        <v>5167</v>
      </c>
      <c r="F267" s="275" t="s">
        <v>5168</v>
      </c>
      <c r="G267" s="276" t="s">
        <v>361</v>
      </c>
      <c r="H267" s="277">
        <v>4</v>
      </c>
      <c r="I267" s="278"/>
      <c r="J267" s="279"/>
      <c r="K267" s="280">
        <f>ROUND(P267*H267,2)</f>
        <v>0</v>
      </c>
      <c r="L267" s="275" t="s">
        <v>1071</v>
      </c>
      <c r="M267" s="281"/>
      <c r="N267" s="282" t="s">
        <v>33</v>
      </c>
      <c r="O267" s="224" t="s">
        <v>49</v>
      </c>
      <c r="P267" s="225">
        <f>I267+J267</f>
        <v>0</v>
      </c>
      <c r="Q267" s="225">
        <f>ROUND(I267*H267,2)</f>
        <v>0</v>
      </c>
      <c r="R267" s="225">
        <f>ROUND(J267*H267,2)</f>
        <v>0</v>
      </c>
      <c r="S267" s="80"/>
      <c r="T267" s="226">
        <f>S267*H267</f>
        <v>0</v>
      </c>
      <c r="U267" s="226">
        <v>0</v>
      </c>
      <c r="V267" s="226">
        <f>U267*H267</f>
        <v>0</v>
      </c>
      <c r="W267" s="226">
        <v>0</v>
      </c>
      <c r="X267" s="227">
        <f>W267*H267</f>
        <v>0</v>
      </c>
      <c r="AR267" s="17" t="s">
        <v>411</v>
      </c>
      <c r="AT267" s="17" t="s">
        <v>287</v>
      </c>
      <c r="AU267" s="17" t="s">
        <v>90</v>
      </c>
      <c r="AY267" s="17" t="s">
        <v>204</v>
      </c>
      <c r="BE267" s="228">
        <f>IF(O267="základní",K267,0)</f>
        <v>0</v>
      </c>
      <c r="BF267" s="228">
        <f>IF(O267="snížená",K267,0)</f>
        <v>0</v>
      </c>
      <c r="BG267" s="228">
        <f>IF(O267="zákl. přenesená",K267,0)</f>
        <v>0</v>
      </c>
      <c r="BH267" s="228">
        <f>IF(O267="sníž. přenesená",K267,0)</f>
        <v>0</v>
      </c>
      <c r="BI267" s="228">
        <f>IF(O267="nulová",K267,0)</f>
        <v>0</v>
      </c>
      <c r="BJ267" s="17" t="s">
        <v>88</v>
      </c>
      <c r="BK267" s="228">
        <f>ROUND(P267*H267,2)</f>
        <v>0</v>
      </c>
      <c r="BL267" s="17" t="s">
        <v>305</v>
      </c>
      <c r="BM267" s="17" t="s">
        <v>5169</v>
      </c>
    </row>
    <row r="268" spans="2:65" s="1" customFormat="1" ht="16.5" customHeight="1">
      <c r="B268" s="39"/>
      <c r="C268" s="273" t="s">
        <v>1321</v>
      </c>
      <c r="D268" s="273" t="s">
        <v>287</v>
      </c>
      <c r="E268" s="274" t="s">
        <v>5170</v>
      </c>
      <c r="F268" s="275" t="s">
        <v>5171</v>
      </c>
      <c r="G268" s="276" t="s">
        <v>361</v>
      </c>
      <c r="H268" s="277">
        <v>4</v>
      </c>
      <c r="I268" s="278"/>
      <c r="J268" s="279"/>
      <c r="K268" s="280">
        <f>ROUND(P268*H268,2)</f>
        <v>0</v>
      </c>
      <c r="L268" s="275" t="s">
        <v>1071</v>
      </c>
      <c r="M268" s="281"/>
      <c r="N268" s="282" t="s">
        <v>33</v>
      </c>
      <c r="O268" s="224" t="s">
        <v>49</v>
      </c>
      <c r="P268" s="225">
        <f>I268+J268</f>
        <v>0</v>
      </c>
      <c r="Q268" s="225">
        <f>ROUND(I268*H268,2)</f>
        <v>0</v>
      </c>
      <c r="R268" s="225">
        <f>ROUND(J268*H268,2)</f>
        <v>0</v>
      </c>
      <c r="S268" s="80"/>
      <c r="T268" s="226">
        <f>S268*H268</f>
        <v>0</v>
      </c>
      <c r="U268" s="226">
        <v>0</v>
      </c>
      <c r="V268" s="226">
        <f>U268*H268</f>
        <v>0</v>
      </c>
      <c r="W268" s="226">
        <v>0</v>
      </c>
      <c r="X268" s="227">
        <f>W268*H268</f>
        <v>0</v>
      </c>
      <c r="AR268" s="17" t="s">
        <v>411</v>
      </c>
      <c r="AT268" s="17" t="s">
        <v>287</v>
      </c>
      <c r="AU268" s="17" t="s">
        <v>90</v>
      </c>
      <c r="AY268" s="17" t="s">
        <v>204</v>
      </c>
      <c r="BE268" s="228">
        <f>IF(O268="základní",K268,0)</f>
        <v>0</v>
      </c>
      <c r="BF268" s="228">
        <f>IF(O268="snížená",K268,0)</f>
        <v>0</v>
      </c>
      <c r="BG268" s="228">
        <f>IF(O268="zákl. přenesená",K268,0)</f>
        <v>0</v>
      </c>
      <c r="BH268" s="228">
        <f>IF(O268="sníž. přenesená",K268,0)</f>
        <v>0</v>
      </c>
      <c r="BI268" s="228">
        <f>IF(O268="nulová",K268,0)</f>
        <v>0</v>
      </c>
      <c r="BJ268" s="17" t="s">
        <v>88</v>
      </c>
      <c r="BK268" s="228">
        <f>ROUND(P268*H268,2)</f>
        <v>0</v>
      </c>
      <c r="BL268" s="17" t="s">
        <v>305</v>
      </c>
      <c r="BM268" s="17" t="s">
        <v>5172</v>
      </c>
    </row>
    <row r="269" spans="2:65" s="1" customFormat="1" ht="16.5" customHeight="1">
      <c r="B269" s="39"/>
      <c r="C269" s="273" t="s">
        <v>1380</v>
      </c>
      <c r="D269" s="273" t="s">
        <v>287</v>
      </c>
      <c r="E269" s="274" t="s">
        <v>5173</v>
      </c>
      <c r="F269" s="275" t="s">
        <v>5174</v>
      </c>
      <c r="G269" s="276" t="s">
        <v>361</v>
      </c>
      <c r="H269" s="277">
        <v>123</v>
      </c>
      <c r="I269" s="278"/>
      <c r="J269" s="279"/>
      <c r="K269" s="280">
        <f>ROUND(P269*H269,2)</f>
        <v>0</v>
      </c>
      <c r="L269" s="275" t="s">
        <v>1071</v>
      </c>
      <c r="M269" s="281"/>
      <c r="N269" s="282" t="s">
        <v>33</v>
      </c>
      <c r="O269" s="224" t="s">
        <v>49</v>
      </c>
      <c r="P269" s="225">
        <f>I269+J269</f>
        <v>0</v>
      </c>
      <c r="Q269" s="225">
        <f>ROUND(I269*H269,2)</f>
        <v>0</v>
      </c>
      <c r="R269" s="225">
        <f>ROUND(J269*H269,2)</f>
        <v>0</v>
      </c>
      <c r="S269" s="80"/>
      <c r="T269" s="226">
        <f>S269*H269</f>
        <v>0</v>
      </c>
      <c r="U269" s="226">
        <v>0</v>
      </c>
      <c r="V269" s="226">
        <f>U269*H269</f>
        <v>0</v>
      </c>
      <c r="W269" s="226">
        <v>0</v>
      </c>
      <c r="X269" s="227">
        <f>W269*H269</f>
        <v>0</v>
      </c>
      <c r="AR269" s="17" t="s">
        <v>411</v>
      </c>
      <c r="AT269" s="17" t="s">
        <v>287</v>
      </c>
      <c r="AU269" s="17" t="s">
        <v>90</v>
      </c>
      <c r="AY269" s="17" t="s">
        <v>204</v>
      </c>
      <c r="BE269" s="228">
        <f>IF(O269="základní",K269,0)</f>
        <v>0</v>
      </c>
      <c r="BF269" s="228">
        <f>IF(O269="snížená",K269,0)</f>
        <v>0</v>
      </c>
      <c r="BG269" s="228">
        <f>IF(O269="zákl. přenesená",K269,0)</f>
        <v>0</v>
      </c>
      <c r="BH269" s="228">
        <f>IF(O269="sníž. přenesená",K269,0)</f>
        <v>0</v>
      </c>
      <c r="BI269" s="228">
        <f>IF(O269="nulová",K269,0)</f>
        <v>0</v>
      </c>
      <c r="BJ269" s="17" t="s">
        <v>88</v>
      </c>
      <c r="BK269" s="228">
        <f>ROUND(P269*H269,2)</f>
        <v>0</v>
      </c>
      <c r="BL269" s="17" t="s">
        <v>305</v>
      </c>
      <c r="BM269" s="17" t="s">
        <v>5175</v>
      </c>
    </row>
    <row r="270" spans="2:65" s="1" customFormat="1" ht="16.5" customHeight="1">
      <c r="B270" s="39"/>
      <c r="C270" s="273" t="s">
        <v>1386</v>
      </c>
      <c r="D270" s="273" t="s">
        <v>287</v>
      </c>
      <c r="E270" s="274" t="s">
        <v>5176</v>
      </c>
      <c r="F270" s="275" t="s">
        <v>5177</v>
      </c>
      <c r="G270" s="276" t="s">
        <v>361</v>
      </c>
      <c r="H270" s="277">
        <v>2</v>
      </c>
      <c r="I270" s="278"/>
      <c r="J270" s="279"/>
      <c r="K270" s="280">
        <f>ROUND(P270*H270,2)</f>
        <v>0</v>
      </c>
      <c r="L270" s="275" t="s">
        <v>1071</v>
      </c>
      <c r="M270" s="281"/>
      <c r="N270" s="282" t="s">
        <v>33</v>
      </c>
      <c r="O270" s="224" t="s">
        <v>49</v>
      </c>
      <c r="P270" s="225">
        <f>I270+J270</f>
        <v>0</v>
      </c>
      <c r="Q270" s="225">
        <f>ROUND(I270*H270,2)</f>
        <v>0</v>
      </c>
      <c r="R270" s="225">
        <f>ROUND(J270*H270,2)</f>
        <v>0</v>
      </c>
      <c r="S270" s="80"/>
      <c r="T270" s="226">
        <f>S270*H270</f>
        <v>0</v>
      </c>
      <c r="U270" s="226">
        <v>0</v>
      </c>
      <c r="V270" s="226">
        <f>U270*H270</f>
        <v>0</v>
      </c>
      <c r="W270" s="226">
        <v>0</v>
      </c>
      <c r="X270" s="227">
        <f>W270*H270</f>
        <v>0</v>
      </c>
      <c r="AR270" s="17" t="s">
        <v>411</v>
      </c>
      <c r="AT270" s="17" t="s">
        <v>287</v>
      </c>
      <c r="AU270" s="17" t="s">
        <v>90</v>
      </c>
      <c r="AY270" s="17" t="s">
        <v>204</v>
      </c>
      <c r="BE270" s="228">
        <f>IF(O270="základní",K270,0)</f>
        <v>0</v>
      </c>
      <c r="BF270" s="228">
        <f>IF(O270="snížená",K270,0)</f>
        <v>0</v>
      </c>
      <c r="BG270" s="228">
        <f>IF(O270="zákl. přenesená",K270,0)</f>
        <v>0</v>
      </c>
      <c r="BH270" s="228">
        <f>IF(O270="sníž. přenesená",K270,0)</f>
        <v>0</v>
      </c>
      <c r="BI270" s="228">
        <f>IF(O270="nulová",K270,0)</f>
        <v>0</v>
      </c>
      <c r="BJ270" s="17" t="s">
        <v>88</v>
      </c>
      <c r="BK270" s="228">
        <f>ROUND(P270*H270,2)</f>
        <v>0</v>
      </c>
      <c r="BL270" s="17" t="s">
        <v>305</v>
      </c>
      <c r="BM270" s="17" t="s">
        <v>5178</v>
      </c>
    </row>
    <row r="271" spans="2:65" s="1" customFormat="1" ht="16.5" customHeight="1">
      <c r="B271" s="39"/>
      <c r="C271" s="273" t="s">
        <v>1392</v>
      </c>
      <c r="D271" s="273" t="s">
        <v>287</v>
      </c>
      <c r="E271" s="274" t="s">
        <v>5179</v>
      </c>
      <c r="F271" s="275" t="s">
        <v>5180</v>
      </c>
      <c r="G271" s="276" t="s">
        <v>361</v>
      </c>
      <c r="H271" s="277">
        <v>9</v>
      </c>
      <c r="I271" s="278"/>
      <c r="J271" s="279"/>
      <c r="K271" s="280">
        <f>ROUND(P271*H271,2)</f>
        <v>0</v>
      </c>
      <c r="L271" s="275" t="s">
        <v>1071</v>
      </c>
      <c r="M271" s="281"/>
      <c r="N271" s="282" t="s">
        <v>33</v>
      </c>
      <c r="O271" s="224" t="s">
        <v>49</v>
      </c>
      <c r="P271" s="225">
        <f>I271+J271</f>
        <v>0</v>
      </c>
      <c r="Q271" s="225">
        <f>ROUND(I271*H271,2)</f>
        <v>0</v>
      </c>
      <c r="R271" s="225">
        <f>ROUND(J271*H271,2)</f>
        <v>0</v>
      </c>
      <c r="S271" s="80"/>
      <c r="T271" s="226">
        <f>S271*H271</f>
        <v>0</v>
      </c>
      <c r="U271" s="226">
        <v>0</v>
      </c>
      <c r="V271" s="226">
        <f>U271*H271</f>
        <v>0</v>
      </c>
      <c r="W271" s="226">
        <v>0</v>
      </c>
      <c r="X271" s="227">
        <f>W271*H271</f>
        <v>0</v>
      </c>
      <c r="AR271" s="17" t="s">
        <v>411</v>
      </c>
      <c r="AT271" s="17" t="s">
        <v>287</v>
      </c>
      <c r="AU271" s="17" t="s">
        <v>90</v>
      </c>
      <c r="AY271" s="17" t="s">
        <v>204</v>
      </c>
      <c r="BE271" s="228">
        <f>IF(O271="základní",K271,0)</f>
        <v>0</v>
      </c>
      <c r="BF271" s="228">
        <f>IF(O271="snížená",K271,0)</f>
        <v>0</v>
      </c>
      <c r="BG271" s="228">
        <f>IF(O271="zákl. přenesená",K271,0)</f>
        <v>0</v>
      </c>
      <c r="BH271" s="228">
        <f>IF(O271="sníž. přenesená",K271,0)</f>
        <v>0</v>
      </c>
      <c r="BI271" s="228">
        <f>IF(O271="nulová",K271,0)</f>
        <v>0</v>
      </c>
      <c r="BJ271" s="17" t="s">
        <v>88</v>
      </c>
      <c r="BK271" s="228">
        <f>ROUND(P271*H271,2)</f>
        <v>0</v>
      </c>
      <c r="BL271" s="17" t="s">
        <v>305</v>
      </c>
      <c r="BM271" s="17" t="s">
        <v>5181</v>
      </c>
    </row>
    <row r="272" spans="2:65" s="1" customFormat="1" ht="16.5" customHeight="1">
      <c r="B272" s="39"/>
      <c r="C272" s="273" t="s">
        <v>1421</v>
      </c>
      <c r="D272" s="273" t="s">
        <v>287</v>
      </c>
      <c r="E272" s="274" t="s">
        <v>5182</v>
      </c>
      <c r="F272" s="275" t="s">
        <v>5183</v>
      </c>
      <c r="G272" s="276" t="s">
        <v>361</v>
      </c>
      <c r="H272" s="277">
        <v>14</v>
      </c>
      <c r="I272" s="278"/>
      <c r="J272" s="279"/>
      <c r="K272" s="280">
        <f>ROUND(P272*H272,2)</f>
        <v>0</v>
      </c>
      <c r="L272" s="275" t="s">
        <v>1071</v>
      </c>
      <c r="M272" s="281"/>
      <c r="N272" s="282" t="s">
        <v>33</v>
      </c>
      <c r="O272" s="224" t="s">
        <v>49</v>
      </c>
      <c r="P272" s="225">
        <f>I272+J272</f>
        <v>0</v>
      </c>
      <c r="Q272" s="225">
        <f>ROUND(I272*H272,2)</f>
        <v>0</v>
      </c>
      <c r="R272" s="225">
        <f>ROUND(J272*H272,2)</f>
        <v>0</v>
      </c>
      <c r="S272" s="80"/>
      <c r="T272" s="226">
        <f>S272*H272</f>
        <v>0</v>
      </c>
      <c r="U272" s="226">
        <v>0</v>
      </c>
      <c r="V272" s="226">
        <f>U272*H272</f>
        <v>0</v>
      </c>
      <c r="W272" s="226">
        <v>0</v>
      </c>
      <c r="X272" s="227">
        <f>W272*H272</f>
        <v>0</v>
      </c>
      <c r="AR272" s="17" t="s">
        <v>411</v>
      </c>
      <c r="AT272" s="17" t="s">
        <v>287</v>
      </c>
      <c r="AU272" s="17" t="s">
        <v>90</v>
      </c>
      <c r="AY272" s="17" t="s">
        <v>204</v>
      </c>
      <c r="BE272" s="228">
        <f>IF(O272="základní",K272,0)</f>
        <v>0</v>
      </c>
      <c r="BF272" s="228">
        <f>IF(O272="snížená",K272,0)</f>
        <v>0</v>
      </c>
      <c r="BG272" s="228">
        <f>IF(O272="zákl. přenesená",K272,0)</f>
        <v>0</v>
      </c>
      <c r="BH272" s="228">
        <f>IF(O272="sníž. přenesená",K272,0)</f>
        <v>0</v>
      </c>
      <c r="BI272" s="228">
        <f>IF(O272="nulová",K272,0)</f>
        <v>0</v>
      </c>
      <c r="BJ272" s="17" t="s">
        <v>88</v>
      </c>
      <c r="BK272" s="228">
        <f>ROUND(P272*H272,2)</f>
        <v>0</v>
      </c>
      <c r="BL272" s="17" t="s">
        <v>305</v>
      </c>
      <c r="BM272" s="17" t="s">
        <v>5184</v>
      </c>
    </row>
    <row r="273" spans="2:65" s="1" customFormat="1" ht="16.5" customHeight="1">
      <c r="B273" s="39"/>
      <c r="C273" s="273" t="s">
        <v>1427</v>
      </c>
      <c r="D273" s="273" t="s">
        <v>287</v>
      </c>
      <c r="E273" s="274" t="s">
        <v>5185</v>
      </c>
      <c r="F273" s="275" t="s">
        <v>5186</v>
      </c>
      <c r="G273" s="276" t="s">
        <v>361</v>
      </c>
      <c r="H273" s="277">
        <v>25</v>
      </c>
      <c r="I273" s="278"/>
      <c r="J273" s="279"/>
      <c r="K273" s="280">
        <f>ROUND(P273*H273,2)</f>
        <v>0</v>
      </c>
      <c r="L273" s="275" t="s">
        <v>1071</v>
      </c>
      <c r="M273" s="281"/>
      <c r="N273" s="282" t="s">
        <v>33</v>
      </c>
      <c r="O273" s="224" t="s">
        <v>49</v>
      </c>
      <c r="P273" s="225">
        <f>I273+J273</f>
        <v>0</v>
      </c>
      <c r="Q273" s="225">
        <f>ROUND(I273*H273,2)</f>
        <v>0</v>
      </c>
      <c r="R273" s="225">
        <f>ROUND(J273*H273,2)</f>
        <v>0</v>
      </c>
      <c r="S273" s="80"/>
      <c r="T273" s="226">
        <f>S273*H273</f>
        <v>0</v>
      </c>
      <c r="U273" s="226">
        <v>0</v>
      </c>
      <c r="V273" s="226">
        <f>U273*H273</f>
        <v>0</v>
      </c>
      <c r="W273" s="226">
        <v>0</v>
      </c>
      <c r="X273" s="227">
        <f>W273*H273</f>
        <v>0</v>
      </c>
      <c r="AR273" s="17" t="s">
        <v>411</v>
      </c>
      <c r="AT273" s="17" t="s">
        <v>287</v>
      </c>
      <c r="AU273" s="17" t="s">
        <v>90</v>
      </c>
      <c r="AY273" s="17" t="s">
        <v>204</v>
      </c>
      <c r="BE273" s="228">
        <f>IF(O273="základní",K273,0)</f>
        <v>0</v>
      </c>
      <c r="BF273" s="228">
        <f>IF(O273="snížená",K273,0)</f>
        <v>0</v>
      </c>
      <c r="BG273" s="228">
        <f>IF(O273="zákl. přenesená",K273,0)</f>
        <v>0</v>
      </c>
      <c r="BH273" s="228">
        <f>IF(O273="sníž. přenesená",K273,0)</f>
        <v>0</v>
      </c>
      <c r="BI273" s="228">
        <f>IF(O273="nulová",K273,0)</f>
        <v>0</v>
      </c>
      <c r="BJ273" s="17" t="s">
        <v>88</v>
      </c>
      <c r="BK273" s="228">
        <f>ROUND(P273*H273,2)</f>
        <v>0</v>
      </c>
      <c r="BL273" s="17" t="s">
        <v>305</v>
      </c>
      <c r="BM273" s="17" t="s">
        <v>5187</v>
      </c>
    </row>
    <row r="274" spans="2:65" s="1" customFormat="1" ht="16.5" customHeight="1">
      <c r="B274" s="39"/>
      <c r="C274" s="273" t="s">
        <v>1433</v>
      </c>
      <c r="D274" s="273" t="s">
        <v>287</v>
      </c>
      <c r="E274" s="274" t="s">
        <v>5188</v>
      </c>
      <c r="F274" s="275" t="s">
        <v>5189</v>
      </c>
      <c r="G274" s="276" t="s">
        <v>361</v>
      </c>
      <c r="H274" s="277">
        <v>13</v>
      </c>
      <c r="I274" s="278"/>
      <c r="J274" s="279"/>
      <c r="K274" s="280">
        <f>ROUND(P274*H274,2)</f>
        <v>0</v>
      </c>
      <c r="L274" s="275" t="s">
        <v>1071</v>
      </c>
      <c r="M274" s="281"/>
      <c r="N274" s="282" t="s">
        <v>33</v>
      </c>
      <c r="O274" s="224" t="s">
        <v>49</v>
      </c>
      <c r="P274" s="225">
        <f>I274+J274</f>
        <v>0</v>
      </c>
      <c r="Q274" s="225">
        <f>ROUND(I274*H274,2)</f>
        <v>0</v>
      </c>
      <c r="R274" s="225">
        <f>ROUND(J274*H274,2)</f>
        <v>0</v>
      </c>
      <c r="S274" s="80"/>
      <c r="T274" s="226">
        <f>S274*H274</f>
        <v>0</v>
      </c>
      <c r="U274" s="226">
        <v>0</v>
      </c>
      <c r="V274" s="226">
        <f>U274*H274</f>
        <v>0</v>
      </c>
      <c r="W274" s="226">
        <v>0</v>
      </c>
      <c r="X274" s="227">
        <f>W274*H274</f>
        <v>0</v>
      </c>
      <c r="AR274" s="17" t="s">
        <v>411</v>
      </c>
      <c r="AT274" s="17" t="s">
        <v>287</v>
      </c>
      <c r="AU274" s="17" t="s">
        <v>90</v>
      </c>
      <c r="AY274" s="17" t="s">
        <v>204</v>
      </c>
      <c r="BE274" s="228">
        <f>IF(O274="základní",K274,0)</f>
        <v>0</v>
      </c>
      <c r="BF274" s="228">
        <f>IF(O274="snížená",K274,0)</f>
        <v>0</v>
      </c>
      <c r="BG274" s="228">
        <f>IF(O274="zákl. přenesená",K274,0)</f>
        <v>0</v>
      </c>
      <c r="BH274" s="228">
        <f>IF(O274="sníž. přenesená",K274,0)</f>
        <v>0</v>
      </c>
      <c r="BI274" s="228">
        <f>IF(O274="nulová",K274,0)</f>
        <v>0</v>
      </c>
      <c r="BJ274" s="17" t="s">
        <v>88</v>
      </c>
      <c r="BK274" s="228">
        <f>ROUND(P274*H274,2)</f>
        <v>0</v>
      </c>
      <c r="BL274" s="17" t="s">
        <v>305</v>
      </c>
      <c r="BM274" s="17" t="s">
        <v>5190</v>
      </c>
    </row>
    <row r="275" spans="2:65" s="1" customFormat="1" ht="16.5" customHeight="1">
      <c r="B275" s="39"/>
      <c r="C275" s="273" t="s">
        <v>1441</v>
      </c>
      <c r="D275" s="273" t="s">
        <v>287</v>
      </c>
      <c r="E275" s="274" t="s">
        <v>5191</v>
      </c>
      <c r="F275" s="275" t="s">
        <v>5192</v>
      </c>
      <c r="G275" s="276" t="s">
        <v>361</v>
      </c>
      <c r="H275" s="277">
        <v>47</v>
      </c>
      <c r="I275" s="278"/>
      <c r="J275" s="279"/>
      <c r="K275" s="280">
        <f>ROUND(P275*H275,2)</f>
        <v>0</v>
      </c>
      <c r="L275" s="275" t="s">
        <v>1071</v>
      </c>
      <c r="M275" s="281"/>
      <c r="N275" s="282" t="s">
        <v>33</v>
      </c>
      <c r="O275" s="224" t="s">
        <v>49</v>
      </c>
      <c r="P275" s="225">
        <f>I275+J275</f>
        <v>0</v>
      </c>
      <c r="Q275" s="225">
        <f>ROUND(I275*H275,2)</f>
        <v>0</v>
      </c>
      <c r="R275" s="225">
        <f>ROUND(J275*H275,2)</f>
        <v>0</v>
      </c>
      <c r="S275" s="80"/>
      <c r="T275" s="226">
        <f>S275*H275</f>
        <v>0</v>
      </c>
      <c r="U275" s="226">
        <v>0</v>
      </c>
      <c r="V275" s="226">
        <f>U275*H275</f>
        <v>0</v>
      </c>
      <c r="W275" s="226">
        <v>0</v>
      </c>
      <c r="X275" s="227">
        <f>W275*H275</f>
        <v>0</v>
      </c>
      <c r="AR275" s="17" t="s">
        <v>411</v>
      </c>
      <c r="AT275" s="17" t="s">
        <v>287</v>
      </c>
      <c r="AU275" s="17" t="s">
        <v>90</v>
      </c>
      <c r="AY275" s="17" t="s">
        <v>204</v>
      </c>
      <c r="BE275" s="228">
        <f>IF(O275="základní",K275,0)</f>
        <v>0</v>
      </c>
      <c r="BF275" s="228">
        <f>IF(O275="snížená",K275,0)</f>
        <v>0</v>
      </c>
      <c r="BG275" s="228">
        <f>IF(O275="zákl. přenesená",K275,0)</f>
        <v>0</v>
      </c>
      <c r="BH275" s="228">
        <f>IF(O275="sníž. přenesená",K275,0)</f>
        <v>0</v>
      </c>
      <c r="BI275" s="228">
        <f>IF(O275="nulová",K275,0)</f>
        <v>0</v>
      </c>
      <c r="BJ275" s="17" t="s">
        <v>88</v>
      </c>
      <c r="BK275" s="228">
        <f>ROUND(P275*H275,2)</f>
        <v>0</v>
      </c>
      <c r="BL275" s="17" t="s">
        <v>305</v>
      </c>
      <c r="BM275" s="17" t="s">
        <v>5193</v>
      </c>
    </row>
    <row r="276" spans="2:65" s="1" customFormat="1" ht="16.5" customHeight="1">
      <c r="B276" s="39"/>
      <c r="C276" s="273" t="s">
        <v>1446</v>
      </c>
      <c r="D276" s="273" t="s">
        <v>287</v>
      </c>
      <c r="E276" s="274" t="s">
        <v>5194</v>
      </c>
      <c r="F276" s="275" t="s">
        <v>5195</v>
      </c>
      <c r="G276" s="276" t="s">
        <v>361</v>
      </c>
      <c r="H276" s="277">
        <v>13</v>
      </c>
      <c r="I276" s="278"/>
      <c r="J276" s="279"/>
      <c r="K276" s="280">
        <f>ROUND(P276*H276,2)</f>
        <v>0</v>
      </c>
      <c r="L276" s="275" t="s">
        <v>1071</v>
      </c>
      <c r="M276" s="281"/>
      <c r="N276" s="282" t="s">
        <v>33</v>
      </c>
      <c r="O276" s="224" t="s">
        <v>49</v>
      </c>
      <c r="P276" s="225">
        <f>I276+J276</f>
        <v>0</v>
      </c>
      <c r="Q276" s="225">
        <f>ROUND(I276*H276,2)</f>
        <v>0</v>
      </c>
      <c r="R276" s="225">
        <f>ROUND(J276*H276,2)</f>
        <v>0</v>
      </c>
      <c r="S276" s="80"/>
      <c r="T276" s="226">
        <f>S276*H276</f>
        <v>0</v>
      </c>
      <c r="U276" s="226">
        <v>0</v>
      </c>
      <c r="V276" s="226">
        <f>U276*H276</f>
        <v>0</v>
      </c>
      <c r="W276" s="226">
        <v>0</v>
      </c>
      <c r="X276" s="227">
        <f>W276*H276</f>
        <v>0</v>
      </c>
      <c r="AR276" s="17" t="s">
        <v>411</v>
      </c>
      <c r="AT276" s="17" t="s">
        <v>287</v>
      </c>
      <c r="AU276" s="17" t="s">
        <v>90</v>
      </c>
      <c r="AY276" s="17" t="s">
        <v>204</v>
      </c>
      <c r="BE276" s="228">
        <f>IF(O276="základní",K276,0)</f>
        <v>0</v>
      </c>
      <c r="BF276" s="228">
        <f>IF(O276="snížená",K276,0)</f>
        <v>0</v>
      </c>
      <c r="BG276" s="228">
        <f>IF(O276="zákl. přenesená",K276,0)</f>
        <v>0</v>
      </c>
      <c r="BH276" s="228">
        <f>IF(O276="sníž. přenesená",K276,0)</f>
        <v>0</v>
      </c>
      <c r="BI276" s="228">
        <f>IF(O276="nulová",K276,0)</f>
        <v>0</v>
      </c>
      <c r="BJ276" s="17" t="s">
        <v>88</v>
      </c>
      <c r="BK276" s="228">
        <f>ROUND(P276*H276,2)</f>
        <v>0</v>
      </c>
      <c r="BL276" s="17" t="s">
        <v>305</v>
      </c>
      <c r="BM276" s="17" t="s">
        <v>5196</v>
      </c>
    </row>
    <row r="277" spans="2:65" s="1" customFormat="1" ht="16.5" customHeight="1">
      <c r="B277" s="39"/>
      <c r="C277" s="273" t="s">
        <v>1459</v>
      </c>
      <c r="D277" s="273" t="s">
        <v>287</v>
      </c>
      <c r="E277" s="274" t="s">
        <v>5197</v>
      </c>
      <c r="F277" s="275" t="s">
        <v>5198</v>
      </c>
      <c r="G277" s="276" t="s">
        <v>361</v>
      </c>
      <c r="H277" s="277">
        <v>13</v>
      </c>
      <c r="I277" s="278"/>
      <c r="J277" s="279"/>
      <c r="K277" s="280">
        <f>ROUND(P277*H277,2)</f>
        <v>0</v>
      </c>
      <c r="L277" s="275" t="s">
        <v>1071</v>
      </c>
      <c r="M277" s="281"/>
      <c r="N277" s="282" t="s">
        <v>33</v>
      </c>
      <c r="O277" s="224" t="s">
        <v>49</v>
      </c>
      <c r="P277" s="225">
        <f>I277+J277</f>
        <v>0</v>
      </c>
      <c r="Q277" s="225">
        <f>ROUND(I277*H277,2)</f>
        <v>0</v>
      </c>
      <c r="R277" s="225">
        <f>ROUND(J277*H277,2)</f>
        <v>0</v>
      </c>
      <c r="S277" s="80"/>
      <c r="T277" s="226">
        <f>S277*H277</f>
        <v>0</v>
      </c>
      <c r="U277" s="226">
        <v>0</v>
      </c>
      <c r="V277" s="226">
        <f>U277*H277</f>
        <v>0</v>
      </c>
      <c r="W277" s="226">
        <v>0</v>
      </c>
      <c r="X277" s="227">
        <f>W277*H277</f>
        <v>0</v>
      </c>
      <c r="AR277" s="17" t="s">
        <v>411</v>
      </c>
      <c r="AT277" s="17" t="s">
        <v>287</v>
      </c>
      <c r="AU277" s="17" t="s">
        <v>90</v>
      </c>
      <c r="AY277" s="17" t="s">
        <v>204</v>
      </c>
      <c r="BE277" s="228">
        <f>IF(O277="základní",K277,0)</f>
        <v>0</v>
      </c>
      <c r="BF277" s="228">
        <f>IF(O277="snížená",K277,0)</f>
        <v>0</v>
      </c>
      <c r="BG277" s="228">
        <f>IF(O277="zákl. přenesená",K277,0)</f>
        <v>0</v>
      </c>
      <c r="BH277" s="228">
        <f>IF(O277="sníž. přenesená",K277,0)</f>
        <v>0</v>
      </c>
      <c r="BI277" s="228">
        <f>IF(O277="nulová",K277,0)</f>
        <v>0</v>
      </c>
      <c r="BJ277" s="17" t="s">
        <v>88</v>
      </c>
      <c r="BK277" s="228">
        <f>ROUND(P277*H277,2)</f>
        <v>0</v>
      </c>
      <c r="BL277" s="17" t="s">
        <v>305</v>
      </c>
      <c r="BM277" s="17" t="s">
        <v>5199</v>
      </c>
    </row>
    <row r="278" spans="2:65" s="1" customFormat="1" ht="16.5" customHeight="1">
      <c r="B278" s="39"/>
      <c r="C278" s="273" t="s">
        <v>1466</v>
      </c>
      <c r="D278" s="273" t="s">
        <v>287</v>
      </c>
      <c r="E278" s="274" t="s">
        <v>5200</v>
      </c>
      <c r="F278" s="275" t="s">
        <v>5201</v>
      </c>
      <c r="G278" s="276" t="s">
        <v>361</v>
      </c>
      <c r="H278" s="277">
        <v>21</v>
      </c>
      <c r="I278" s="278"/>
      <c r="J278" s="279"/>
      <c r="K278" s="280">
        <f>ROUND(P278*H278,2)</f>
        <v>0</v>
      </c>
      <c r="L278" s="275" t="s">
        <v>1071</v>
      </c>
      <c r="M278" s="281"/>
      <c r="N278" s="282" t="s">
        <v>33</v>
      </c>
      <c r="O278" s="224" t="s">
        <v>49</v>
      </c>
      <c r="P278" s="225">
        <f>I278+J278</f>
        <v>0</v>
      </c>
      <c r="Q278" s="225">
        <f>ROUND(I278*H278,2)</f>
        <v>0</v>
      </c>
      <c r="R278" s="225">
        <f>ROUND(J278*H278,2)</f>
        <v>0</v>
      </c>
      <c r="S278" s="80"/>
      <c r="T278" s="226">
        <f>S278*H278</f>
        <v>0</v>
      </c>
      <c r="U278" s="226">
        <v>0</v>
      </c>
      <c r="V278" s="226">
        <f>U278*H278</f>
        <v>0</v>
      </c>
      <c r="W278" s="226">
        <v>0</v>
      </c>
      <c r="X278" s="227">
        <f>W278*H278</f>
        <v>0</v>
      </c>
      <c r="AR278" s="17" t="s">
        <v>411</v>
      </c>
      <c r="AT278" s="17" t="s">
        <v>287</v>
      </c>
      <c r="AU278" s="17" t="s">
        <v>90</v>
      </c>
      <c r="AY278" s="17" t="s">
        <v>204</v>
      </c>
      <c r="BE278" s="228">
        <f>IF(O278="základní",K278,0)</f>
        <v>0</v>
      </c>
      <c r="BF278" s="228">
        <f>IF(O278="snížená",K278,0)</f>
        <v>0</v>
      </c>
      <c r="BG278" s="228">
        <f>IF(O278="zákl. přenesená",K278,0)</f>
        <v>0</v>
      </c>
      <c r="BH278" s="228">
        <f>IF(O278="sníž. přenesená",K278,0)</f>
        <v>0</v>
      </c>
      <c r="BI278" s="228">
        <f>IF(O278="nulová",K278,0)</f>
        <v>0</v>
      </c>
      <c r="BJ278" s="17" t="s">
        <v>88</v>
      </c>
      <c r="BK278" s="228">
        <f>ROUND(P278*H278,2)</f>
        <v>0</v>
      </c>
      <c r="BL278" s="17" t="s">
        <v>305</v>
      </c>
      <c r="BM278" s="17" t="s">
        <v>5202</v>
      </c>
    </row>
    <row r="279" spans="2:65" s="1" customFormat="1" ht="16.5" customHeight="1">
      <c r="B279" s="39"/>
      <c r="C279" s="273" t="s">
        <v>1478</v>
      </c>
      <c r="D279" s="273" t="s">
        <v>287</v>
      </c>
      <c r="E279" s="274" t="s">
        <v>5203</v>
      </c>
      <c r="F279" s="275" t="s">
        <v>5204</v>
      </c>
      <c r="G279" s="276" t="s">
        <v>361</v>
      </c>
      <c r="H279" s="277">
        <v>17</v>
      </c>
      <c r="I279" s="278"/>
      <c r="J279" s="279"/>
      <c r="K279" s="280">
        <f>ROUND(P279*H279,2)</f>
        <v>0</v>
      </c>
      <c r="L279" s="275" t="s">
        <v>1071</v>
      </c>
      <c r="M279" s="281"/>
      <c r="N279" s="282" t="s">
        <v>33</v>
      </c>
      <c r="O279" s="224" t="s">
        <v>49</v>
      </c>
      <c r="P279" s="225">
        <f>I279+J279</f>
        <v>0</v>
      </c>
      <c r="Q279" s="225">
        <f>ROUND(I279*H279,2)</f>
        <v>0</v>
      </c>
      <c r="R279" s="225">
        <f>ROUND(J279*H279,2)</f>
        <v>0</v>
      </c>
      <c r="S279" s="80"/>
      <c r="T279" s="226">
        <f>S279*H279</f>
        <v>0</v>
      </c>
      <c r="U279" s="226">
        <v>0</v>
      </c>
      <c r="V279" s="226">
        <f>U279*H279</f>
        <v>0</v>
      </c>
      <c r="W279" s="226">
        <v>0</v>
      </c>
      <c r="X279" s="227">
        <f>W279*H279</f>
        <v>0</v>
      </c>
      <c r="AR279" s="17" t="s">
        <v>411</v>
      </c>
      <c r="AT279" s="17" t="s">
        <v>287</v>
      </c>
      <c r="AU279" s="17" t="s">
        <v>90</v>
      </c>
      <c r="AY279" s="17" t="s">
        <v>204</v>
      </c>
      <c r="BE279" s="228">
        <f>IF(O279="základní",K279,0)</f>
        <v>0</v>
      </c>
      <c r="BF279" s="228">
        <f>IF(O279="snížená",K279,0)</f>
        <v>0</v>
      </c>
      <c r="BG279" s="228">
        <f>IF(O279="zákl. přenesená",K279,0)</f>
        <v>0</v>
      </c>
      <c r="BH279" s="228">
        <f>IF(O279="sníž. přenesená",K279,0)</f>
        <v>0</v>
      </c>
      <c r="BI279" s="228">
        <f>IF(O279="nulová",K279,0)</f>
        <v>0</v>
      </c>
      <c r="BJ279" s="17" t="s">
        <v>88</v>
      </c>
      <c r="BK279" s="228">
        <f>ROUND(P279*H279,2)</f>
        <v>0</v>
      </c>
      <c r="BL279" s="17" t="s">
        <v>305</v>
      </c>
      <c r="BM279" s="17" t="s">
        <v>5205</v>
      </c>
    </row>
    <row r="280" spans="2:65" s="1" customFormat="1" ht="16.5" customHeight="1">
      <c r="B280" s="39"/>
      <c r="C280" s="273" t="s">
        <v>1502</v>
      </c>
      <c r="D280" s="273" t="s">
        <v>287</v>
      </c>
      <c r="E280" s="274" t="s">
        <v>5206</v>
      </c>
      <c r="F280" s="275" t="s">
        <v>5207</v>
      </c>
      <c r="G280" s="276" t="s">
        <v>361</v>
      </c>
      <c r="H280" s="277">
        <v>17</v>
      </c>
      <c r="I280" s="278"/>
      <c r="J280" s="279"/>
      <c r="K280" s="280">
        <f>ROUND(P280*H280,2)</f>
        <v>0</v>
      </c>
      <c r="L280" s="275" t="s">
        <v>1071</v>
      </c>
      <c r="M280" s="281"/>
      <c r="N280" s="282" t="s">
        <v>33</v>
      </c>
      <c r="O280" s="224" t="s">
        <v>49</v>
      </c>
      <c r="P280" s="225">
        <f>I280+J280</f>
        <v>0</v>
      </c>
      <c r="Q280" s="225">
        <f>ROUND(I280*H280,2)</f>
        <v>0</v>
      </c>
      <c r="R280" s="225">
        <f>ROUND(J280*H280,2)</f>
        <v>0</v>
      </c>
      <c r="S280" s="80"/>
      <c r="T280" s="226">
        <f>S280*H280</f>
        <v>0</v>
      </c>
      <c r="U280" s="226">
        <v>0</v>
      </c>
      <c r="V280" s="226">
        <f>U280*H280</f>
        <v>0</v>
      </c>
      <c r="W280" s="226">
        <v>0</v>
      </c>
      <c r="X280" s="227">
        <f>W280*H280</f>
        <v>0</v>
      </c>
      <c r="AR280" s="17" t="s">
        <v>411</v>
      </c>
      <c r="AT280" s="17" t="s">
        <v>287</v>
      </c>
      <c r="AU280" s="17" t="s">
        <v>90</v>
      </c>
      <c r="AY280" s="17" t="s">
        <v>204</v>
      </c>
      <c r="BE280" s="228">
        <f>IF(O280="základní",K280,0)</f>
        <v>0</v>
      </c>
      <c r="BF280" s="228">
        <f>IF(O280="snížená",K280,0)</f>
        <v>0</v>
      </c>
      <c r="BG280" s="228">
        <f>IF(O280="zákl. přenesená",K280,0)</f>
        <v>0</v>
      </c>
      <c r="BH280" s="228">
        <f>IF(O280="sníž. přenesená",K280,0)</f>
        <v>0</v>
      </c>
      <c r="BI280" s="228">
        <f>IF(O280="nulová",K280,0)</f>
        <v>0</v>
      </c>
      <c r="BJ280" s="17" t="s">
        <v>88</v>
      </c>
      <c r="BK280" s="228">
        <f>ROUND(P280*H280,2)</f>
        <v>0</v>
      </c>
      <c r="BL280" s="17" t="s">
        <v>305</v>
      </c>
      <c r="BM280" s="17" t="s">
        <v>5208</v>
      </c>
    </row>
    <row r="281" spans="2:65" s="1" customFormat="1" ht="16.5" customHeight="1">
      <c r="B281" s="39"/>
      <c r="C281" s="273" t="s">
        <v>1508</v>
      </c>
      <c r="D281" s="273" t="s">
        <v>287</v>
      </c>
      <c r="E281" s="274" t="s">
        <v>5209</v>
      </c>
      <c r="F281" s="275" t="s">
        <v>5210</v>
      </c>
      <c r="G281" s="276" t="s">
        <v>361</v>
      </c>
      <c r="H281" s="277">
        <v>2</v>
      </c>
      <c r="I281" s="278"/>
      <c r="J281" s="279"/>
      <c r="K281" s="280">
        <f>ROUND(P281*H281,2)</f>
        <v>0</v>
      </c>
      <c r="L281" s="275" t="s">
        <v>1071</v>
      </c>
      <c r="M281" s="281"/>
      <c r="N281" s="282" t="s">
        <v>33</v>
      </c>
      <c r="O281" s="224" t="s">
        <v>49</v>
      </c>
      <c r="P281" s="225">
        <f>I281+J281</f>
        <v>0</v>
      </c>
      <c r="Q281" s="225">
        <f>ROUND(I281*H281,2)</f>
        <v>0</v>
      </c>
      <c r="R281" s="225">
        <f>ROUND(J281*H281,2)</f>
        <v>0</v>
      </c>
      <c r="S281" s="80"/>
      <c r="T281" s="226">
        <f>S281*H281</f>
        <v>0</v>
      </c>
      <c r="U281" s="226">
        <v>0</v>
      </c>
      <c r="V281" s="226">
        <f>U281*H281</f>
        <v>0</v>
      </c>
      <c r="W281" s="226">
        <v>0</v>
      </c>
      <c r="X281" s="227">
        <f>W281*H281</f>
        <v>0</v>
      </c>
      <c r="AR281" s="17" t="s">
        <v>411</v>
      </c>
      <c r="AT281" s="17" t="s">
        <v>287</v>
      </c>
      <c r="AU281" s="17" t="s">
        <v>90</v>
      </c>
      <c r="AY281" s="17" t="s">
        <v>204</v>
      </c>
      <c r="BE281" s="228">
        <f>IF(O281="základní",K281,0)</f>
        <v>0</v>
      </c>
      <c r="BF281" s="228">
        <f>IF(O281="snížená",K281,0)</f>
        <v>0</v>
      </c>
      <c r="BG281" s="228">
        <f>IF(O281="zákl. přenesená",K281,0)</f>
        <v>0</v>
      </c>
      <c r="BH281" s="228">
        <f>IF(O281="sníž. přenesená",K281,0)</f>
        <v>0</v>
      </c>
      <c r="BI281" s="228">
        <f>IF(O281="nulová",K281,0)</f>
        <v>0</v>
      </c>
      <c r="BJ281" s="17" t="s">
        <v>88</v>
      </c>
      <c r="BK281" s="228">
        <f>ROUND(P281*H281,2)</f>
        <v>0</v>
      </c>
      <c r="BL281" s="17" t="s">
        <v>305</v>
      </c>
      <c r="BM281" s="17" t="s">
        <v>5211</v>
      </c>
    </row>
    <row r="282" spans="2:65" s="1" customFormat="1" ht="16.5" customHeight="1">
      <c r="B282" s="39"/>
      <c r="C282" s="273" t="s">
        <v>1515</v>
      </c>
      <c r="D282" s="273" t="s">
        <v>287</v>
      </c>
      <c r="E282" s="274" t="s">
        <v>5212</v>
      </c>
      <c r="F282" s="275" t="s">
        <v>5213</v>
      </c>
      <c r="G282" s="276" t="s">
        <v>361</v>
      </c>
      <c r="H282" s="277">
        <v>1</v>
      </c>
      <c r="I282" s="278"/>
      <c r="J282" s="279"/>
      <c r="K282" s="280">
        <f>ROUND(P282*H282,2)</f>
        <v>0</v>
      </c>
      <c r="L282" s="275" t="s">
        <v>1071</v>
      </c>
      <c r="M282" s="281"/>
      <c r="N282" s="282" t="s">
        <v>33</v>
      </c>
      <c r="O282" s="224" t="s">
        <v>49</v>
      </c>
      <c r="P282" s="225">
        <f>I282+J282</f>
        <v>0</v>
      </c>
      <c r="Q282" s="225">
        <f>ROUND(I282*H282,2)</f>
        <v>0</v>
      </c>
      <c r="R282" s="225">
        <f>ROUND(J282*H282,2)</f>
        <v>0</v>
      </c>
      <c r="S282" s="80"/>
      <c r="T282" s="226">
        <f>S282*H282</f>
        <v>0</v>
      </c>
      <c r="U282" s="226">
        <v>0</v>
      </c>
      <c r="V282" s="226">
        <f>U282*H282</f>
        <v>0</v>
      </c>
      <c r="W282" s="226">
        <v>0</v>
      </c>
      <c r="X282" s="227">
        <f>W282*H282</f>
        <v>0</v>
      </c>
      <c r="AR282" s="17" t="s">
        <v>411</v>
      </c>
      <c r="AT282" s="17" t="s">
        <v>287</v>
      </c>
      <c r="AU282" s="17" t="s">
        <v>90</v>
      </c>
      <c r="AY282" s="17" t="s">
        <v>204</v>
      </c>
      <c r="BE282" s="228">
        <f>IF(O282="základní",K282,0)</f>
        <v>0</v>
      </c>
      <c r="BF282" s="228">
        <f>IF(O282="snížená",K282,0)</f>
        <v>0</v>
      </c>
      <c r="BG282" s="228">
        <f>IF(O282="zákl. přenesená",K282,0)</f>
        <v>0</v>
      </c>
      <c r="BH282" s="228">
        <f>IF(O282="sníž. přenesená",K282,0)</f>
        <v>0</v>
      </c>
      <c r="BI282" s="228">
        <f>IF(O282="nulová",K282,0)</f>
        <v>0</v>
      </c>
      <c r="BJ282" s="17" t="s">
        <v>88</v>
      </c>
      <c r="BK282" s="228">
        <f>ROUND(P282*H282,2)</f>
        <v>0</v>
      </c>
      <c r="BL282" s="17" t="s">
        <v>305</v>
      </c>
      <c r="BM282" s="17" t="s">
        <v>5214</v>
      </c>
    </row>
    <row r="283" spans="2:65" s="1" customFormat="1" ht="16.5" customHeight="1">
      <c r="B283" s="39"/>
      <c r="C283" s="273" t="s">
        <v>1526</v>
      </c>
      <c r="D283" s="273" t="s">
        <v>287</v>
      </c>
      <c r="E283" s="274" t="s">
        <v>5215</v>
      </c>
      <c r="F283" s="275" t="s">
        <v>5216</v>
      </c>
      <c r="G283" s="276" t="s">
        <v>361</v>
      </c>
      <c r="H283" s="277">
        <v>1</v>
      </c>
      <c r="I283" s="278"/>
      <c r="J283" s="279"/>
      <c r="K283" s="280">
        <f>ROUND(P283*H283,2)</f>
        <v>0</v>
      </c>
      <c r="L283" s="275" t="s">
        <v>1071</v>
      </c>
      <c r="M283" s="281"/>
      <c r="N283" s="282" t="s">
        <v>33</v>
      </c>
      <c r="O283" s="224" t="s">
        <v>49</v>
      </c>
      <c r="P283" s="225">
        <f>I283+J283</f>
        <v>0</v>
      </c>
      <c r="Q283" s="225">
        <f>ROUND(I283*H283,2)</f>
        <v>0</v>
      </c>
      <c r="R283" s="225">
        <f>ROUND(J283*H283,2)</f>
        <v>0</v>
      </c>
      <c r="S283" s="80"/>
      <c r="T283" s="226">
        <f>S283*H283</f>
        <v>0</v>
      </c>
      <c r="U283" s="226">
        <v>0</v>
      </c>
      <c r="V283" s="226">
        <f>U283*H283</f>
        <v>0</v>
      </c>
      <c r="W283" s="226">
        <v>0</v>
      </c>
      <c r="X283" s="227">
        <f>W283*H283</f>
        <v>0</v>
      </c>
      <c r="AR283" s="17" t="s">
        <v>411</v>
      </c>
      <c r="AT283" s="17" t="s">
        <v>287</v>
      </c>
      <c r="AU283" s="17" t="s">
        <v>90</v>
      </c>
      <c r="AY283" s="17" t="s">
        <v>204</v>
      </c>
      <c r="BE283" s="228">
        <f>IF(O283="základní",K283,0)</f>
        <v>0</v>
      </c>
      <c r="BF283" s="228">
        <f>IF(O283="snížená",K283,0)</f>
        <v>0</v>
      </c>
      <c r="BG283" s="228">
        <f>IF(O283="zákl. přenesená",K283,0)</f>
        <v>0</v>
      </c>
      <c r="BH283" s="228">
        <f>IF(O283="sníž. přenesená",K283,0)</f>
        <v>0</v>
      </c>
      <c r="BI283" s="228">
        <f>IF(O283="nulová",K283,0)</f>
        <v>0</v>
      </c>
      <c r="BJ283" s="17" t="s">
        <v>88</v>
      </c>
      <c r="BK283" s="228">
        <f>ROUND(P283*H283,2)</f>
        <v>0</v>
      </c>
      <c r="BL283" s="17" t="s">
        <v>305</v>
      </c>
      <c r="BM283" s="17" t="s">
        <v>5217</v>
      </c>
    </row>
    <row r="284" spans="2:65" s="1" customFormat="1" ht="16.5" customHeight="1">
      <c r="B284" s="39"/>
      <c r="C284" s="273" t="s">
        <v>1531</v>
      </c>
      <c r="D284" s="273" t="s">
        <v>287</v>
      </c>
      <c r="E284" s="274" t="s">
        <v>5218</v>
      </c>
      <c r="F284" s="275" t="s">
        <v>5219</v>
      </c>
      <c r="G284" s="276" t="s">
        <v>361</v>
      </c>
      <c r="H284" s="277">
        <v>1</v>
      </c>
      <c r="I284" s="278"/>
      <c r="J284" s="279"/>
      <c r="K284" s="280">
        <f>ROUND(P284*H284,2)</f>
        <v>0</v>
      </c>
      <c r="L284" s="275" t="s">
        <v>1071</v>
      </c>
      <c r="M284" s="281"/>
      <c r="N284" s="282" t="s">
        <v>33</v>
      </c>
      <c r="O284" s="224" t="s">
        <v>49</v>
      </c>
      <c r="P284" s="225">
        <f>I284+J284</f>
        <v>0</v>
      </c>
      <c r="Q284" s="225">
        <f>ROUND(I284*H284,2)</f>
        <v>0</v>
      </c>
      <c r="R284" s="225">
        <f>ROUND(J284*H284,2)</f>
        <v>0</v>
      </c>
      <c r="S284" s="80"/>
      <c r="T284" s="226">
        <f>S284*H284</f>
        <v>0</v>
      </c>
      <c r="U284" s="226">
        <v>0</v>
      </c>
      <c r="V284" s="226">
        <f>U284*H284</f>
        <v>0</v>
      </c>
      <c r="W284" s="226">
        <v>0</v>
      </c>
      <c r="X284" s="227">
        <f>W284*H284</f>
        <v>0</v>
      </c>
      <c r="AR284" s="17" t="s">
        <v>411</v>
      </c>
      <c r="AT284" s="17" t="s">
        <v>287</v>
      </c>
      <c r="AU284" s="17" t="s">
        <v>90</v>
      </c>
      <c r="AY284" s="17" t="s">
        <v>204</v>
      </c>
      <c r="BE284" s="228">
        <f>IF(O284="základní",K284,0)</f>
        <v>0</v>
      </c>
      <c r="BF284" s="228">
        <f>IF(O284="snížená",K284,0)</f>
        <v>0</v>
      </c>
      <c r="BG284" s="228">
        <f>IF(O284="zákl. přenesená",K284,0)</f>
        <v>0</v>
      </c>
      <c r="BH284" s="228">
        <f>IF(O284="sníž. přenesená",K284,0)</f>
        <v>0</v>
      </c>
      <c r="BI284" s="228">
        <f>IF(O284="nulová",K284,0)</f>
        <v>0</v>
      </c>
      <c r="BJ284" s="17" t="s">
        <v>88</v>
      </c>
      <c r="BK284" s="228">
        <f>ROUND(P284*H284,2)</f>
        <v>0</v>
      </c>
      <c r="BL284" s="17" t="s">
        <v>305</v>
      </c>
      <c r="BM284" s="17" t="s">
        <v>5220</v>
      </c>
    </row>
    <row r="285" spans="2:65" s="1" customFormat="1" ht="16.5" customHeight="1">
      <c r="B285" s="39"/>
      <c r="C285" s="216" t="s">
        <v>1541</v>
      </c>
      <c r="D285" s="216" t="s">
        <v>206</v>
      </c>
      <c r="E285" s="217" t="s">
        <v>5221</v>
      </c>
      <c r="F285" s="218" t="s">
        <v>5222</v>
      </c>
      <c r="G285" s="219" t="s">
        <v>296</v>
      </c>
      <c r="H285" s="220">
        <v>18</v>
      </c>
      <c r="I285" s="221"/>
      <c r="J285" s="221"/>
      <c r="K285" s="222">
        <f>ROUND(P285*H285,2)</f>
        <v>0</v>
      </c>
      <c r="L285" s="218" t="s">
        <v>1071</v>
      </c>
      <c r="M285" s="44"/>
      <c r="N285" s="223" t="s">
        <v>33</v>
      </c>
      <c r="O285" s="224" t="s">
        <v>49</v>
      </c>
      <c r="P285" s="225">
        <f>I285+J285</f>
        <v>0</v>
      </c>
      <c r="Q285" s="225">
        <f>ROUND(I285*H285,2)</f>
        <v>0</v>
      </c>
      <c r="R285" s="225">
        <f>ROUND(J285*H285,2)</f>
        <v>0</v>
      </c>
      <c r="S285" s="80"/>
      <c r="T285" s="226">
        <f>S285*H285</f>
        <v>0</v>
      </c>
      <c r="U285" s="226">
        <v>0</v>
      </c>
      <c r="V285" s="226">
        <f>U285*H285</f>
        <v>0</v>
      </c>
      <c r="W285" s="226">
        <v>0</v>
      </c>
      <c r="X285" s="227">
        <f>W285*H285</f>
        <v>0</v>
      </c>
      <c r="AR285" s="17" t="s">
        <v>305</v>
      </c>
      <c r="AT285" s="17" t="s">
        <v>206</v>
      </c>
      <c r="AU285" s="17" t="s">
        <v>90</v>
      </c>
      <c r="AY285" s="17" t="s">
        <v>204</v>
      </c>
      <c r="BE285" s="228">
        <f>IF(O285="základní",K285,0)</f>
        <v>0</v>
      </c>
      <c r="BF285" s="228">
        <f>IF(O285="snížená",K285,0)</f>
        <v>0</v>
      </c>
      <c r="BG285" s="228">
        <f>IF(O285="zákl. přenesená",K285,0)</f>
        <v>0</v>
      </c>
      <c r="BH285" s="228">
        <f>IF(O285="sníž. přenesená",K285,0)</f>
        <v>0</v>
      </c>
      <c r="BI285" s="228">
        <f>IF(O285="nulová",K285,0)</f>
        <v>0</v>
      </c>
      <c r="BJ285" s="17" t="s">
        <v>88</v>
      </c>
      <c r="BK285" s="228">
        <f>ROUND(P285*H285,2)</f>
        <v>0</v>
      </c>
      <c r="BL285" s="17" t="s">
        <v>305</v>
      </c>
      <c r="BM285" s="17" t="s">
        <v>5223</v>
      </c>
    </row>
    <row r="286" spans="2:51" s="12" customFormat="1" ht="12">
      <c r="B286" s="240"/>
      <c r="C286" s="241"/>
      <c r="D286" s="231" t="s">
        <v>213</v>
      </c>
      <c r="E286" s="242" t="s">
        <v>33</v>
      </c>
      <c r="F286" s="243" t="s">
        <v>5224</v>
      </c>
      <c r="G286" s="241"/>
      <c r="H286" s="244">
        <v>18</v>
      </c>
      <c r="I286" s="245"/>
      <c r="J286" s="245"/>
      <c r="K286" s="241"/>
      <c r="L286" s="241"/>
      <c r="M286" s="246"/>
      <c r="N286" s="247"/>
      <c r="O286" s="248"/>
      <c r="P286" s="248"/>
      <c r="Q286" s="248"/>
      <c r="R286" s="248"/>
      <c r="S286" s="248"/>
      <c r="T286" s="248"/>
      <c r="U286" s="248"/>
      <c r="V286" s="248"/>
      <c r="W286" s="248"/>
      <c r="X286" s="249"/>
      <c r="AT286" s="250" t="s">
        <v>213</v>
      </c>
      <c r="AU286" s="250" t="s">
        <v>90</v>
      </c>
      <c r="AV286" s="12" t="s">
        <v>90</v>
      </c>
      <c r="AW286" s="12" t="s">
        <v>5</v>
      </c>
      <c r="AX286" s="12" t="s">
        <v>80</v>
      </c>
      <c r="AY286" s="250" t="s">
        <v>204</v>
      </c>
    </row>
    <row r="287" spans="2:51" s="13" customFormat="1" ht="12">
      <c r="B287" s="251"/>
      <c r="C287" s="252"/>
      <c r="D287" s="231" t="s">
        <v>213</v>
      </c>
      <c r="E287" s="253" t="s">
        <v>33</v>
      </c>
      <c r="F287" s="254" t="s">
        <v>218</v>
      </c>
      <c r="G287" s="252"/>
      <c r="H287" s="255">
        <v>18</v>
      </c>
      <c r="I287" s="256"/>
      <c r="J287" s="256"/>
      <c r="K287" s="252"/>
      <c r="L287" s="252"/>
      <c r="M287" s="257"/>
      <c r="N287" s="258"/>
      <c r="O287" s="259"/>
      <c r="P287" s="259"/>
      <c r="Q287" s="259"/>
      <c r="R287" s="259"/>
      <c r="S287" s="259"/>
      <c r="T287" s="259"/>
      <c r="U287" s="259"/>
      <c r="V287" s="259"/>
      <c r="W287" s="259"/>
      <c r="X287" s="260"/>
      <c r="AT287" s="261" t="s">
        <v>213</v>
      </c>
      <c r="AU287" s="261" t="s">
        <v>90</v>
      </c>
      <c r="AV287" s="13" t="s">
        <v>211</v>
      </c>
      <c r="AW287" s="13" t="s">
        <v>5</v>
      </c>
      <c r="AX287" s="13" t="s">
        <v>88</v>
      </c>
      <c r="AY287" s="261" t="s">
        <v>204</v>
      </c>
    </row>
    <row r="288" spans="2:65" s="1" customFormat="1" ht="16.5" customHeight="1">
      <c r="B288" s="39"/>
      <c r="C288" s="273" t="s">
        <v>1548</v>
      </c>
      <c r="D288" s="273" t="s">
        <v>287</v>
      </c>
      <c r="E288" s="274" t="s">
        <v>5225</v>
      </c>
      <c r="F288" s="275" t="s">
        <v>5226</v>
      </c>
      <c r="G288" s="276" t="s">
        <v>314</v>
      </c>
      <c r="H288" s="277">
        <v>3</v>
      </c>
      <c r="I288" s="278"/>
      <c r="J288" s="279"/>
      <c r="K288" s="280">
        <f>ROUND(P288*H288,2)</f>
        <v>0</v>
      </c>
      <c r="L288" s="275" t="s">
        <v>1071</v>
      </c>
      <c r="M288" s="281"/>
      <c r="N288" s="282" t="s">
        <v>33</v>
      </c>
      <c r="O288" s="224" t="s">
        <v>49</v>
      </c>
      <c r="P288" s="225">
        <f>I288+J288</f>
        <v>0</v>
      </c>
      <c r="Q288" s="225">
        <f>ROUND(I288*H288,2)</f>
        <v>0</v>
      </c>
      <c r="R288" s="225">
        <f>ROUND(J288*H288,2)</f>
        <v>0</v>
      </c>
      <c r="S288" s="80"/>
      <c r="T288" s="226">
        <f>S288*H288</f>
        <v>0</v>
      </c>
      <c r="U288" s="226">
        <v>0</v>
      </c>
      <c r="V288" s="226">
        <f>U288*H288</f>
        <v>0</v>
      </c>
      <c r="W288" s="226">
        <v>0</v>
      </c>
      <c r="X288" s="227">
        <f>W288*H288</f>
        <v>0</v>
      </c>
      <c r="AR288" s="17" t="s">
        <v>411</v>
      </c>
      <c r="AT288" s="17" t="s">
        <v>287</v>
      </c>
      <c r="AU288" s="17" t="s">
        <v>90</v>
      </c>
      <c r="AY288" s="17" t="s">
        <v>204</v>
      </c>
      <c r="BE288" s="228">
        <f>IF(O288="základní",K288,0)</f>
        <v>0</v>
      </c>
      <c r="BF288" s="228">
        <f>IF(O288="snížená",K288,0)</f>
        <v>0</v>
      </c>
      <c r="BG288" s="228">
        <f>IF(O288="zákl. přenesená",K288,0)</f>
        <v>0</v>
      </c>
      <c r="BH288" s="228">
        <f>IF(O288="sníž. přenesená",K288,0)</f>
        <v>0</v>
      </c>
      <c r="BI288" s="228">
        <f>IF(O288="nulová",K288,0)</f>
        <v>0</v>
      </c>
      <c r="BJ288" s="17" t="s">
        <v>88</v>
      </c>
      <c r="BK288" s="228">
        <f>ROUND(P288*H288,2)</f>
        <v>0</v>
      </c>
      <c r="BL288" s="17" t="s">
        <v>305</v>
      </c>
      <c r="BM288" s="17" t="s">
        <v>5227</v>
      </c>
    </row>
    <row r="289" spans="2:65" s="1" customFormat="1" ht="16.5" customHeight="1">
      <c r="B289" s="39"/>
      <c r="C289" s="273" t="s">
        <v>1554</v>
      </c>
      <c r="D289" s="273" t="s">
        <v>287</v>
      </c>
      <c r="E289" s="274" t="s">
        <v>5228</v>
      </c>
      <c r="F289" s="275" t="s">
        <v>5229</v>
      </c>
      <c r="G289" s="276" t="s">
        <v>314</v>
      </c>
      <c r="H289" s="277">
        <v>2</v>
      </c>
      <c r="I289" s="278"/>
      <c r="J289" s="279"/>
      <c r="K289" s="280">
        <f>ROUND(P289*H289,2)</f>
        <v>0</v>
      </c>
      <c r="L289" s="275" t="s">
        <v>1071</v>
      </c>
      <c r="M289" s="281"/>
      <c r="N289" s="282" t="s">
        <v>33</v>
      </c>
      <c r="O289" s="224" t="s">
        <v>49</v>
      </c>
      <c r="P289" s="225">
        <f>I289+J289</f>
        <v>0</v>
      </c>
      <c r="Q289" s="225">
        <f>ROUND(I289*H289,2)</f>
        <v>0</v>
      </c>
      <c r="R289" s="225">
        <f>ROUND(J289*H289,2)</f>
        <v>0</v>
      </c>
      <c r="S289" s="80"/>
      <c r="T289" s="226">
        <f>S289*H289</f>
        <v>0</v>
      </c>
      <c r="U289" s="226">
        <v>0</v>
      </c>
      <c r="V289" s="226">
        <f>U289*H289</f>
        <v>0</v>
      </c>
      <c r="W289" s="226">
        <v>0</v>
      </c>
      <c r="X289" s="227">
        <f>W289*H289</f>
        <v>0</v>
      </c>
      <c r="AR289" s="17" t="s">
        <v>411</v>
      </c>
      <c r="AT289" s="17" t="s">
        <v>287</v>
      </c>
      <c r="AU289" s="17" t="s">
        <v>90</v>
      </c>
      <c r="AY289" s="17" t="s">
        <v>204</v>
      </c>
      <c r="BE289" s="228">
        <f>IF(O289="základní",K289,0)</f>
        <v>0</v>
      </c>
      <c r="BF289" s="228">
        <f>IF(O289="snížená",K289,0)</f>
        <v>0</v>
      </c>
      <c r="BG289" s="228">
        <f>IF(O289="zákl. přenesená",K289,0)</f>
        <v>0</v>
      </c>
      <c r="BH289" s="228">
        <f>IF(O289="sníž. přenesená",K289,0)</f>
        <v>0</v>
      </c>
      <c r="BI289" s="228">
        <f>IF(O289="nulová",K289,0)</f>
        <v>0</v>
      </c>
      <c r="BJ289" s="17" t="s">
        <v>88</v>
      </c>
      <c r="BK289" s="228">
        <f>ROUND(P289*H289,2)</f>
        <v>0</v>
      </c>
      <c r="BL289" s="17" t="s">
        <v>305</v>
      </c>
      <c r="BM289" s="17" t="s">
        <v>5230</v>
      </c>
    </row>
    <row r="290" spans="2:65" s="1" customFormat="1" ht="16.5" customHeight="1">
      <c r="B290" s="39"/>
      <c r="C290" s="273" t="s">
        <v>1561</v>
      </c>
      <c r="D290" s="273" t="s">
        <v>287</v>
      </c>
      <c r="E290" s="274" t="s">
        <v>5231</v>
      </c>
      <c r="F290" s="275" t="s">
        <v>5232</v>
      </c>
      <c r="G290" s="276" t="s">
        <v>361</v>
      </c>
      <c r="H290" s="277">
        <v>2</v>
      </c>
      <c r="I290" s="278"/>
      <c r="J290" s="279"/>
      <c r="K290" s="280">
        <f>ROUND(P290*H290,2)</f>
        <v>0</v>
      </c>
      <c r="L290" s="275" t="s">
        <v>1071</v>
      </c>
      <c r="M290" s="281"/>
      <c r="N290" s="282" t="s">
        <v>33</v>
      </c>
      <c r="O290" s="224" t="s">
        <v>49</v>
      </c>
      <c r="P290" s="225">
        <f>I290+J290</f>
        <v>0</v>
      </c>
      <c r="Q290" s="225">
        <f>ROUND(I290*H290,2)</f>
        <v>0</v>
      </c>
      <c r="R290" s="225">
        <f>ROUND(J290*H290,2)</f>
        <v>0</v>
      </c>
      <c r="S290" s="80"/>
      <c r="T290" s="226">
        <f>S290*H290</f>
        <v>0</v>
      </c>
      <c r="U290" s="226">
        <v>0</v>
      </c>
      <c r="V290" s="226">
        <f>U290*H290</f>
        <v>0</v>
      </c>
      <c r="W290" s="226">
        <v>0</v>
      </c>
      <c r="X290" s="227">
        <f>W290*H290</f>
        <v>0</v>
      </c>
      <c r="AR290" s="17" t="s">
        <v>411</v>
      </c>
      <c r="AT290" s="17" t="s">
        <v>287</v>
      </c>
      <c r="AU290" s="17" t="s">
        <v>90</v>
      </c>
      <c r="AY290" s="17" t="s">
        <v>204</v>
      </c>
      <c r="BE290" s="228">
        <f>IF(O290="základní",K290,0)</f>
        <v>0</v>
      </c>
      <c r="BF290" s="228">
        <f>IF(O290="snížená",K290,0)</f>
        <v>0</v>
      </c>
      <c r="BG290" s="228">
        <f>IF(O290="zákl. přenesená",K290,0)</f>
        <v>0</v>
      </c>
      <c r="BH290" s="228">
        <f>IF(O290="sníž. přenesená",K290,0)</f>
        <v>0</v>
      </c>
      <c r="BI290" s="228">
        <f>IF(O290="nulová",K290,0)</f>
        <v>0</v>
      </c>
      <c r="BJ290" s="17" t="s">
        <v>88</v>
      </c>
      <c r="BK290" s="228">
        <f>ROUND(P290*H290,2)</f>
        <v>0</v>
      </c>
      <c r="BL290" s="17" t="s">
        <v>305</v>
      </c>
      <c r="BM290" s="17" t="s">
        <v>5233</v>
      </c>
    </row>
    <row r="291" spans="2:65" s="1" customFormat="1" ht="16.5" customHeight="1">
      <c r="B291" s="39"/>
      <c r="C291" s="273" t="s">
        <v>1566</v>
      </c>
      <c r="D291" s="273" t="s">
        <v>287</v>
      </c>
      <c r="E291" s="274" t="s">
        <v>5234</v>
      </c>
      <c r="F291" s="275" t="s">
        <v>5235</v>
      </c>
      <c r="G291" s="276" t="s">
        <v>361</v>
      </c>
      <c r="H291" s="277">
        <v>3</v>
      </c>
      <c r="I291" s="278"/>
      <c r="J291" s="279"/>
      <c r="K291" s="280">
        <f>ROUND(P291*H291,2)</f>
        <v>0</v>
      </c>
      <c r="L291" s="275" t="s">
        <v>1071</v>
      </c>
      <c r="M291" s="281"/>
      <c r="N291" s="282" t="s">
        <v>33</v>
      </c>
      <c r="O291" s="224" t="s">
        <v>49</v>
      </c>
      <c r="P291" s="225">
        <f>I291+J291</f>
        <v>0</v>
      </c>
      <c r="Q291" s="225">
        <f>ROUND(I291*H291,2)</f>
        <v>0</v>
      </c>
      <c r="R291" s="225">
        <f>ROUND(J291*H291,2)</f>
        <v>0</v>
      </c>
      <c r="S291" s="80"/>
      <c r="T291" s="226">
        <f>S291*H291</f>
        <v>0</v>
      </c>
      <c r="U291" s="226">
        <v>0</v>
      </c>
      <c r="V291" s="226">
        <f>U291*H291</f>
        <v>0</v>
      </c>
      <c r="W291" s="226">
        <v>0</v>
      </c>
      <c r="X291" s="227">
        <f>W291*H291</f>
        <v>0</v>
      </c>
      <c r="AR291" s="17" t="s">
        <v>411</v>
      </c>
      <c r="AT291" s="17" t="s">
        <v>287</v>
      </c>
      <c r="AU291" s="17" t="s">
        <v>90</v>
      </c>
      <c r="AY291" s="17" t="s">
        <v>204</v>
      </c>
      <c r="BE291" s="228">
        <f>IF(O291="základní",K291,0)</f>
        <v>0</v>
      </c>
      <c r="BF291" s="228">
        <f>IF(O291="snížená",K291,0)</f>
        <v>0</v>
      </c>
      <c r="BG291" s="228">
        <f>IF(O291="zákl. přenesená",K291,0)</f>
        <v>0</v>
      </c>
      <c r="BH291" s="228">
        <f>IF(O291="sníž. přenesená",K291,0)</f>
        <v>0</v>
      </c>
      <c r="BI291" s="228">
        <f>IF(O291="nulová",K291,0)</f>
        <v>0</v>
      </c>
      <c r="BJ291" s="17" t="s">
        <v>88</v>
      </c>
      <c r="BK291" s="228">
        <f>ROUND(P291*H291,2)</f>
        <v>0</v>
      </c>
      <c r="BL291" s="17" t="s">
        <v>305</v>
      </c>
      <c r="BM291" s="17" t="s">
        <v>5236</v>
      </c>
    </row>
    <row r="292" spans="2:65" s="1" customFormat="1" ht="16.5" customHeight="1">
      <c r="B292" s="39"/>
      <c r="C292" s="216" t="s">
        <v>1573</v>
      </c>
      <c r="D292" s="216" t="s">
        <v>206</v>
      </c>
      <c r="E292" s="217" t="s">
        <v>5237</v>
      </c>
      <c r="F292" s="218" t="s">
        <v>5238</v>
      </c>
      <c r="G292" s="219" t="s">
        <v>361</v>
      </c>
      <c r="H292" s="220">
        <v>3</v>
      </c>
      <c r="I292" s="221"/>
      <c r="J292" s="221"/>
      <c r="K292" s="222">
        <f>ROUND(P292*H292,2)</f>
        <v>0</v>
      </c>
      <c r="L292" s="218" t="s">
        <v>1071</v>
      </c>
      <c r="M292" s="44"/>
      <c r="N292" s="223" t="s">
        <v>33</v>
      </c>
      <c r="O292" s="224" t="s">
        <v>49</v>
      </c>
      <c r="P292" s="225">
        <f>I292+J292</f>
        <v>0</v>
      </c>
      <c r="Q292" s="225">
        <f>ROUND(I292*H292,2)</f>
        <v>0</v>
      </c>
      <c r="R292" s="225">
        <f>ROUND(J292*H292,2)</f>
        <v>0</v>
      </c>
      <c r="S292" s="80"/>
      <c r="T292" s="226">
        <f>S292*H292</f>
        <v>0</v>
      </c>
      <c r="U292" s="226">
        <v>0</v>
      </c>
      <c r="V292" s="226">
        <f>U292*H292</f>
        <v>0</v>
      </c>
      <c r="W292" s="226">
        <v>0</v>
      </c>
      <c r="X292" s="227">
        <f>W292*H292</f>
        <v>0</v>
      </c>
      <c r="AR292" s="17" t="s">
        <v>305</v>
      </c>
      <c r="AT292" s="17" t="s">
        <v>206</v>
      </c>
      <c r="AU292" s="17" t="s">
        <v>90</v>
      </c>
      <c r="AY292" s="17" t="s">
        <v>204</v>
      </c>
      <c r="BE292" s="228">
        <f>IF(O292="základní",K292,0)</f>
        <v>0</v>
      </c>
      <c r="BF292" s="228">
        <f>IF(O292="snížená",K292,0)</f>
        <v>0</v>
      </c>
      <c r="BG292" s="228">
        <f>IF(O292="zákl. přenesená",K292,0)</f>
        <v>0</v>
      </c>
      <c r="BH292" s="228">
        <f>IF(O292="sníž. přenesená",K292,0)</f>
        <v>0</v>
      </c>
      <c r="BI292" s="228">
        <f>IF(O292="nulová",K292,0)</f>
        <v>0</v>
      </c>
      <c r="BJ292" s="17" t="s">
        <v>88</v>
      </c>
      <c r="BK292" s="228">
        <f>ROUND(P292*H292,2)</f>
        <v>0</v>
      </c>
      <c r="BL292" s="17" t="s">
        <v>305</v>
      </c>
      <c r="BM292" s="17" t="s">
        <v>5239</v>
      </c>
    </row>
    <row r="293" spans="2:65" s="1" customFormat="1" ht="16.5" customHeight="1">
      <c r="B293" s="39"/>
      <c r="C293" s="273" t="s">
        <v>1578</v>
      </c>
      <c r="D293" s="273" t="s">
        <v>287</v>
      </c>
      <c r="E293" s="274" t="s">
        <v>5240</v>
      </c>
      <c r="F293" s="275" t="s">
        <v>5241</v>
      </c>
      <c r="G293" s="276" t="s">
        <v>314</v>
      </c>
      <c r="H293" s="277">
        <v>3</v>
      </c>
      <c r="I293" s="278"/>
      <c r="J293" s="279"/>
      <c r="K293" s="280">
        <f>ROUND(P293*H293,2)</f>
        <v>0</v>
      </c>
      <c r="L293" s="275" t="s">
        <v>1071</v>
      </c>
      <c r="M293" s="281"/>
      <c r="N293" s="282" t="s">
        <v>33</v>
      </c>
      <c r="O293" s="224" t="s">
        <v>49</v>
      </c>
      <c r="P293" s="225">
        <f>I293+J293</f>
        <v>0</v>
      </c>
      <c r="Q293" s="225">
        <f>ROUND(I293*H293,2)</f>
        <v>0</v>
      </c>
      <c r="R293" s="225">
        <f>ROUND(J293*H293,2)</f>
        <v>0</v>
      </c>
      <c r="S293" s="80"/>
      <c r="T293" s="226">
        <f>S293*H293</f>
        <v>0</v>
      </c>
      <c r="U293" s="226">
        <v>0</v>
      </c>
      <c r="V293" s="226">
        <f>U293*H293</f>
        <v>0</v>
      </c>
      <c r="W293" s="226">
        <v>0</v>
      </c>
      <c r="X293" s="227">
        <f>W293*H293</f>
        <v>0</v>
      </c>
      <c r="AR293" s="17" t="s">
        <v>411</v>
      </c>
      <c r="AT293" s="17" t="s">
        <v>287</v>
      </c>
      <c r="AU293" s="17" t="s">
        <v>90</v>
      </c>
      <c r="AY293" s="17" t="s">
        <v>204</v>
      </c>
      <c r="BE293" s="228">
        <f>IF(O293="základní",K293,0)</f>
        <v>0</v>
      </c>
      <c r="BF293" s="228">
        <f>IF(O293="snížená",K293,0)</f>
        <v>0</v>
      </c>
      <c r="BG293" s="228">
        <f>IF(O293="zákl. přenesená",K293,0)</f>
        <v>0</v>
      </c>
      <c r="BH293" s="228">
        <f>IF(O293="sníž. přenesená",K293,0)</f>
        <v>0</v>
      </c>
      <c r="BI293" s="228">
        <f>IF(O293="nulová",K293,0)</f>
        <v>0</v>
      </c>
      <c r="BJ293" s="17" t="s">
        <v>88</v>
      </c>
      <c r="BK293" s="228">
        <f>ROUND(P293*H293,2)</f>
        <v>0</v>
      </c>
      <c r="BL293" s="17" t="s">
        <v>305</v>
      </c>
      <c r="BM293" s="17" t="s">
        <v>5242</v>
      </c>
    </row>
    <row r="294" spans="2:65" s="1" customFormat="1" ht="16.5" customHeight="1">
      <c r="B294" s="39"/>
      <c r="C294" s="216" t="s">
        <v>1584</v>
      </c>
      <c r="D294" s="216" t="s">
        <v>206</v>
      </c>
      <c r="E294" s="217" t="s">
        <v>5243</v>
      </c>
      <c r="F294" s="218" t="s">
        <v>5244</v>
      </c>
      <c r="G294" s="219" t="s">
        <v>319</v>
      </c>
      <c r="H294" s="220">
        <v>1</v>
      </c>
      <c r="I294" s="221"/>
      <c r="J294" s="221"/>
      <c r="K294" s="222">
        <f>ROUND(P294*H294,2)</f>
        <v>0</v>
      </c>
      <c r="L294" s="218" t="s">
        <v>1071</v>
      </c>
      <c r="M294" s="44"/>
      <c r="N294" s="223" t="s">
        <v>33</v>
      </c>
      <c r="O294" s="224" t="s">
        <v>49</v>
      </c>
      <c r="P294" s="225">
        <f>I294+J294</f>
        <v>0</v>
      </c>
      <c r="Q294" s="225">
        <f>ROUND(I294*H294,2)</f>
        <v>0</v>
      </c>
      <c r="R294" s="225">
        <f>ROUND(J294*H294,2)</f>
        <v>0</v>
      </c>
      <c r="S294" s="80"/>
      <c r="T294" s="226">
        <f>S294*H294</f>
        <v>0</v>
      </c>
      <c r="U294" s="226">
        <v>0</v>
      </c>
      <c r="V294" s="226">
        <f>U294*H294</f>
        <v>0</v>
      </c>
      <c r="W294" s="226">
        <v>0</v>
      </c>
      <c r="X294" s="227">
        <f>W294*H294</f>
        <v>0</v>
      </c>
      <c r="AR294" s="17" t="s">
        <v>305</v>
      </c>
      <c r="AT294" s="17" t="s">
        <v>206</v>
      </c>
      <c r="AU294" s="17" t="s">
        <v>90</v>
      </c>
      <c r="AY294" s="17" t="s">
        <v>204</v>
      </c>
      <c r="BE294" s="228">
        <f>IF(O294="základní",K294,0)</f>
        <v>0</v>
      </c>
      <c r="BF294" s="228">
        <f>IF(O294="snížená",K294,0)</f>
        <v>0</v>
      </c>
      <c r="BG294" s="228">
        <f>IF(O294="zákl. přenesená",K294,0)</f>
        <v>0</v>
      </c>
      <c r="BH294" s="228">
        <f>IF(O294="sníž. přenesená",K294,0)</f>
        <v>0</v>
      </c>
      <c r="BI294" s="228">
        <f>IF(O294="nulová",K294,0)</f>
        <v>0</v>
      </c>
      <c r="BJ294" s="17" t="s">
        <v>88</v>
      </c>
      <c r="BK294" s="228">
        <f>ROUND(P294*H294,2)</f>
        <v>0</v>
      </c>
      <c r="BL294" s="17" t="s">
        <v>305</v>
      </c>
      <c r="BM294" s="17" t="s">
        <v>5245</v>
      </c>
    </row>
    <row r="295" spans="2:65" s="1" customFormat="1" ht="16.5" customHeight="1">
      <c r="B295" s="39"/>
      <c r="C295" s="216" t="s">
        <v>1592</v>
      </c>
      <c r="D295" s="216" t="s">
        <v>206</v>
      </c>
      <c r="E295" s="217" t="s">
        <v>5246</v>
      </c>
      <c r="F295" s="218" t="s">
        <v>5247</v>
      </c>
      <c r="G295" s="219" t="s">
        <v>296</v>
      </c>
      <c r="H295" s="220">
        <v>19</v>
      </c>
      <c r="I295" s="221"/>
      <c r="J295" s="221"/>
      <c r="K295" s="222">
        <f>ROUND(P295*H295,2)</f>
        <v>0</v>
      </c>
      <c r="L295" s="218" t="s">
        <v>1071</v>
      </c>
      <c r="M295" s="44"/>
      <c r="N295" s="223" t="s">
        <v>33</v>
      </c>
      <c r="O295" s="224" t="s">
        <v>49</v>
      </c>
      <c r="P295" s="225">
        <f>I295+J295</f>
        <v>0</v>
      </c>
      <c r="Q295" s="225">
        <f>ROUND(I295*H295,2)</f>
        <v>0</v>
      </c>
      <c r="R295" s="225">
        <f>ROUND(J295*H295,2)</f>
        <v>0</v>
      </c>
      <c r="S295" s="80"/>
      <c r="T295" s="226">
        <f>S295*H295</f>
        <v>0</v>
      </c>
      <c r="U295" s="226">
        <v>0</v>
      </c>
      <c r="V295" s="226">
        <f>U295*H295</f>
        <v>0</v>
      </c>
      <c r="W295" s="226">
        <v>0</v>
      </c>
      <c r="X295" s="227">
        <f>W295*H295</f>
        <v>0</v>
      </c>
      <c r="AR295" s="17" t="s">
        <v>305</v>
      </c>
      <c r="AT295" s="17" t="s">
        <v>206</v>
      </c>
      <c r="AU295" s="17" t="s">
        <v>90</v>
      </c>
      <c r="AY295" s="17" t="s">
        <v>204</v>
      </c>
      <c r="BE295" s="228">
        <f>IF(O295="základní",K295,0)</f>
        <v>0</v>
      </c>
      <c r="BF295" s="228">
        <f>IF(O295="snížená",K295,0)</f>
        <v>0</v>
      </c>
      <c r="BG295" s="228">
        <f>IF(O295="zákl. přenesená",K295,0)</f>
        <v>0</v>
      </c>
      <c r="BH295" s="228">
        <f>IF(O295="sníž. přenesená",K295,0)</f>
        <v>0</v>
      </c>
      <c r="BI295" s="228">
        <f>IF(O295="nulová",K295,0)</f>
        <v>0</v>
      </c>
      <c r="BJ295" s="17" t="s">
        <v>88</v>
      </c>
      <c r="BK295" s="228">
        <f>ROUND(P295*H295,2)</f>
        <v>0</v>
      </c>
      <c r="BL295" s="17" t="s">
        <v>305</v>
      </c>
      <c r="BM295" s="17" t="s">
        <v>5248</v>
      </c>
    </row>
    <row r="296" spans="2:65" s="1" customFormat="1" ht="16.5" customHeight="1">
      <c r="B296" s="39"/>
      <c r="C296" s="273" t="s">
        <v>1598</v>
      </c>
      <c r="D296" s="273" t="s">
        <v>287</v>
      </c>
      <c r="E296" s="274" t="s">
        <v>5249</v>
      </c>
      <c r="F296" s="275" t="s">
        <v>5250</v>
      </c>
      <c r="G296" s="276" t="s">
        <v>296</v>
      </c>
      <c r="H296" s="277">
        <v>19</v>
      </c>
      <c r="I296" s="278"/>
      <c r="J296" s="279"/>
      <c r="K296" s="280">
        <f>ROUND(P296*H296,2)</f>
        <v>0</v>
      </c>
      <c r="L296" s="275" t="s">
        <v>1071</v>
      </c>
      <c r="M296" s="281"/>
      <c r="N296" s="282" t="s">
        <v>33</v>
      </c>
      <c r="O296" s="224" t="s">
        <v>49</v>
      </c>
      <c r="P296" s="225">
        <f>I296+J296</f>
        <v>0</v>
      </c>
      <c r="Q296" s="225">
        <f>ROUND(I296*H296,2)</f>
        <v>0</v>
      </c>
      <c r="R296" s="225">
        <f>ROUND(J296*H296,2)</f>
        <v>0</v>
      </c>
      <c r="S296" s="80"/>
      <c r="T296" s="226">
        <f>S296*H296</f>
        <v>0</v>
      </c>
      <c r="U296" s="226">
        <v>0</v>
      </c>
      <c r="V296" s="226">
        <f>U296*H296</f>
        <v>0</v>
      </c>
      <c r="W296" s="226">
        <v>0</v>
      </c>
      <c r="X296" s="227">
        <f>W296*H296</f>
        <v>0</v>
      </c>
      <c r="AR296" s="17" t="s">
        <v>411</v>
      </c>
      <c r="AT296" s="17" t="s">
        <v>287</v>
      </c>
      <c r="AU296" s="17" t="s">
        <v>90</v>
      </c>
      <c r="AY296" s="17" t="s">
        <v>204</v>
      </c>
      <c r="BE296" s="228">
        <f>IF(O296="základní",K296,0)</f>
        <v>0</v>
      </c>
      <c r="BF296" s="228">
        <f>IF(O296="snížená",K296,0)</f>
        <v>0</v>
      </c>
      <c r="BG296" s="228">
        <f>IF(O296="zákl. přenesená",K296,0)</f>
        <v>0</v>
      </c>
      <c r="BH296" s="228">
        <f>IF(O296="sníž. přenesená",K296,0)</f>
        <v>0</v>
      </c>
      <c r="BI296" s="228">
        <f>IF(O296="nulová",K296,0)</f>
        <v>0</v>
      </c>
      <c r="BJ296" s="17" t="s">
        <v>88</v>
      </c>
      <c r="BK296" s="228">
        <f>ROUND(P296*H296,2)</f>
        <v>0</v>
      </c>
      <c r="BL296" s="17" t="s">
        <v>305</v>
      </c>
      <c r="BM296" s="17" t="s">
        <v>5251</v>
      </c>
    </row>
    <row r="297" spans="2:65" s="1" customFormat="1" ht="16.5" customHeight="1">
      <c r="B297" s="39"/>
      <c r="C297" s="216" t="s">
        <v>1602</v>
      </c>
      <c r="D297" s="216" t="s">
        <v>206</v>
      </c>
      <c r="E297" s="217" t="s">
        <v>5252</v>
      </c>
      <c r="F297" s="218" t="s">
        <v>5253</v>
      </c>
      <c r="G297" s="219" t="s">
        <v>314</v>
      </c>
      <c r="H297" s="220">
        <v>4</v>
      </c>
      <c r="I297" s="221"/>
      <c r="J297" s="221"/>
      <c r="K297" s="222">
        <f>ROUND(P297*H297,2)</f>
        <v>0</v>
      </c>
      <c r="L297" s="218" t="s">
        <v>1071</v>
      </c>
      <c r="M297" s="44"/>
      <c r="N297" s="223" t="s">
        <v>33</v>
      </c>
      <c r="O297" s="224" t="s">
        <v>49</v>
      </c>
      <c r="P297" s="225">
        <f>I297+J297</f>
        <v>0</v>
      </c>
      <c r="Q297" s="225">
        <f>ROUND(I297*H297,2)</f>
        <v>0</v>
      </c>
      <c r="R297" s="225">
        <f>ROUND(J297*H297,2)</f>
        <v>0</v>
      </c>
      <c r="S297" s="80"/>
      <c r="T297" s="226">
        <f>S297*H297</f>
        <v>0</v>
      </c>
      <c r="U297" s="226">
        <v>0</v>
      </c>
      <c r="V297" s="226">
        <f>U297*H297</f>
        <v>0</v>
      </c>
      <c r="W297" s="226">
        <v>0</v>
      </c>
      <c r="X297" s="227">
        <f>W297*H297</f>
        <v>0</v>
      </c>
      <c r="AR297" s="17" t="s">
        <v>305</v>
      </c>
      <c r="AT297" s="17" t="s">
        <v>206</v>
      </c>
      <c r="AU297" s="17" t="s">
        <v>90</v>
      </c>
      <c r="AY297" s="17" t="s">
        <v>204</v>
      </c>
      <c r="BE297" s="228">
        <f>IF(O297="základní",K297,0)</f>
        <v>0</v>
      </c>
      <c r="BF297" s="228">
        <f>IF(O297="snížená",K297,0)</f>
        <v>0</v>
      </c>
      <c r="BG297" s="228">
        <f>IF(O297="zákl. přenesená",K297,0)</f>
        <v>0</v>
      </c>
      <c r="BH297" s="228">
        <f>IF(O297="sníž. přenesená",K297,0)</f>
        <v>0</v>
      </c>
      <c r="BI297" s="228">
        <f>IF(O297="nulová",K297,0)</f>
        <v>0</v>
      </c>
      <c r="BJ297" s="17" t="s">
        <v>88</v>
      </c>
      <c r="BK297" s="228">
        <f>ROUND(P297*H297,2)</f>
        <v>0</v>
      </c>
      <c r="BL297" s="17" t="s">
        <v>305</v>
      </c>
      <c r="BM297" s="17" t="s">
        <v>5254</v>
      </c>
    </row>
    <row r="298" spans="2:47" s="1" customFormat="1" ht="12">
      <c r="B298" s="39"/>
      <c r="C298" s="40"/>
      <c r="D298" s="231" t="s">
        <v>887</v>
      </c>
      <c r="E298" s="40"/>
      <c r="F298" s="283" t="s">
        <v>5088</v>
      </c>
      <c r="G298" s="40"/>
      <c r="H298" s="40"/>
      <c r="I298" s="132"/>
      <c r="J298" s="132"/>
      <c r="K298" s="40"/>
      <c r="L298" s="40"/>
      <c r="M298" s="44"/>
      <c r="N298" s="284"/>
      <c r="O298" s="80"/>
      <c r="P298" s="80"/>
      <c r="Q298" s="80"/>
      <c r="R298" s="80"/>
      <c r="S298" s="80"/>
      <c r="T298" s="80"/>
      <c r="U298" s="80"/>
      <c r="V298" s="80"/>
      <c r="W298" s="80"/>
      <c r="X298" s="81"/>
      <c r="AT298" s="17" t="s">
        <v>887</v>
      </c>
      <c r="AU298" s="17" t="s">
        <v>90</v>
      </c>
    </row>
    <row r="299" spans="2:65" s="1" customFormat="1" ht="16.5" customHeight="1">
      <c r="B299" s="39"/>
      <c r="C299" s="216" t="s">
        <v>1607</v>
      </c>
      <c r="D299" s="216" t="s">
        <v>206</v>
      </c>
      <c r="E299" s="217" t="s">
        <v>5255</v>
      </c>
      <c r="F299" s="218" t="s">
        <v>5256</v>
      </c>
      <c r="G299" s="219" t="s">
        <v>314</v>
      </c>
      <c r="H299" s="220">
        <v>15</v>
      </c>
      <c r="I299" s="221"/>
      <c r="J299" s="221"/>
      <c r="K299" s="222">
        <f>ROUND(P299*H299,2)</f>
        <v>0</v>
      </c>
      <c r="L299" s="218" t="s">
        <v>1071</v>
      </c>
      <c r="M299" s="44"/>
      <c r="N299" s="223" t="s">
        <v>33</v>
      </c>
      <c r="O299" s="224" t="s">
        <v>49</v>
      </c>
      <c r="P299" s="225">
        <f>I299+J299</f>
        <v>0</v>
      </c>
      <c r="Q299" s="225">
        <f>ROUND(I299*H299,2)</f>
        <v>0</v>
      </c>
      <c r="R299" s="225">
        <f>ROUND(J299*H299,2)</f>
        <v>0</v>
      </c>
      <c r="S299" s="80"/>
      <c r="T299" s="226">
        <f>S299*H299</f>
        <v>0</v>
      </c>
      <c r="U299" s="226">
        <v>0</v>
      </c>
      <c r="V299" s="226">
        <f>U299*H299</f>
        <v>0</v>
      </c>
      <c r="W299" s="226">
        <v>0</v>
      </c>
      <c r="X299" s="227">
        <f>W299*H299</f>
        <v>0</v>
      </c>
      <c r="AR299" s="17" t="s">
        <v>305</v>
      </c>
      <c r="AT299" s="17" t="s">
        <v>206</v>
      </c>
      <c r="AU299" s="17" t="s">
        <v>90</v>
      </c>
      <c r="AY299" s="17" t="s">
        <v>204</v>
      </c>
      <c r="BE299" s="228">
        <f>IF(O299="základní",K299,0)</f>
        <v>0</v>
      </c>
      <c r="BF299" s="228">
        <f>IF(O299="snížená",K299,0)</f>
        <v>0</v>
      </c>
      <c r="BG299" s="228">
        <f>IF(O299="zákl. přenesená",K299,0)</f>
        <v>0</v>
      </c>
      <c r="BH299" s="228">
        <f>IF(O299="sníž. přenesená",K299,0)</f>
        <v>0</v>
      </c>
      <c r="BI299" s="228">
        <f>IF(O299="nulová",K299,0)</f>
        <v>0</v>
      </c>
      <c r="BJ299" s="17" t="s">
        <v>88</v>
      </c>
      <c r="BK299" s="228">
        <f>ROUND(P299*H299,2)</f>
        <v>0</v>
      </c>
      <c r="BL299" s="17" t="s">
        <v>305</v>
      </c>
      <c r="BM299" s="17" t="s">
        <v>5257</v>
      </c>
    </row>
    <row r="300" spans="2:47" s="1" customFormat="1" ht="12">
      <c r="B300" s="39"/>
      <c r="C300" s="40"/>
      <c r="D300" s="231" t="s">
        <v>887</v>
      </c>
      <c r="E300" s="40"/>
      <c r="F300" s="283" t="s">
        <v>5088</v>
      </c>
      <c r="G300" s="40"/>
      <c r="H300" s="40"/>
      <c r="I300" s="132"/>
      <c r="J300" s="132"/>
      <c r="K300" s="40"/>
      <c r="L300" s="40"/>
      <c r="M300" s="44"/>
      <c r="N300" s="284"/>
      <c r="O300" s="80"/>
      <c r="P300" s="80"/>
      <c r="Q300" s="80"/>
      <c r="R300" s="80"/>
      <c r="S300" s="80"/>
      <c r="T300" s="80"/>
      <c r="U300" s="80"/>
      <c r="V300" s="80"/>
      <c r="W300" s="80"/>
      <c r="X300" s="81"/>
      <c r="AT300" s="17" t="s">
        <v>887</v>
      </c>
      <c r="AU300" s="17" t="s">
        <v>90</v>
      </c>
    </row>
    <row r="301" spans="2:63" s="10" customFormat="1" ht="25.9" customHeight="1">
      <c r="B301" s="199"/>
      <c r="C301" s="200"/>
      <c r="D301" s="201" t="s">
        <v>79</v>
      </c>
      <c r="E301" s="202" t="s">
        <v>287</v>
      </c>
      <c r="F301" s="202" t="s">
        <v>4694</v>
      </c>
      <c r="G301" s="200"/>
      <c r="H301" s="200"/>
      <c r="I301" s="203"/>
      <c r="J301" s="203"/>
      <c r="K301" s="204">
        <f>BK301</f>
        <v>0</v>
      </c>
      <c r="L301" s="200"/>
      <c r="M301" s="205"/>
      <c r="N301" s="206"/>
      <c r="O301" s="207"/>
      <c r="P301" s="207"/>
      <c r="Q301" s="208">
        <f>Q302+Q308</f>
        <v>0</v>
      </c>
      <c r="R301" s="208">
        <f>R302+R308</f>
        <v>0</v>
      </c>
      <c r="S301" s="207"/>
      <c r="T301" s="209">
        <f>T302+T308</f>
        <v>0</v>
      </c>
      <c r="U301" s="207"/>
      <c r="V301" s="209">
        <f>V302+V308</f>
        <v>0</v>
      </c>
      <c r="W301" s="207"/>
      <c r="X301" s="210">
        <f>X302+X308</f>
        <v>0</v>
      </c>
      <c r="AR301" s="211" t="s">
        <v>224</v>
      </c>
      <c r="AT301" s="212" t="s">
        <v>79</v>
      </c>
      <c r="AU301" s="212" t="s">
        <v>80</v>
      </c>
      <c r="AY301" s="211" t="s">
        <v>204</v>
      </c>
      <c r="BK301" s="213">
        <f>BK302+BK308</f>
        <v>0</v>
      </c>
    </row>
    <row r="302" spans="2:63" s="10" customFormat="1" ht="22.8" customHeight="1">
      <c r="B302" s="199"/>
      <c r="C302" s="200"/>
      <c r="D302" s="201" t="s">
        <v>79</v>
      </c>
      <c r="E302" s="214" t="s">
        <v>4695</v>
      </c>
      <c r="F302" s="214" t="s">
        <v>4696</v>
      </c>
      <c r="G302" s="200"/>
      <c r="H302" s="200"/>
      <c r="I302" s="203"/>
      <c r="J302" s="203"/>
      <c r="K302" s="215">
        <f>BK302</f>
        <v>0</v>
      </c>
      <c r="L302" s="200"/>
      <c r="M302" s="205"/>
      <c r="N302" s="206"/>
      <c r="O302" s="207"/>
      <c r="P302" s="207"/>
      <c r="Q302" s="208">
        <f>SUM(Q303:Q307)</f>
        <v>0</v>
      </c>
      <c r="R302" s="208">
        <f>SUM(R303:R307)</f>
        <v>0</v>
      </c>
      <c r="S302" s="207"/>
      <c r="T302" s="209">
        <f>SUM(T303:T307)</f>
        <v>0</v>
      </c>
      <c r="U302" s="207"/>
      <c r="V302" s="209">
        <f>SUM(V303:V307)</f>
        <v>0</v>
      </c>
      <c r="W302" s="207"/>
      <c r="X302" s="210">
        <f>SUM(X303:X307)</f>
        <v>0</v>
      </c>
      <c r="AR302" s="211" t="s">
        <v>224</v>
      </c>
      <c r="AT302" s="212" t="s">
        <v>79</v>
      </c>
      <c r="AU302" s="212" t="s">
        <v>88</v>
      </c>
      <c r="AY302" s="211" t="s">
        <v>204</v>
      </c>
      <c r="BK302" s="213">
        <f>SUM(BK303:BK307)</f>
        <v>0</v>
      </c>
    </row>
    <row r="303" spans="2:65" s="1" customFormat="1" ht="16.5" customHeight="1">
      <c r="B303" s="39"/>
      <c r="C303" s="216" t="s">
        <v>1613</v>
      </c>
      <c r="D303" s="216" t="s">
        <v>206</v>
      </c>
      <c r="E303" s="217" t="s">
        <v>5258</v>
      </c>
      <c r="F303" s="218" t="s">
        <v>5259</v>
      </c>
      <c r="G303" s="219" t="s">
        <v>361</v>
      </c>
      <c r="H303" s="220">
        <v>1</v>
      </c>
      <c r="I303" s="221"/>
      <c r="J303" s="221"/>
      <c r="K303" s="222">
        <f>ROUND(P303*H303,2)</f>
        <v>0</v>
      </c>
      <c r="L303" s="218" t="s">
        <v>1071</v>
      </c>
      <c r="M303" s="44"/>
      <c r="N303" s="223" t="s">
        <v>33</v>
      </c>
      <c r="O303" s="224" t="s">
        <v>49</v>
      </c>
      <c r="P303" s="225">
        <f>I303+J303</f>
        <v>0</v>
      </c>
      <c r="Q303" s="225">
        <f>ROUND(I303*H303,2)</f>
        <v>0</v>
      </c>
      <c r="R303" s="225">
        <f>ROUND(J303*H303,2)</f>
        <v>0</v>
      </c>
      <c r="S303" s="80"/>
      <c r="T303" s="226">
        <f>S303*H303</f>
        <v>0</v>
      </c>
      <c r="U303" s="226">
        <v>0</v>
      </c>
      <c r="V303" s="226">
        <f>U303*H303</f>
        <v>0</v>
      </c>
      <c r="W303" s="226">
        <v>0</v>
      </c>
      <c r="X303" s="227">
        <f>W303*H303</f>
        <v>0</v>
      </c>
      <c r="AR303" s="17" t="s">
        <v>787</v>
      </c>
      <c r="AT303" s="17" t="s">
        <v>206</v>
      </c>
      <c r="AU303" s="17" t="s">
        <v>90</v>
      </c>
      <c r="AY303" s="17" t="s">
        <v>204</v>
      </c>
      <c r="BE303" s="228">
        <f>IF(O303="základní",K303,0)</f>
        <v>0</v>
      </c>
      <c r="BF303" s="228">
        <f>IF(O303="snížená",K303,0)</f>
        <v>0</v>
      </c>
      <c r="BG303" s="228">
        <f>IF(O303="zákl. přenesená",K303,0)</f>
        <v>0</v>
      </c>
      <c r="BH303" s="228">
        <f>IF(O303="sníž. přenesená",K303,0)</f>
        <v>0</v>
      </c>
      <c r="BI303" s="228">
        <f>IF(O303="nulová",K303,0)</f>
        <v>0</v>
      </c>
      <c r="BJ303" s="17" t="s">
        <v>88</v>
      </c>
      <c r="BK303" s="228">
        <f>ROUND(P303*H303,2)</f>
        <v>0</v>
      </c>
      <c r="BL303" s="17" t="s">
        <v>787</v>
      </c>
      <c r="BM303" s="17" t="s">
        <v>5260</v>
      </c>
    </row>
    <row r="304" spans="2:65" s="1" customFormat="1" ht="16.5" customHeight="1">
      <c r="B304" s="39"/>
      <c r="C304" s="273" t="s">
        <v>1618</v>
      </c>
      <c r="D304" s="273" t="s">
        <v>287</v>
      </c>
      <c r="E304" s="274" t="s">
        <v>5261</v>
      </c>
      <c r="F304" s="275" t="s">
        <v>5262</v>
      </c>
      <c r="G304" s="276" t="s">
        <v>314</v>
      </c>
      <c r="H304" s="277">
        <v>1</v>
      </c>
      <c r="I304" s="278"/>
      <c r="J304" s="279"/>
      <c r="K304" s="280">
        <f>ROUND(P304*H304,2)</f>
        <v>0</v>
      </c>
      <c r="L304" s="275" t="s">
        <v>1071</v>
      </c>
      <c r="M304" s="281"/>
      <c r="N304" s="282" t="s">
        <v>33</v>
      </c>
      <c r="O304" s="224" t="s">
        <v>49</v>
      </c>
      <c r="P304" s="225">
        <f>I304+J304</f>
        <v>0</v>
      </c>
      <c r="Q304" s="225">
        <f>ROUND(I304*H304,2)</f>
        <v>0</v>
      </c>
      <c r="R304" s="225">
        <f>ROUND(J304*H304,2)</f>
        <v>0</v>
      </c>
      <c r="S304" s="80"/>
      <c r="T304" s="226">
        <f>S304*H304</f>
        <v>0</v>
      </c>
      <c r="U304" s="226">
        <v>0</v>
      </c>
      <c r="V304" s="226">
        <f>U304*H304</f>
        <v>0</v>
      </c>
      <c r="W304" s="226">
        <v>0</v>
      </c>
      <c r="X304" s="227">
        <f>W304*H304</f>
        <v>0</v>
      </c>
      <c r="AR304" s="17" t="s">
        <v>2200</v>
      </c>
      <c r="AT304" s="17" t="s">
        <v>287</v>
      </c>
      <c r="AU304" s="17" t="s">
        <v>90</v>
      </c>
      <c r="AY304" s="17" t="s">
        <v>204</v>
      </c>
      <c r="BE304" s="228">
        <f>IF(O304="základní",K304,0)</f>
        <v>0</v>
      </c>
      <c r="BF304" s="228">
        <f>IF(O304="snížená",K304,0)</f>
        <v>0</v>
      </c>
      <c r="BG304" s="228">
        <f>IF(O304="zákl. přenesená",K304,0)</f>
        <v>0</v>
      </c>
      <c r="BH304" s="228">
        <f>IF(O304="sníž. přenesená",K304,0)</f>
        <v>0</v>
      </c>
      <c r="BI304" s="228">
        <f>IF(O304="nulová",K304,0)</f>
        <v>0</v>
      </c>
      <c r="BJ304" s="17" t="s">
        <v>88</v>
      </c>
      <c r="BK304" s="228">
        <f>ROUND(P304*H304,2)</f>
        <v>0</v>
      </c>
      <c r="BL304" s="17" t="s">
        <v>787</v>
      </c>
      <c r="BM304" s="17" t="s">
        <v>5263</v>
      </c>
    </row>
    <row r="305" spans="2:65" s="1" customFormat="1" ht="16.5" customHeight="1">
      <c r="B305" s="39"/>
      <c r="C305" s="216" t="s">
        <v>1622</v>
      </c>
      <c r="D305" s="216" t="s">
        <v>206</v>
      </c>
      <c r="E305" s="217" t="s">
        <v>4715</v>
      </c>
      <c r="F305" s="218" t="s">
        <v>4716</v>
      </c>
      <c r="G305" s="219" t="s">
        <v>3124</v>
      </c>
      <c r="H305" s="291"/>
      <c r="I305" s="221"/>
      <c r="J305" s="221"/>
      <c r="K305" s="222">
        <f>ROUND(P305*H305,2)</f>
        <v>0</v>
      </c>
      <c r="L305" s="218" t="s">
        <v>1071</v>
      </c>
      <c r="M305" s="44"/>
      <c r="N305" s="223" t="s">
        <v>33</v>
      </c>
      <c r="O305" s="224" t="s">
        <v>49</v>
      </c>
      <c r="P305" s="225">
        <f>I305+J305</f>
        <v>0</v>
      </c>
      <c r="Q305" s="225">
        <f>ROUND(I305*H305,2)</f>
        <v>0</v>
      </c>
      <c r="R305" s="225">
        <f>ROUND(J305*H305,2)</f>
        <v>0</v>
      </c>
      <c r="S305" s="80"/>
      <c r="T305" s="226">
        <f>S305*H305</f>
        <v>0</v>
      </c>
      <c r="U305" s="226">
        <v>0</v>
      </c>
      <c r="V305" s="226">
        <f>U305*H305</f>
        <v>0</v>
      </c>
      <c r="W305" s="226">
        <v>0</v>
      </c>
      <c r="X305" s="227">
        <f>W305*H305</f>
        <v>0</v>
      </c>
      <c r="AR305" s="17" t="s">
        <v>787</v>
      </c>
      <c r="AT305" s="17" t="s">
        <v>206</v>
      </c>
      <c r="AU305" s="17" t="s">
        <v>90</v>
      </c>
      <c r="AY305" s="17" t="s">
        <v>204</v>
      </c>
      <c r="BE305" s="228">
        <f>IF(O305="základní",K305,0)</f>
        <v>0</v>
      </c>
      <c r="BF305" s="228">
        <f>IF(O305="snížená",K305,0)</f>
        <v>0</v>
      </c>
      <c r="BG305" s="228">
        <f>IF(O305="zákl. přenesená",K305,0)</f>
        <v>0</v>
      </c>
      <c r="BH305" s="228">
        <f>IF(O305="sníž. přenesená",K305,0)</f>
        <v>0</v>
      </c>
      <c r="BI305" s="228">
        <f>IF(O305="nulová",K305,0)</f>
        <v>0</v>
      </c>
      <c r="BJ305" s="17" t="s">
        <v>88</v>
      </c>
      <c r="BK305" s="228">
        <f>ROUND(P305*H305,2)</f>
        <v>0</v>
      </c>
      <c r="BL305" s="17" t="s">
        <v>787</v>
      </c>
      <c r="BM305" s="17" t="s">
        <v>5264</v>
      </c>
    </row>
    <row r="306" spans="2:65" s="1" customFormat="1" ht="16.5" customHeight="1">
      <c r="B306" s="39"/>
      <c r="C306" s="216" t="s">
        <v>1627</v>
      </c>
      <c r="D306" s="216" t="s">
        <v>206</v>
      </c>
      <c r="E306" s="217" t="s">
        <v>4718</v>
      </c>
      <c r="F306" s="218" t="s">
        <v>4719</v>
      </c>
      <c r="G306" s="219" t="s">
        <v>3124</v>
      </c>
      <c r="H306" s="291"/>
      <c r="I306" s="221"/>
      <c r="J306" s="221"/>
      <c r="K306" s="222">
        <f>ROUND(P306*H306,2)</f>
        <v>0</v>
      </c>
      <c r="L306" s="218" t="s">
        <v>1071</v>
      </c>
      <c r="M306" s="44"/>
      <c r="N306" s="223" t="s">
        <v>33</v>
      </c>
      <c r="O306" s="224" t="s">
        <v>49</v>
      </c>
      <c r="P306" s="225">
        <f>I306+J306</f>
        <v>0</v>
      </c>
      <c r="Q306" s="225">
        <f>ROUND(I306*H306,2)</f>
        <v>0</v>
      </c>
      <c r="R306" s="225">
        <f>ROUND(J306*H306,2)</f>
        <v>0</v>
      </c>
      <c r="S306" s="80"/>
      <c r="T306" s="226">
        <f>S306*H306</f>
        <v>0</v>
      </c>
      <c r="U306" s="226">
        <v>0</v>
      </c>
      <c r="V306" s="226">
        <f>U306*H306</f>
        <v>0</v>
      </c>
      <c r="W306" s="226">
        <v>0</v>
      </c>
      <c r="X306" s="227">
        <f>W306*H306</f>
        <v>0</v>
      </c>
      <c r="AR306" s="17" t="s">
        <v>787</v>
      </c>
      <c r="AT306" s="17" t="s">
        <v>206</v>
      </c>
      <c r="AU306" s="17" t="s">
        <v>90</v>
      </c>
      <c r="AY306" s="17" t="s">
        <v>204</v>
      </c>
      <c r="BE306" s="228">
        <f>IF(O306="základní",K306,0)</f>
        <v>0</v>
      </c>
      <c r="BF306" s="228">
        <f>IF(O306="snížená",K306,0)</f>
        <v>0</v>
      </c>
      <c r="BG306" s="228">
        <f>IF(O306="zákl. přenesená",K306,0)</f>
        <v>0</v>
      </c>
      <c r="BH306" s="228">
        <f>IF(O306="sníž. přenesená",K306,0)</f>
        <v>0</v>
      </c>
      <c r="BI306" s="228">
        <f>IF(O306="nulová",K306,0)</f>
        <v>0</v>
      </c>
      <c r="BJ306" s="17" t="s">
        <v>88</v>
      </c>
      <c r="BK306" s="228">
        <f>ROUND(P306*H306,2)</f>
        <v>0</v>
      </c>
      <c r="BL306" s="17" t="s">
        <v>787</v>
      </c>
      <c r="BM306" s="17" t="s">
        <v>5265</v>
      </c>
    </row>
    <row r="307" spans="2:65" s="1" customFormat="1" ht="16.5" customHeight="1">
      <c r="B307" s="39"/>
      <c r="C307" s="216" t="s">
        <v>1634</v>
      </c>
      <c r="D307" s="216" t="s">
        <v>206</v>
      </c>
      <c r="E307" s="217" t="s">
        <v>5266</v>
      </c>
      <c r="F307" s="218" t="s">
        <v>5267</v>
      </c>
      <c r="G307" s="219" t="s">
        <v>3124</v>
      </c>
      <c r="H307" s="291"/>
      <c r="I307" s="221"/>
      <c r="J307" s="221"/>
      <c r="K307" s="222">
        <f>ROUND(P307*H307,2)</f>
        <v>0</v>
      </c>
      <c r="L307" s="218" t="s">
        <v>1071</v>
      </c>
      <c r="M307" s="44"/>
      <c r="N307" s="223" t="s">
        <v>33</v>
      </c>
      <c r="O307" s="224" t="s">
        <v>49</v>
      </c>
      <c r="P307" s="225">
        <f>I307+J307</f>
        <v>0</v>
      </c>
      <c r="Q307" s="225">
        <f>ROUND(I307*H307,2)</f>
        <v>0</v>
      </c>
      <c r="R307" s="225">
        <f>ROUND(J307*H307,2)</f>
        <v>0</v>
      </c>
      <c r="S307" s="80"/>
      <c r="T307" s="226">
        <f>S307*H307</f>
        <v>0</v>
      </c>
      <c r="U307" s="226">
        <v>0</v>
      </c>
      <c r="V307" s="226">
        <f>U307*H307</f>
        <v>0</v>
      </c>
      <c r="W307" s="226">
        <v>0</v>
      </c>
      <c r="X307" s="227">
        <f>W307*H307</f>
        <v>0</v>
      </c>
      <c r="AR307" s="17" t="s">
        <v>787</v>
      </c>
      <c r="AT307" s="17" t="s">
        <v>206</v>
      </c>
      <c r="AU307" s="17" t="s">
        <v>90</v>
      </c>
      <c r="AY307" s="17" t="s">
        <v>204</v>
      </c>
      <c r="BE307" s="228">
        <f>IF(O307="základní",K307,0)</f>
        <v>0</v>
      </c>
      <c r="BF307" s="228">
        <f>IF(O307="snížená",K307,0)</f>
        <v>0</v>
      </c>
      <c r="BG307" s="228">
        <f>IF(O307="zákl. přenesená",K307,0)</f>
        <v>0</v>
      </c>
      <c r="BH307" s="228">
        <f>IF(O307="sníž. přenesená",K307,0)</f>
        <v>0</v>
      </c>
      <c r="BI307" s="228">
        <f>IF(O307="nulová",K307,0)</f>
        <v>0</v>
      </c>
      <c r="BJ307" s="17" t="s">
        <v>88</v>
      </c>
      <c r="BK307" s="228">
        <f>ROUND(P307*H307,2)</f>
        <v>0</v>
      </c>
      <c r="BL307" s="17" t="s">
        <v>787</v>
      </c>
      <c r="BM307" s="17" t="s">
        <v>5268</v>
      </c>
    </row>
    <row r="308" spans="2:63" s="10" customFormat="1" ht="22.8" customHeight="1">
      <c r="B308" s="199"/>
      <c r="C308" s="200"/>
      <c r="D308" s="201" t="s">
        <v>79</v>
      </c>
      <c r="E308" s="214" t="s">
        <v>5269</v>
      </c>
      <c r="F308" s="214" t="s">
        <v>5270</v>
      </c>
      <c r="G308" s="200"/>
      <c r="H308" s="200"/>
      <c r="I308" s="203"/>
      <c r="J308" s="203"/>
      <c r="K308" s="215">
        <f>BK308</f>
        <v>0</v>
      </c>
      <c r="L308" s="200"/>
      <c r="M308" s="205"/>
      <c r="N308" s="206"/>
      <c r="O308" s="207"/>
      <c r="P308" s="207"/>
      <c r="Q308" s="208">
        <f>SUM(Q309:Q318)</f>
        <v>0</v>
      </c>
      <c r="R308" s="208">
        <f>SUM(R309:R318)</f>
        <v>0</v>
      </c>
      <c r="S308" s="207"/>
      <c r="T308" s="209">
        <f>SUM(T309:T318)</f>
        <v>0</v>
      </c>
      <c r="U308" s="207"/>
      <c r="V308" s="209">
        <f>SUM(V309:V318)</f>
        <v>0</v>
      </c>
      <c r="W308" s="207"/>
      <c r="X308" s="210">
        <f>SUM(X309:X318)</f>
        <v>0</v>
      </c>
      <c r="AR308" s="211" t="s">
        <v>224</v>
      </c>
      <c r="AT308" s="212" t="s">
        <v>79</v>
      </c>
      <c r="AU308" s="212" t="s">
        <v>88</v>
      </c>
      <c r="AY308" s="211" t="s">
        <v>204</v>
      </c>
      <c r="BK308" s="213">
        <f>SUM(BK309:BK318)</f>
        <v>0</v>
      </c>
    </row>
    <row r="309" spans="2:65" s="1" customFormat="1" ht="16.5" customHeight="1">
      <c r="B309" s="39"/>
      <c r="C309" s="216" t="s">
        <v>1641</v>
      </c>
      <c r="D309" s="216" t="s">
        <v>206</v>
      </c>
      <c r="E309" s="217" t="s">
        <v>5271</v>
      </c>
      <c r="F309" s="218" t="s">
        <v>5272</v>
      </c>
      <c r="G309" s="219" t="s">
        <v>361</v>
      </c>
      <c r="H309" s="220">
        <v>535</v>
      </c>
      <c r="I309" s="221"/>
      <c r="J309" s="221"/>
      <c r="K309" s="222">
        <f>ROUND(P309*H309,2)</f>
        <v>0</v>
      </c>
      <c r="L309" s="218" t="s">
        <v>1071</v>
      </c>
      <c r="M309" s="44"/>
      <c r="N309" s="223" t="s">
        <v>33</v>
      </c>
      <c r="O309" s="224" t="s">
        <v>49</v>
      </c>
      <c r="P309" s="225">
        <f>I309+J309</f>
        <v>0</v>
      </c>
      <c r="Q309" s="225">
        <f>ROUND(I309*H309,2)</f>
        <v>0</v>
      </c>
      <c r="R309" s="225">
        <f>ROUND(J309*H309,2)</f>
        <v>0</v>
      </c>
      <c r="S309" s="80"/>
      <c r="T309" s="226">
        <f>S309*H309</f>
        <v>0</v>
      </c>
      <c r="U309" s="226">
        <v>0</v>
      </c>
      <c r="V309" s="226">
        <f>U309*H309</f>
        <v>0</v>
      </c>
      <c r="W309" s="226">
        <v>0</v>
      </c>
      <c r="X309" s="227">
        <f>W309*H309</f>
        <v>0</v>
      </c>
      <c r="AR309" s="17" t="s">
        <v>787</v>
      </c>
      <c r="AT309" s="17" t="s">
        <v>206</v>
      </c>
      <c r="AU309" s="17" t="s">
        <v>90</v>
      </c>
      <c r="AY309" s="17" t="s">
        <v>204</v>
      </c>
      <c r="BE309" s="228">
        <f>IF(O309="základní",K309,0)</f>
        <v>0</v>
      </c>
      <c r="BF309" s="228">
        <f>IF(O309="snížená",K309,0)</f>
        <v>0</v>
      </c>
      <c r="BG309" s="228">
        <f>IF(O309="zákl. přenesená",K309,0)</f>
        <v>0</v>
      </c>
      <c r="BH309" s="228">
        <f>IF(O309="sníž. přenesená",K309,0)</f>
        <v>0</v>
      </c>
      <c r="BI309" s="228">
        <f>IF(O309="nulová",K309,0)</f>
        <v>0</v>
      </c>
      <c r="BJ309" s="17" t="s">
        <v>88</v>
      </c>
      <c r="BK309" s="228">
        <f>ROUND(P309*H309,2)</f>
        <v>0</v>
      </c>
      <c r="BL309" s="17" t="s">
        <v>787</v>
      </c>
      <c r="BM309" s="17" t="s">
        <v>5273</v>
      </c>
    </row>
    <row r="310" spans="2:65" s="1" customFormat="1" ht="16.5" customHeight="1">
      <c r="B310" s="39"/>
      <c r="C310" s="216" t="s">
        <v>1646</v>
      </c>
      <c r="D310" s="216" t="s">
        <v>206</v>
      </c>
      <c r="E310" s="217" t="s">
        <v>5274</v>
      </c>
      <c r="F310" s="218" t="s">
        <v>5275</v>
      </c>
      <c r="G310" s="219" t="s">
        <v>361</v>
      </c>
      <c r="H310" s="220">
        <v>56</v>
      </c>
      <c r="I310" s="221"/>
      <c r="J310" s="221"/>
      <c r="K310" s="222">
        <f>ROUND(P310*H310,2)</f>
        <v>0</v>
      </c>
      <c r="L310" s="218" t="s">
        <v>1071</v>
      </c>
      <c r="M310" s="44"/>
      <c r="N310" s="223" t="s">
        <v>33</v>
      </c>
      <c r="O310" s="224" t="s">
        <v>49</v>
      </c>
      <c r="P310" s="225">
        <f>I310+J310</f>
        <v>0</v>
      </c>
      <c r="Q310" s="225">
        <f>ROUND(I310*H310,2)</f>
        <v>0</v>
      </c>
      <c r="R310" s="225">
        <f>ROUND(J310*H310,2)</f>
        <v>0</v>
      </c>
      <c r="S310" s="80"/>
      <c r="T310" s="226">
        <f>S310*H310</f>
        <v>0</v>
      </c>
      <c r="U310" s="226">
        <v>0</v>
      </c>
      <c r="V310" s="226">
        <f>U310*H310</f>
        <v>0</v>
      </c>
      <c r="W310" s="226">
        <v>0</v>
      </c>
      <c r="X310" s="227">
        <f>W310*H310</f>
        <v>0</v>
      </c>
      <c r="AR310" s="17" t="s">
        <v>787</v>
      </c>
      <c r="AT310" s="17" t="s">
        <v>206</v>
      </c>
      <c r="AU310" s="17" t="s">
        <v>90</v>
      </c>
      <c r="AY310" s="17" t="s">
        <v>204</v>
      </c>
      <c r="BE310" s="228">
        <f>IF(O310="základní",K310,0)</f>
        <v>0</v>
      </c>
      <c r="BF310" s="228">
        <f>IF(O310="snížená",K310,0)</f>
        <v>0</v>
      </c>
      <c r="BG310" s="228">
        <f>IF(O310="zákl. přenesená",K310,0)</f>
        <v>0</v>
      </c>
      <c r="BH310" s="228">
        <f>IF(O310="sníž. přenesená",K310,0)</f>
        <v>0</v>
      </c>
      <c r="BI310" s="228">
        <f>IF(O310="nulová",K310,0)</f>
        <v>0</v>
      </c>
      <c r="BJ310" s="17" t="s">
        <v>88</v>
      </c>
      <c r="BK310" s="228">
        <f>ROUND(P310*H310,2)</f>
        <v>0</v>
      </c>
      <c r="BL310" s="17" t="s">
        <v>787</v>
      </c>
      <c r="BM310" s="17" t="s">
        <v>5276</v>
      </c>
    </row>
    <row r="311" spans="2:65" s="1" customFormat="1" ht="16.5" customHeight="1">
      <c r="B311" s="39"/>
      <c r="C311" s="216" t="s">
        <v>1651</v>
      </c>
      <c r="D311" s="216" t="s">
        <v>206</v>
      </c>
      <c r="E311" s="217" t="s">
        <v>5277</v>
      </c>
      <c r="F311" s="218" t="s">
        <v>5278</v>
      </c>
      <c r="G311" s="219" t="s">
        <v>361</v>
      </c>
      <c r="H311" s="220">
        <v>25</v>
      </c>
      <c r="I311" s="221"/>
      <c r="J311" s="221"/>
      <c r="K311" s="222">
        <f>ROUND(P311*H311,2)</f>
        <v>0</v>
      </c>
      <c r="L311" s="218" t="s">
        <v>1071</v>
      </c>
      <c r="M311" s="44"/>
      <c r="N311" s="223" t="s">
        <v>33</v>
      </c>
      <c r="O311" s="224" t="s">
        <v>49</v>
      </c>
      <c r="P311" s="225">
        <f>I311+J311</f>
        <v>0</v>
      </c>
      <c r="Q311" s="225">
        <f>ROUND(I311*H311,2)</f>
        <v>0</v>
      </c>
      <c r="R311" s="225">
        <f>ROUND(J311*H311,2)</f>
        <v>0</v>
      </c>
      <c r="S311" s="80"/>
      <c r="T311" s="226">
        <f>S311*H311</f>
        <v>0</v>
      </c>
      <c r="U311" s="226">
        <v>0</v>
      </c>
      <c r="V311" s="226">
        <f>U311*H311</f>
        <v>0</v>
      </c>
      <c r="W311" s="226">
        <v>0</v>
      </c>
      <c r="X311" s="227">
        <f>W311*H311</f>
        <v>0</v>
      </c>
      <c r="AR311" s="17" t="s">
        <v>787</v>
      </c>
      <c r="AT311" s="17" t="s">
        <v>206</v>
      </c>
      <c r="AU311" s="17" t="s">
        <v>90</v>
      </c>
      <c r="AY311" s="17" t="s">
        <v>204</v>
      </c>
      <c r="BE311" s="228">
        <f>IF(O311="základní",K311,0)</f>
        <v>0</v>
      </c>
      <c r="BF311" s="228">
        <f>IF(O311="snížená",K311,0)</f>
        <v>0</v>
      </c>
      <c r="BG311" s="228">
        <f>IF(O311="zákl. přenesená",K311,0)</f>
        <v>0</v>
      </c>
      <c r="BH311" s="228">
        <f>IF(O311="sníž. přenesená",K311,0)</f>
        <v>0</v>
      </c>
      <c r="BI311" s="228">
        <f>IF(O311="nulová",K311,0)</f>
        <v>0</v>
      </c>
      <c r="BJ311" s="17" t="s">
        <v>88</v>
      </c>
      <c r="BK311" s="228">
        <f>ROUND(P311*H311,2)</f>
        <v>0</v>
      </c>
      <c r="BL311" s="17" t="s">
        <v>787</v>
      </c>
      <c r="BM311" s="17" t="s">
        <v>5279</v>
      </c>
    </row>
    <row r="312" spans="2:65" s="1" customFormat="1" ht="16.5" customHeight="1">
      <c r="B312" s="39"/>
      <c r="C312" s="216" t="s">
        <v>1656</v>
      </c>
      <c r="D312" s="216" t="s">
        <v>206</v>
      </c>
      <c r="E312" s="217" t="s">
        <v>5280</v>
      </c>
      <c r="F312" s="218" t="s">
        <v>5281</v>
      </c>
      <c r="G312" s="219" t="s">
        <v>361</v>
      </c>
      <c r="H312" s="220">
        <v>716</v>
      </c>
      <c r="I312" s="221"/>
      <c r="J312" s="221"/>
      <c r="K312" s="222">
        <f>ROUND(P312*H312,2)</f>
        <v>0</v>
      </c>
      <c r="L312" s="218" t="s">
        <v>1071</v>
      </c>
      <c r="M312" s="44"/>
      <c r="N312" s="223" t="s">
        <v>33</v>
      </c>
      <c r="O312" s="224" t="s">
        <v>49</v>
      </c>
      <c r="P312" s="225">
        <f>I312+J312</f>
        <v>0</v>
      </c>
      <c r="Q312" s="225">
        <f>ROUND(I312*H312,2)</f>
        <v>0</v>
      </c>
      <c r="R312" s="225">
        <f>ROUND(J312*H312,2)</f>
        <v>0</v>
      </c>
      <c r="S312" s="80"/>
      <c r="T312" s="226">
        <f>S312*H312</f>
        <v>0</v>
      </c>
      <c r="U312" s="226">
        <v>0</v>
      </c>
      <c r="V312" s="226">
        <f>U312*H312</f>
        <v>0</v>
      </c>
      <c r="W312" s="226">
        <v>0</v>
      </c>
      <c r="X312" s="227">
        <f>W312*H312</f>
        <v>0</v>
      </c>
      <c r="AR312" s="17" t="s">
        <v>787</v>
      </c>
      <c r="AT312" s="17" t="s">
        <v>206</v>
      </c>
      <c r="AU312" s="17" t="s">
        <v>90</v>
      </c>
      <c r="AY312" s="17" t="s">
        <v>204</v>
      </c>
      <c r="BE312" s="228">
        <f>IF(O312="základní",K312,0)</f>
        <v>0</v>
      </c>
      <c r="BF312" s="228">
        <f>IF(O312="snížená",K312,0)</f>
        <v>0</v>
      </c>
      <c r="BG312" s="228">
        <f>IF(O312="zákl. přenesená",K312,0)</f>
        <v>0</v>
      </c>
      <c r="BH312" s="228">
        <f>IF(O312="sníž. přenesená",K312,0)</f>
        <v>0</v>
      </c>
      <c r="BI312" s="228">
        <f>IF(O312="nulová",K312,0)</f>
        <v>0</v>
      </c>
      <c r="BJ312" s="17" t="s">
        <v>88</v>
      </c>
      <c r="BK312" s="228">
        <f>ROUND(P312*H312,2)</f>
        <v>0</v>
      </c>
      <c r="BL312" s="17" t="s">
        <v>787</v>
      </c>
      <c r="BM312" s="17" t="s">
        <v>5282</v>
      </c>
    </row>
    <row r="313" spans="2:65" s="1" customFormat="1" ht="16.5" customHeight="1">
      <c r="B313" s="39"/>
      <c r="C313" s="216" t="s">
        <v>1666</v>
      </c>
      <c r="D313" s="216" t="s">
        <v>206</v>
      </c>
      <c r="E313" s="217" t="s">
        <v>5283</v>
      </c>
      <c r="F313" s="218" t="s">
        <v>5284</v>
      </c>
      <c r="G313" s="219" t="s">
        <v>296</v>
      </c>
      <c r="H313" s="220">
        <v>85</v>
      </c>
      <c r="I313" s="221"/>
      <c r="J313" s="221"/>
      <c r="K313" s="222">
        <f>ROUND(P313*H313,2)</f>
        <v>0</v>
      </c>
      <c r="L313" s="218" t="s">
        <v>1071</v>
      </c>
      <c r="M313" s="44"/>
      <c r="N313" s="223" t="s">
        <v>33</v>
      </c>
      <c r="O313" s="224" t="s">
        <v>49</v>
      </c>
      <c r="P313" s="225">
        <f>I313+J313</f>
        <v>0</v>
      </c>
      <c r="Q313" s="225">
        <f>ROUND(I313*H313,2)</f>
        <v>0</v>
      </c>
      <c r="R313" s="225">
        <f>ROUND(J313*H313,2)</f>
        <v>0</v>
      </c>
      <c r="S313" s="80"/>
      <c r="T313" s="226">
        <f>S313*H313</f>
        <v>0</v>
      </c>
      <c r="U313" s="226">
        <v>0</v>
      </c>
      <c r="V313" s="226">
        <f>U313*H313</f>
        <v>0</v>
      </c>
      <c r="W313" s="226">
        <v>0</v>
      </c>
      <c r="X313" s="227">
        <f>W313*H313</f>
        <v>0</v>
      </c>
      <c r="AR313" s="17" t="s">
        <v>787</v>
      </c>
      <c r="AT313" s="17" t="s">
        <v>206</v>
      </c>
      <c r="AU313" s="17" t="s">
        <v>90</v>
      </c>
      <c r="AY313" s="17" t="s">
        <v>204</v>
      </c>
      <c r="BE313" s="228">
        <f>IF(O313="základní",K313,0)</f>
        <v>0</v>
      </c>
      <c r="BF313" s="228">
        <f>IF(O313="snížená",K313,0)</f>
        <v>0</v>
      </c>
      <c r="BG313" s="228">
        <f>IF(O313="zákl. přenesená",K313,0)</f>
        <v>0</v>
      </c>
      <c r="BH313" s="228">
        <f>IF(O313="sníž. přenesená",K313,0)</f>
        <v>0</v>
      </c>
      <c r="BI313" s="228">
        <f>IF(O313="nulová",K313,0)</f>
        <v>0</v>
      </c>
      <c r="BJ313" s="17" t="s">
        <v>88</v>
      </c>
      <c r="BK313" s="228">
        <f>ROUND(P313*H313,2)</f>
        <v>0</v>
      </c>
      <c r="BL313" s="17" t="s">
        <v>787</v>
      </c>
      <c r="BM313" s="17" t="s">
        <v>5285</v>
      </c>
    </row>
    <row r="314" spans="2:65" s="1" customFormat="1" ht="16.5" customHeight="1">
      <c r="B314" s="39"/>
      <c r="C314" s="216" t="s">
        <v>1672</v>
      </c>
      <c r="D314" s="216" t="s">
        <v>206</v>
      </c>
      <c r="E314" s="217" t="s">
        <v>5286</v>
      </c>
      <c r="F314" s="218" t="s">
        <v>5287</v>
      </c>
      <c r="G314" s="219" t="s">
        <v>296</v>
      </c>
      <c r="H314" s="220">
        <v>1384</v>
      </c>
      <c r="I314" s="221"/>
      <c r="J314" s="221"/>
      <c r="K314" s="222">
        <f>ROUND(P314*H314,2)</f>
        <v>0</v>
      </c>
      <c r="L314" s="218" t="s">
        <v>1071</v>
      </c>
      <c r="M314" s="44"/>
      <c r="N314" s="223" t="s">
        <v>33</v>
      </c>
      <c r="O314" s="224" t="s">
        <v>49</v>
      </c>
      <c r="P314" s="225">
        <f>I314+J314</f>
        <v>0</v>
      </c>
      <c r="Q314" s="225">
        <f>ROUND(I314*H314,2)</f>
        <v>0</v>
      </c>
      <c r="R314" s="225">
        <f>ROUND(J314*H314,2)</f>
        <v>0</v>
      </c>
      <c r="S314" s="80"/>
      <c r="T314" s="226">
        <f>S314*H314</f>
        <v>0</v>
      </c>
      <c r="U314" s="226">
        <v>0</v>
      </c>
      <c r="V314" s="226">
        <f>U314*H314</f>
        <v>0</v>
      </c>
      <c r="W314" s="226">
        <v>0</v>
      </c>
      <c r="X314" s="227">
        <f>W314*H314</f>
        <v>0</v>
      </c>
      <c r="AR314" s="17" t="s">
        <v>787</v>
      </c>
      <c r="AT314" s="17" t="s">
        <v>206</v>
      </c>
      <c r="AU314" s="17" t="s">
        <v>90</v>
      </c>
      <c r="AY314" s="17" t="s">
        <v>204</v>
      </c>
      <c r="BE314" s="228">
        <f>IF(O314="základní",K314,0)</f>
        <v>0</v>
      </c>
      <c r="BF314" s="228">
        <f>IF(O314="snížená",K314,0)</f>
        <v>0</v>
      </c>
      <c r="BG314" s="228">
        <f>IF(O314="zákl. přenesená",K314,0)</f>
        <v>0</v>
      </c>
      <c r="BH314" s="228">
        <f>IF(O314="sníž. přenesená",K314,0)</f>
        <v>0</v>
      </c>
      <c r="BI314" s="228">
        <f>IF(O314="nulová",K314,0)</f>
        <v>0</v>
      </c>
      <c r="BJ314" s="17" t="s">
        <v>88</v>
      </c>
      <c r="BK314" s="228">
        <f>ROUND(P314*H314,2)</f>
        <v>0</v>
      </c>
      <c r="BL314" s="17" t="s">
        <v>787</v>
      </c>
      <c r="BM314" s="17" t="s">
        <v>5288</v>
      </c>
    </row>
    <row r="315" spans="2:65" s="1" customFormat="1" ht="16.5" customHeight="1">
      <c r="B315" s="39"/>
      <c r="C315" s="216" t="s">
        <v>1679</v>
      </c>
      <c r="D315" s="216" t="s">
        <v>206</v>
      </c>
      <c r="E315" s="217" t="s">
        <v>5289</v>
      </c>
      <c r="F315" s="218" t="s">
        <v>5290</v>
      </c>
      <c r="G315" s="219" t="s">
        <v>296</v>
      </c>
      <c r="H315" s="220">
        <v>85</v>
      </c>
      <c r="I315" s="221"/>
      <c r="J315" s="221"/>
      <c r="K315" s="222">
        <f>ROUND(P315*H315,2)</f>
        <v>0</v>
      </c>
      <c r="L315" s="218" t="s">
        <v>1071</v>
      </c>
      <c r="M315" s="44"/>
      <c r="N315" s="223" t="s">
        <v>33</v>
      </c>
      <c r="O315" s="224" t="s">
        <v>49</v>
      </c>
      <c r="P315" s="225">
        <f>I315+J315</f>
        <v>0</v>
      </c>
      <c r="Q315" s="225">
        <f>ROUND(I315*H315,2)</f>
        <v>0</v>
      </c>
      <c r="R315" s="225">
        <f>ROUND(J315*H315,2)</f>
        <v>0</v>
      </c>
      <c r="S315" s="80"/>
      <c r="T315" s="226">
        <f>S315*H315</f>
        <v>0</v>
      </c>
      <c r="U315" s="226">
        <v>0</v>
      </c>
      <c r="V315" s="226">
        <f>U315*H315</f>
        <v>0</v>
      </c>
      <c r="W315" s="226">
        <v>0</v>
      </c>
      <c r="X315" s="227">
        <f>W315*H315</f>
        <v>0</v>
      </c>
      <c r="AR315" s="17" t="s">
        <v>787</v>
      </c>
      <c r="AT315" s="17" t="s">
        <v>206</v>
      </c>
      <c r="AU315" s="17" t="s">
        <v>90</v>
      </c>
      <c r="AY315" s="17" t="s">
        <v>204</v>
      </c>
      <c r="BE315" s="228">
        <f>IF(O315="základní",K315,0)</f>
        <v>0</v>
      </c>
      <c r="BF315" s="228">
        <f>IF(O315="snížená",K315,0)</f>
        <v>0</v>
      </c>
      <c r="BG315" s="228">
        <f>IF(O315="zákl. přenesená",K315,0)</f>
        <v>0</v>
      </c>
      <c r="BH315" s="228">
        <f>IF(O315="sníž. přenesená",K315,0)</f>
        <v>0</v>
      </c>
      <c r="BI315" s="228">
        <f>IF(O315="nulová",K315,0)</f>
        <v>0</v>
      </c>
      <c r="BJ315" s="17" t="s">
        <v>88</v>
      </c>
      <c r="BK315" s="228">
        <f>ROUND(P315*H315,2)</f>
        <v>0</v>
      </c>
      <c r="BL315" s="17" t="s">
        <v>787</v>
      </c>
      <c r="BM315" s="17" t="s">
        <v>5291</v>
      </c>
    </row>
    <row r="316" spans="2:65" s="1" customFormat="1" ht="16.5" customHeight="1">
      <c r="B316" s="39"/>
      <c r="C316" s="216" t="s">
        <v>1684</v>
      </c>
      <c r="D316" s="216" t="s">
        <v>206</v>
      </c>
      <c r="E316" s="217" t="s">
        <v>5292</v>
      </c>
      <c r="F316" s="218" t="s">
        <v>5293</v>
      </c>
      <c r="G316" s="219" t="s">
        <v>296</v>
      </c>
      <c r="H316" s="220">
        <v>1384</v>
      </c>
      <c r="I316" s="221"/>
      <c r="J316" s="221"/>
      <c r="K316" s="222">
        <f>ROUND(P316*H316,2)</f>
        <v>0</v>
      </c>
      <c r="L316" s="218" t="s">
        <v>1071</v>
      </c>
      <c r="M316" s="44"/>
      <c r="N316" s="223" t="s">
        <v>33</v>
      </c>
      <c r="O316" s="224" t="s">
        <v>49</v>
      </c>
      <c r="P316" s="225">
        <f>I316+J316</f>
        <v>0</v>
      </c>
      <c r="Q316" s="225">
        <f>ROUND(I316*H316,2)</f>
        <v>0</v>
      </c>
      <c r="R316" s="225">
        <f>ROUND(J316*H316,2)</f>
        <v>0</v>
      </c>
      <c r="S316" s="80"/>
      <c r="T316" s="226">
        <f>S316*H316</f>
        <v>0</v>
      </c>
      <c r="U316" s="226">
        <v>0</v>
      </c>
      <c r="V316" s="226">
        <f>U316*H316</f>
        <v>0</v>
      </c>
      <c r="W316" s="226">
        <v>0</v>
      </c>
      <c r="X316" s="227">
        <f>W316*H316</f>
        <v>0</v>
      </c>
      <c r="AR316" s="17" t="s">
        <v>787</v>
      </c>
      <c r="AT316" s="17" t="s">
        <v>206</v>
      </c>
      <c r="AU316" s="17" t="s">
        <v>90</v>
      </c>
      <c r="AY316" s="17" t="s">
        <v>204</v>
      </c>
      <c r="BE316" s="228">
        <f>IF(O316="základní",K316,0)</f>
        <v>0</v>
      </c>
      <c r="BF316" s="228">
        <f>IF(O316="snížená",K316,0)</f>
        <v>0</v>
      </c>
      <c r="BG316" s="228">
        <f>IF(O316="zákl. přenesená",K316,0)</f>
        <v>0</v>
      </c>
      <c r="BH316" s="228">
        <f>IF(O316="sníž. přenesená",K316,0)</f>
        <v>0</v>
      </c>
      <c r="BI316" s="228">
        <f>IF(O316="nulová",K316,0)</f>
        <v>0</v>
      </c>
      <c r="BJ316" s="17" t="s">
        <v>88</v>
      </c>
      <c r="BK316" s="228">
        <f>ROUND(P316*H316,2)</f>
        <v>0</v>
      </c>
      <c r="BL316" s="17" t="s">
        <v>787</v>
      </c>
      <c r="BM316" s="17" t="s">
        <v>5294</v>
      </c>
    </row>
    <row r="317" spans="2:65" s="1" customFormat="1" ht="16.5" customHeight="1">
      <c r="B317" s="39"/>
      <c r="C317" s="216" t="s">
        <v>1689</v>
      </c>
      <c r="D317" s="216" t="s">
        <v>206</v>
      </c>
      <c r="E317" s="217" t="s">
        <v>4718</v>
      </c>
      <c r="F317" s="218" t="s">
        <v>4719</v>
      </c>
      <c r="G317" s="219" t="s">
        <v>3124</v>
      </c>
      <c r="H317" s="291"/>
      <c r="I317" s="221"/>
      <c r="J317" s="221"/>
      <c r="K317" s="222">
        <f>ROUND(P317*H317,2)</f>
        <v>0</v>
      </c>
      <c r="L317" s="218" t="s">
        <v>1071</v>
      </c>
      <c r="M317" s="44"/>
      <c r="N317" s="223" t="s">
        <v>33</v>
      </c>
      <c r="O317" s="224" t="s">
        <v>49</v>
      </c>
      <c r="P317" s="225">
        <f>I317+J317</f>
        <v>0</v>
      </c>
      <c r="Q317" s="225">
        <f>ROUND(I317*H317,2)</f>
        <v>0</v>
      </c>
      <c r="R317" s="225">
        <f>ROUND(J317*H317,2)</f>
        <v>0</v>
      </c>
      <c r="S317" s="80"/>
      <c r="T317" s="226">
        <f>S317*H317</f>
        <v>0</v>
      </c>
      <c r="U317" s="226">
        <v>0</v>
      </c>
      <c r="V317" s="226">
        <f>U317*H317</f>
        <v>0</v>
      </c>
      <c r="W317" s="226">
        <v>0</v>
      </c>
      <c r="X317" s="227">
        <f>W317*H317</f>
        <v>0</v>
      </c>
      <c r="AR317" s="17" t="s">
        <v>787</v>
      </c>
      <c r="AT317" s="17" t="s">
        <v>206</v>
      </c>
      <c r="AU317" s="17" t="s">
        <v>90</v>
      </c>
      <c r="AY317" s="17" t="s">
        <v>204</v>
      </c>
      <c r="BE317" s="228">
        <f>IF(O317="základní",K317,0)</f>
        <v>0</v>
      </c>
      <c r="BF317" s="228">
        <f>IF(O317="snížená",K317,0)</f>
        <v>0</v>
      </c>
      <c r="BG317" s="228">
        <f>IF(O317="zákl. přenesená",K317,0)</f>
        <v>0</v>
      </c>
      <c r="BH317" s="228">
        <f>IF(O317="sníž. přenesená",K317,0)</f>
        <v>0</v>
      </c>
      <c r="BI317" s="228">
        <f>IF(O317="nulová",K317,0)</f>
        <v>0</v>
      </c>
      <c r="BJ317" s="17" t="s">
        <v>88</v>
      </c>
      <c r="BK317" s="228">
        <f>ROUND(P317*H317,2)</f>
        <v>0</v>
      </c>
      <c r="BL317" s="17" t="s">
        <v>787</v>
      </c>
      <c r="BM317" s="17" t="s">
        <v>5295</v>
      </c>
    </row>
    <row r="318" spans="2:65" s="1" customFormat="1" ht="16.5" customHeight="1">
      <c r="B318" s="39"/>
      <c r="C318" s="216" t="s">
        <v>1695</v>
      </c>
      <c r="D318" s="216" t="s">
        <v>206</v>
      </c>
      <c r="E318" s="217" t="s">
        <v>5266</v>
      </c>
      <c r="F318" s="218" t="s">
        <v>5267</v>
      </c>
      <c r="G318" s="219" t="s">
        <v>3124</v>
      </c>
      <c r="H318" s="291"/>
      <c r="I318" s="221"/>
      <c r="J318" s="221"/>
      <c r="K318" s="222">
        <f>ROUND(P318*H318,2)</f>
        <v>0</v>
      </c>
      <c r="L318" s="218" t="s">
        <v>1071</v>
      </c>
      <c r="M318" s="44"/>
      <c r="N318" s="223" t="s">
        <v>33</v>
      </c>
      <c r="O318" s="224" t="s">
        <v>49</v>
      </c>
      <c r="P318" s="225">
        <f>I318+J318</f>
        <v>0</v>
      </c>
      <c r="Q318" s="225">
        <f>ROUND(I318*H318,2)</f>
        <v>0</v>
      </c>
      <c r="R318" s="225">
        <f>ROUND(J318*H318,2)</f>
        <v>0</v>
      </c>
      <c r="S318" s="80"/>
      <c r="T318" s="226">
        <f>S318*H318</f>
        <v>0</v>
      </c>
      <c r="U318" s="226">
        <v>0</v>
      </c>
      <c r="V318" s="226">
        <f>U318*H318</f>
        <v>0</v>
      </c>
      <c r="W318" s="226">
        <v>0</v>
      </c>
      <c r="X318" s="227">
        <f>W318*H318</f>
        <v>0</v>
      </c>
      <c r="AR318" s="17" t="s">
        <v>787</v>
      </c>
      <c r="AT318" s="17" t="s">
        <v>206</v>
      </c>
      <c r="AU318" s="17" t="s">
        <v>90</v>
      </c>
      <c r="AY318" s="17" t="s">
        <v>204</v>
      </c>
      <c r="BE318" s="228">
        <f>IF(O318="základní",K318,0)</f>
        <v>0</v>
      </c>
      <c r="BF318" s="228">
        <f>IF(O318="snížená",K318,0)</f>
        <v>0</v>
      </c>
      <c r="BG318" s="228">
        <f>IF(O318="zákl. přenesená",K318,0)</f>
        <v>0</v>
      </c>
      <c r="BH318" s="228">
        <f>IF(O318="sníž. přenesená",K318,0)</f>
        <v>0</v>
      </c>
      <c r="BI318" s="228">
        <f>IF(O318="nulová",K318,0)</f>
        <v>0</v>
      </c>
      <c r="BJ318" s="17" t="s">
        <v>88</v>
      </c>
      <c r="BK318" s="228">
        <f>ROUND(P318*H318,2)</f>
        <v>0</v>
      </c>
      <c r="BL318" s="17" t="s">
        <v>787</v>
      </c>
      <c r="BM318" s="17" t="s">
        <v>5296</v>
      </c>
    </row>
    <row r="319" spans="2:63" s="10" customFormat="1" ht="25.9" customHeight="1">
      <c r="B319" s="199"/>
      <c r="C319" s="200"/>
      <c r="D319" s="201" t="s">
        <v>79</v>
      </c>
      <c r="E319" s="202" t="s">
        <v>4721</v>
      </c>
      <c r="F319" s="202" t="s">
        <v>4722</v>
      </c>
      <c r="G319" s="200"/>
      <c r="H319" s="200"/>
      <c r="I319" s="203"/>
      <c r="J319" s="203"/>
      <c r="K319" s="204">
        <f>BK319</f>
        <v>0</v>
      </c>
      <c r="L319" s="200"/>
      <c r="M319" s="205"/>
      <c r="N319" s="206"/>
      <c r="O319" s="207"/>
      <c r="P319" s="207"/>
      <c r="Q319" s="208">
        <f>SUM(Q320:Q326)</f>
        <v>0</v>
      </c>
      <c r="R319" s="208">
        <f>SUM(R320:R326)</f>
        <v>0</v>
      </c>
      <c r="S319" s="207"/>
      <c r="T319" s="209">
        <f>SUM(T320:T326)</f>
        <v>0</v>
      </c>
      <c r="U319" s="207"/>
      <c r="V319" s="209">
        <f>SUM(V320:V326)</f>
        <v>0</v>
      </c>
      <c r="W319" s="207"/>
      <c r="X319" s="210">
        <f>SUM(X320:X326)</f>
        <v>0</v>
      </c>
      <c r="AR319" s="211" t="s">
        <v>211</v>
      </c>
      <c r="AT319" s="212" t="s">
        <v>79</v>
      </c>
      <c r="AU319" s="212" t="s">
        <v>80</v>
      </c>
      <c r="AY319" s="211" t="s">
        <v>204</v>
      </c>
      <c r="BK319" s="213">
        <f>SUM(BK320:BK326)</f>
        <v>0</v>
      </c>
    </row>
    <row r="320" spans="2:65" s="1" customFormat="1" ht="16.5" customHeight="1">
      <c r="B320" s="39"/>
      <c r="C320" s="216" t="s">
        <v>1700</v>
      </c>
      <c r="D320" s="216" t="s">
        <v>206</v>
      </c>
      <c r="E320" s="217" t="s">
        <v>5297</v>
      </c>
      <c r="F320" s="218" t="s">
        <v>5298</v>
      </c>
      <c r="G320" s="219" t="s">
        <v>1289</v>
      </c>
      <c r="H320" s="220">
        <v>96</v>
      </c>
      <c r="I320" s="221"/>
      <c r="J320" s="221"/>
      <c r="K320" s="222">
        <f>ROUND(P320*H320,2)</f>
        <v>0</v>
      </c>
      <c r="L320" s="218" t="s">
        <v>1071</v>
      </c>
      <c r="M320" s="44"/>
      <c r="N320" s="223" t="s">
        <v>33</v>
      </c>
      <c r="O320" s="224" t="s">
        <v>49</v>
      </c>
      <c r="P320" s="225">
        <f>I320+J320</f>
        <v>0</v>
      </c>
      <c r="Q320" s="225">
        <f>ROUND(I320*H320,2)</f>
        <v>0</v>
      </c>
      <c r="R320" s="225">
        <f>ROUND(J320*H320,2)</f>
        <v>0</v>
      </c>
      <c r="S320" s="80"/>
      <c r="T320" s="226">
        <f>S320*H320</f>
        <v>0</v>
      </c>
      <c r="U320" s="226">
        <v>0</v>
      </c>
      <c r="V320" s="226">
        <f>U320*H320</f>
        <v>0</v>
      </c>
      <c r="W320" s="226">
        <v>0</v>
      </c>
      <c r="X320" s="227">
        <f>W320*H320</f>
        <v>0</v>
      </c>
      <c r="AR320" s="17" t="s">
        <v>3675</v>
      </c>
      <c r="AT320" s="17" t="s">
        <v>206</v>
      </c>
      <c r="AU320" s="17" t="s">
        <v>88</v>
      </c>
      <c r="AY320" s="17" t="s">
        <v>204</v>
      </c>
      <c r="BE320" s="228">
        <f>IF(O320="základní",K320,0)</f>
        <v>0</v>
      </c>
      <c r="BF320" s="228">
        <f>IF(O320="snížená",K320,0)</f>
        <v>0</v>
      </c>
      <c r="BG320" s="228">
        <f>IF(O320="zákl. přenesená",K320,0)</f>
        <v>0</v>
      </c>
      <c r="BH320" s="228">
        <f>IF(O320="sníž. přenesená",K320,0)</f>
        <v>0</v>
      </c>
      <c r="BI320" s="228">
        <f>IF(O320="nulová",K320,0)</f>
        <v>0</v>
      </c>
      <c r="BJ320" s="17" t="s">
        <v>88</v>
      </c>
      <c r="BK320" s="228">
        <f>ROUND(P320*H320,2)</f>
        <v>0</v>
      </c>
      <c r="BL320" s="17" t="s">
        <v>3675</v>
      </c>
      <c r="BM320" s="17" t="s">
        <v>5299</v>
      </c>
    </row>
    <row r="321" spans="2:51" s="12" customFormat="1" ht="12">
      <c r="B321" s="240"/>
      <c r="C321" s="241"/>
      <c r="D321" s="231" t="s">
        <v>213</v>
      </c>
      <c r="E321" s="242" t="s">
        <v>33</v>
      </c>
      <c r="F321" s="243" t="s">
        <v>5300</v>
      </c>
      <c r="G321" s="241"/>
      <c r="H321" s="244">
        <v>96</v>
      </c>
      <c r="I321" s="245"/>
      <c r="J321" s="245"/>
      <c r="K321" s="241"/>
      <c r="L321" s="241"/>
      <c r="M321" s="246"/>
      <c r="N321" s="247"/>
      <c r="O321" s="248"/>
      <c r="P321" s="248"/>
      <c r="Q321" s="248"/>
      <c r="R321" s="248"/>
      <c r="S321" s="248"/>
      <c r="T321" s="248"/>
      <c r="U321" s="248"/>
      <c r="V321" s="248"/>
      <c r="W321" s="248"/>
      <c r="X321" s="249"/>
      <c r="AT321" s="250" t="s">
        <v>213</v>
      </c>
      <c r="AU321" s="250" t="s">
        <v>88</v>
      </c>
      <c r="AV321" s="12" t="s">
        <v>90</v>
      </c>
      <c r="AW321" s="12" t="s">
        <v>5</v>
      </c>
      <c r="AX321" s="12" t="s">
        <v>80</v>
      </c>
      <c r="AY321" s="250" t="s">
        <v>204</v>
      </c>
    </row>
    <row r="322" spans="2:51" s="13" customFormat="1" ht="12">
      <c r="B322" s="251"/>
      <c r="C322" s="252"/>
      <c r="D322" s="231" t="s">
        <v>213</v>
      </c>
      <c r="E322" s="253" t="s">
        <v>33</v>
      </c>
      <c r="F322" s="254" t="s">
        <v>218</v>
      </c>
      <c r="G322" s="252"/>
      <c r="H322" s="255">
        <v>96</v>
      </c>
      <c r="I322" s="256"/>
      <c r="J322" s="256"/>
      <c r="K322" s="252"/>
      <c r="L322" s="252"/>
      <c r="M322" s="257"/>
      <c r="N322" s="258"/>
      <c r="O322" s="259"/>
      <c r="P322" s="259"/>
      <c r="Q322" s="259"/>
      <c r="R322" s="259"/>
      <c r="S322" s="259"/>
      <c r="T322" s="259"/>
      <c r="U322" s="259"/>
      <c r="V322" s="259"/>
      <c r="W322" s="259"/>
      <c r="X322" s="260"/>
      <c r="AT322" s="261" t="s">
        <v>213</v>
      </c>
      <c r="AU322" s="261" t="s">
        <v>88</v>
      </c>
      <c r="AV322" s="13" t="s">
        <v>211</v>
      </c>
      <c r="AW322" s="13" t="s">
        <v>5</v>
      </c>
      <c r="AX322" s="13" t="s">
        <v>88</v>
      </c>
      <c r="AY322" s="261" t="s">
        <v>204</v>
      </c>
    </row>
    <row r="323" spans="2:65" s="1" customFormat="1" ht="16.5" customHeight="1">
      <c r="B323" s="39"/>
      <c r="C323" s="216" t="s">
        <v>1705</v>
      </c>
      <c r="D323" s="216" t="s">
        <v>206</v>
      </c>
      <c r="E323" s="217" t="s">
        <v>5301</v>
      </c>
      <c r="F323" s="218" t="s">
        <v>5302</v>
      </c>
      <c r="G323" s="219" t="s">
        <v>1289</v>
      </c>
      <c r="H323" s="220">
        <v>10</v>
      </c>
      <c r="I323" s="221"/>
      <c r="J323" s="221"/>
      <c r="K323" s="222">
        <f>ROUND(P323*H323,2)</f>
        <v>0</v>
      </c>
      <c r="L323" s="218" t="s">
        <v>1071</v>
      </c>
      <c r="M323" s="44"/>
      <c r="N323" s="223" t="s">
        <v>33</v>
      </c>
      <c r="O323" s="224" t="s">
        <v>49</v>
      </c>
      <c r="P323" s="225">
        <f>I323+J323</f>
        <v>0</v>
      </c>
      <c r="Q323" s="225">
        <f>ROUND(I323*H323,2)</f>
        <v>0</v>
      </c>
      <c r="R323" s="225">
        <f>ROUND(J323*H323,2)</f>
        <v>0</v>
      </c>
      <c r="S323" s="80"/>
      <c r="T323" s="226">
        <f>S323*H323</f>
        <v>0</v>
      </c>
      <c r="U323" s="226">
        <v>0</v>
      </c>
      <c r="V323" s="226">
        <f>U323*H323</f>
        <v>0</v>
      </c>
      <c r="W323" s="226">
        <v>0</v>
      </c>
      <c r="X323" s="227">
        <f>W323*H323</f>
        <v>0</v>
      </c>
      <c r="AR323" s="17" t="s">
        <v>3675</v>
      </c>
      <c r="AT323" s="17" t="s">
        <v>206</v>
      </c>
      <c r="AU323" s="17" t="s">
        <v>88</v>
      </c>
      <c r="AY323" s="17" t="s">
        <v>204</v>
      </c>
      <c r="BE323" s="228">
        <f>IF(O323="základní",K323,0)</f>
        <v>0</v>
      </c>
      <c r="BF323" s="228">
        <f>IF(O323="snížená",K323,0)</f>
        <v>0</v>
      </c>
      <c r="BG323" s="228">
        <f>IF(O323="zákl. přenesená",K323,0)</f>
        <v>0</v>
      </c>
      <c r="BH323" s="228">
        <f>IF(O323="sníž. přenesená",K323,0)</f>
        <v>0</v>
      </c>
      <c r="BI323" s="228">
        <f>IF(O323="nulová",K323,0)</f>
        <v>0</v>
      </c>
      <c r="BJ323" s="17" t="s">
        <v>88</v>
      </c>
      <c r="BK323" s="228">
        <f>ROUND(P323*H323,2)</f>
        <v>0</v>
      </c>
      <c r="BL323" s="17" t="s">
        <v>3675</v>
      </c>
      <c r="BM323" s="17" t="s">
        <v>5303</v>
      </c>
    </row>
    <row r="324" spans="2:65" s="1" customFormat="1" ht="16.5" customHeight="1">
      <c r="B324" s="39"/>
      <c r="C324" s="216" t="s">
        <v>1711</v>
      </c>
      <c r="D324" s="216" t="s">
        <v>206</v>
      </c>
      <c r="E324" s="217" t="s">
        <v>5304</v>
      </c>
      <c r="F324" s="218" t="s">
        <v>5305</v>
      </c>
      <c r="G324" s="219" t="s">
        <v>1289</v>
      </c>
      <c r="H324" s="220">
        <v>80</v>
      </c>
      <c r="I324" s="221"/>
      <c r="J324" s="221"/>
      <c r="K324" s="222">
        <f>ROUND(P324*H324,2)</f>
        <v>0</v>
      </c>
      <c r="L324" s="218" t="s">
        <v>1071</v>
      </c>
      <c r="M324" s="44"/>
      <c r="N324" s="223" t="s">
        <v>33</v>
      </c>
      <c r="O324" s="224" t="s">
        <v>49</v>
      </c>
      <c r="P324" s="225">
        <f>I324+J324</f>
        <v>0</v>
      </c>
      <c r="Q324" s="225">
        <f>ROUND(I324*H324,2)</f>
        <v>0</v>
      </c>
      <c r="R324" s="225">
        <f>ROUND(J324*H324,2)</f>
        <v>0</v>
      </c>
      <c r="S324" s="80"/>
      <c r="T324" s="226">
        <f>S324*H324</f>
        <v>0</v>
      </c>
      <c r="U324" s="226">
        <v>0</v>
      </c>
      <c r="V324" s="226">
        <f>U324*H324</f>
        <v>0</v>
      </c>
      <c r="W324" s="226">
        <v>0</v>
      </c>
      <c r="X324" s="227">
        <f>W324*H324</f>
        <v>0</v>
      </c>
      <c r="AR324" s="17" t="s">
        <v>3675</v>
      </c>
      <c r="AT324" s="17" t="s">
        <v>206</v>
      </c>
      <c r="AU324" s="17" t="s">
        <v>88</v>
      </c>
      <c r="AY324" s="17" t="s">
        <v>204</v>
      </c>
      <c r="BE324" s="228">
        <f>IF(O324="základní",K324,0)</f>
        <v>0</v>
      </c>
      <c r="BF324" s="228">
        <f>IF(O324="snížená",K324,0)</f>
        <v>0</v>
      </c>
      <c r="BG324" s="228">
        <f>IF(O324="zákl. přenesená",K324,0)</f>
        <v>0</v>
      </c>
      <c r="BH324" s="228">
        <f>IF(O324="sníž. přenesená",K324,0)</f>
        <v>0</v>
      </c>
      <c r="BI324" s="228">
        <f>IF(O324="nulová",K324,0)</f>
        <v>0</v>
      </c>
      <c r="BJ324" s="17" t="s">
        <v>88</v>
      </c>
      <c r="BK324" s="228">
        <f>ROUND(P324*H324,2)</f>
        <v>0</v>
      </c>
      <c r="BL324" s="17" t="s">
        <v>3675</v>
      </c>
      <c r="BM324" s="17" t="s">
        <v>5306</v>
      </c>
    </row>
    <row r="325" spans="2:65" s="1" customFormat="1" ht="16.5" customHeight="1">
      <c r="B325" s="39"/>
      <c r="C325" s="216" t="s">
        <v>1717</v>
      </c>
      <c r="D325" s="216" t="s">
        <v>206</v>
      </c>
      <c r="E325" s="217" t="s">
        <v>4727</v>
      </c>
      <c r="F325" s="218" t="s">
        <v>5307</v>
      </c>
      <c r="G325" s="219" t="s">
        <v>1289</v>
      </c>
      <c r="H325" s="220">
        <v>100</v>
      </c>
      <c r="I325" s="221"/>
      <c r="J325" s="221"/>
      <c r="K325" s="222">
        <f>ROUND(P325*H325,2)</f>
        <v>0</v>
      </c>
      <c r="L325" s="218" t="s">
        <v>1071</v>
      </c>
      <c r="M325" s="44"/>
      <c r="N325" s="223" t="s">
        <v>33</v>
      </c>
      <c r="O325" s="224" t="s">
        <v>49</v>
      </c>
      <c r="P325" s="225">
        <f>I325+J325</f>
        <v>0</v>
      </c>
      <c r="Q325" s="225">
        <f>ROUND(I325*H325,2)</f>
        <v>0</v>
      </c>
      <c r="R325" s="225">
        <f>ROUND(J325*H325,2)</f>
        <v>0</v>
      </c>
      <c r="S325" s="80"/>
      <c r="T325" s="226">
        <f>S325*H325</f>
        <v>0</v>
      </c>
      <c r="U325" s="226">
        <v>0</v>
      </c>
      <c r="V325" s="226">
        <f>U325*H325</f>
        <v>0</v>
      </c>
      <c r="W325" s="226">
        <v>0</v>
      </c>
      <c r="X325" s="227">
        <f>W325*H325</f>
        <v>0</v>
      </c>
      <c r="AR325" s="17" t="s">
        <v>3675</v>
      </c>
      <c r="AT325" s="17" t="s">
        <v>206</v>
      </c>
      <c r="AU325" s="17" t="s">
        <v>88</v>
      </c>
      <c r="AY325" s="17" t="s">
        <v>204</v>
      </c>
      <c r="BE325" s="228">
        <f>IF(O325="základní",K325,0)</f>
        <v>0</v>
      </c>
      <c r="BF325" s="228">
        <f>IF(O325="snížená",K325,0)</f>
        <v>0</v>
      </c>
      <c r="BG325" s="228">
        <f>IF(O325="zákl. přenesená",K325,0)</f>
        <v>0</v>
      </c>
      <c r="BH325" s="228">
        <f>IF(O325="sníž. přenesená",K325,0)</f>
        <v>0</v>
      </c>
      <c r="BI325" s="228">
        <f>IF(O325="nulová",K325,0)</f>
        <v>0</v>
      </c>
      <c r="BJ325" s="17" t="s">
        <v>88</v>
      </c>
      <c r="BK325" s="228">
        <f>ROUND(P325*H325,2)</f>
        <v>0</v>
      </c>
      <c r="BL325" s="17" t="s">
        <v>3675</v>
      </c>
      <c r="BM325" s="17" t="s">
        <v>5308</v>
      </c>
    </row>
    <row r="326" spans="2:65" s="1" customFormat="1" ht="16.5" customHeight="1">
      <c r="B326" s="39"/>
      <c r="C326" s="216" t="s">
        <v>1723</v>
      </c>
      <c r="D326" s="216" t="s">
        <v>206</v>
      </c>
      <c r="E326" s="217" t="s">
        <v>4730</v>
      </c>
      <c r="F326" s="218" t="s">
        <v>5309</v>
      </c>
      <c r="G326" s="219" t="s">
        <v>1289</v>
      </c>
      <c r="H326" s="220">
        <v>24</v>
      </c>
      <c r="I326" s="221"/>
      <c r="J326" s="221"/>
      <c r="K326" s="222">
        <f>ROUND(P326*H326,2)</f>
        <v>0</v>
      </c>
      <c r="L326" s="218" t="s">
        <v>1071</v>
      </c>
      <c r="M326" s="44"/>
      <c r="N326" s="223" t="s">
        <v>33</v>
      </c>
      <c r="O326" s="224" t="s">
        <v>49</v>
      </c>
      <c r="P326" s="225">
        <f>I326+J326</f>
        <v>0</v>
      </c>
      <c r="Q326" s="225">
        <f>ROUND(I326*H326,2)</f>
        <v>0</v>
      </c>
      <c r="R326" s="225">
        <f>ROUND(J326*H326,2)</f>
        <v>0</v>
      </c>
      <c r="S326" s="80"/>
      <c r="T326" s="226">
        <f>S326*H326</f>
        <v>0</v>
      </c>
      <c r="U326" s="226">
        <v>0</v>
      </c>
      <c r="V326" s="226">
        <f>U326*H326</f>
        <v>0</v>
      </c>
      <c r="W326" s="226">
        <v>0</v>
      </c>
      <c r="X326" s="227">
        <f>W326*H326</f>
        <v>0</v>
      </c>
      <c r="AR326" s="17" t="s">
        <v>3675</v>
      </c>
      <c r="AT326" s="17" t="s">
        <v>206</v>
      </c>
      <c r="AU326" s="17" t="s">
        <v>88</v>
      </c>
      <c r="AY326" s="17" t="s">
        <v>204</v>
      </c>
      <c r="BE326" s="228">
        <f>IF(O326="základní",K326,0)</f>
        <v>0</v>
      </c>
      <c r="BF326" s="228">
        <f>IF(O326="snížená",K326,0)</f>
        <v>0</v>
      </c>
      <c r="BG326" s="228">
        <f>IF(O326="zákl. přenesená",K326,0)</f>
        <v>0</v>
      </c>
      <c r="BH326" s="228">
        <f>IF(O326="sníž. přenesená",K326,0)</f>
        <v>0</v>
      </c>
      <c r="BI326" s="228">
        <f>IF(O326="nulová",K326,0)</f>
        <v>0</v>
      </c>
      <c r="BJ326" s="17" t="s">
        <v>88</v>
      </c>
      <c r="BK326" s="228">
        <f>ROUND(P326*H326,2)</f>
        <v>0</v>
      </c>
      <c r="BL326" s="17" t="s">
        <v>3675</v>
      </c>
      <c r="BM326" s="17" t="s">
        <v>5310</v>
      </c>
    </row>
    <row r="327" spans="2:63" s="10" customFormat="1" ht="25.9" customHeight="1">
      <c r="B327" s="199"/>
      <c r="C327" s="200"/>
      <c r="D327" s="201" t="s">
        <v>79</v>
      </c>
      <c r="E327" s="202" t="s">
        <v>4736</v>
      </c>
      <c r="F327" s="202" t="s">
        <v>4737</v>
      </c>
      <c r="G327" s="200"/>
      <c r="H327" s="200"/>
      <c r="I327" s="203"/>
      <c r="J327" s="203"/>
      <c r="K327" s="204">
        <f>BK327</f>
        <v>0</v>
      </c>
      <c r="L327" s="200"/>
      <c r="M327" s="205"/>
      <c r="N327" s="206"/>
      <c r="O327" s="207"/>
      <c r="P327" s="207"/>
      <c r="Q327" s="208">
        <f>Q328+Q333+Q335+Q337</f>
        <v>0</v>
      </c>
      <c r="R327" s="208">
        <f>R328+R333+R335+R337</f>
        <v>0</v>
      </c>
      <c r="S327" s="207"/>
      <c r="T327" s="209">
        <f>T328+T333+T335+T337</f>
        <v>0</v>
      </c>
      <c r="U327" s="207"/>
      <c r="V327" s="209">
        <f>V328+V333+V335+V337</f>
        <v>0</v>
      </c>
      <c r="W327" s="207"/>
      <c r="X327" s="210">
        <f>X328+X333+X335+X337</f>
        <v>0</v>
      </c>
      <c r="AR327" s="211" t="s">
        <v>236</v>
      </c>
      <c r="AT327" s="212" t="s">
        <v>79</v>
      </c>
      <c r="AU327" s="212" t="s">
        <v>80</v>
      </c>
      <c r="AY327" s="211" t="s">
        <v>204</v>
      </c>
      <c r="BK327" s="213">
        <f>BK328+BK333+BK335+BK337</f>
        <v>0</v>
      </c>
    </row>
    <row r="328" spans="2:63" s="10" customFormat="1" ht="22.8" customHeight="1">
      <c r="B328" s="199"/>
      <c r="C328" s="200"/>
      <c r="D328" s="201" t="s">
        <v>79</v>
      </c>
      <c r="E328" s="214" t="s">
        <v>4739</v>
      </c>
      <c r="F328" s="214" t="s">
        <v>4740</v>
      </c>
      <c r="G328" s="200"/>
      <c r="H328" s="200"/>
      <c r="I328" s="203"/>
      <c r="J328" s="203"/>
      <c r="K328" s="215">
        <f>BK328</f>
        <v>0</v>
      </c>
      <c r="L328" s="200"/>
      <c r="M328" s="205"/>
      <c r="N328" s="206"/>
      <c r="O328" s="207"/>
      <c r="P328" s="207"/>
      <c r="Q328" s="208">
        <f>SUM(Q329:Q332)</f>
        <v>0</v>
      </c>
      <c r="R328" s="208">
        <f>SUM(R329:R332)</f>
        <v>0</v>
      </c>
      <c r="S328" s="207"/>
      <c r="T328" s="209">
        <f>SUM(T329:T332)</f>
        <v>0</v>
      </c>
      <c r="U328" s="207"/>
      <c r="V328" s="209">
        <f>SUM(V329:V332)</f>
        <v>0</v>
      </c>
      <c r="W328" s="207"/>
      <c r="X328" s="210">
        <f>SUM(X329:X332)</f>
        <v>0</v>
      </c>
      <c r="AR328" s="211" t="s">
        <v>236</v>
      </c>
      <c r="AT328" s="212" t="s">
        <v>79</v>
      </c>
      <c r="AU328" s="212" t="s">
        <v>88</v>
      </c>
      <c r="AY328" s="211" t="s">
        <v>204</v>
      </c>
      <c r="BK328" s="213">
        <f>SUM(BK329:BK332)</f>
        <v>0</v>
      </c>
    </row>
    <row r="329" spans="2:65" s="1" customFormat="1" ht="16.5" customHeight="1">
      <c r="B329" s="39"/>
      <c r="C329" s="216" t="s">
        <v>1729</v>
      </c>
      <c r="D329" s="216" t="s">
        <v>206</v>
      </c>
      <c r="E329" s="217" t="s">
        <v>5311</v>
      </c>
      <c r="F329" s="218" t="s">
        <v>5312</v>
      </c>
      <c r="G329" s="219" t="s">
        <v>319</v>
      </c>
      <c r="H329" s="220">
        <v>1</v>
      </c>
      <c r="I329" s="221"/>
      <c r="J329" s="221"/>
      <c r="K329" s="222">
        <f>ROUND(P329*H329,2)</f>
        <v>0</v>
      </c>
      <c r="L329" s="218" t="s">
        <v>1071</v>
      </c>
      <c r="M329" s="44"/>
      <c r="N329" s="223" t="s">
        <v>33</v>
      </c>
      <c r="O329" s="224" t="s">
        <v>49</v>
      </c>
      <c r="P329" s="225">
        <f>I329+J329</f>
        <v>0</v>
      </c>
      <c r="Q329" s="225">
        <f>ROUND(I329*H329,2)</f>
        <v>0</v>
      </c>
      <c r="R329" s="225">
        <f>ROUND(J329*H329,2)</f>
        <v>0</v>
      </c>
      <c r="S329" s="80"/>
      <c r="T329" s="226">
        <f>S329*H329</f>
        <v>0</v>
      </c>
      <c r="U329" s="226">
        <v>0</v>
      </c>
      <c r="V329" s="226">
        <f>U329*H329</f>
        <v>0</v>
      </c>
      <c r="W329" s="226">
        <v>0</v>
      </c>
      <c r="X329" s="227">
        <f>W329*H329</f>
        <v>0</v>
      </c>
      <c r="AR329" s="17" t="s">
        <v>211</v>
      </c>
      <c r="AT329" s="17" t="s">
        <v>206</v>
      </c>
      <c r="AU329" s="17" t="s">
        <v>90</v>
      </c>
      <c r="AY329" s="17" t="s">
        <v>204</v>
      </c>
      <c r="BE329" s="228">
        <f>IF(O329="základní",K329,0)</f>
        <v>0</v>
      </c>
      <c r="BF329" s="228">
        <f>IF(O329="snížená",K329,0)</f>
        <v>0</v>
      </c>
      <c r="BG329" s="228">
        <f>IF(O329="zákl. přenesená",K329,0)</f>
        <v>0</v>
      </c>
      <c r="BH329" s="228">
        <f>IF(O329="sníž. přenesená",K329,0)</f>
        <v>0</v>
      </c>
      <c r="BI329" s="228">
        <f>IF(O329="nulová",K329,0)</f>
        <v>0</v>
      </c>
      <c r="BJ329" s="17" t="s">
        <v>88</v>
      </c>
      <c r="BK329" s="228">
        <f>ROUND(P329*H329,2)</f>
        <v>0</v>
      </c>
      <c r="BL329" s="17" t="s">
        <v>211</v>
      </c>
      <c r="BM329" s="17" t="s">
        <v>5313</v>
      </c>
    </row>
    <row r="330" spans="2:65" s="1" customFormat="1" ht="16.5" customHeight="1">
      <c r="B330" s="39"/>
      <c r="C330" s="216" t="s">
        <v>1735</v>
      </c>
      <c r="D330" s="216" t="s">
        <v>206</v>
      </c>
      <c r="E330" s="217" t="s">
        <v>4741</v>
      </c>
      <c r="F330" s="218" t="s">
        <v>5314</v>
      </c>
      <c r="G330" s="219" t="s">
        <v>319</v>
      </c>
      <c r="H330" s="220">
        <v>1</v>
      </c>
      <c r="I330" s="221"/>
      <c r="J330" s="221"/>
      <c r="K330" s="222">
        <f>ROUND(P330*H330,2)</f>
        <v>0</v>
      </c>
      <c r="L330" s="218" t="s">
        <v>1071</v>
      </c>
      <c r="M330" s="44"/>
      <c r="N330" s="223" t="s">
        <v>33</v>
      </c>
      <c r="O330" s="224" t="s">
        <v>49</v>
      </c>
      <c r="P330" s="225">
        <f>I330+J330</f>
        <v>0</v>
      </c>
      <c r="Q330" s="225">
        <f>ROUND(I330*H330,2)</f>
        <v>0</v>
      </c>
      <c r="R330" s="225">
        <f>ROUND(J330*H330,2)</f>
        <v>0</v>
      </c>
      <c r="S330" s="80"/>
      <c r="T330" s="226">
        <f>S330*H330</f>
        <v>0</v>
      </c>
      <c r="U330" s="226">
        <v>0</v>
      </c>
      <c r="V330" s="226">
        <f>U330*H330</f>
        <v>0</v>
      </c>
      <c r="W330" s="226">
        <v>0</v>
      </c>
      <c r="X330" s="227">
        <f>W330*H330</f>
        <v>0</v>
      </c>
      <c r="AR330" s="17" t="s">
        <v>211</v>
      </c>
      <c r="AT330" s="17" t="s">
        <v>206</v>
      </c>
      <c r="AU330" s="17" t="s">
        <v>90</v>
      </c>
      <c r="AY330" s="17" t="s">
        <v>204</v>
      </c>
      <c r="BE330" s="228">
        <f>IF(O330="základní",K330,0)</f>
        <v>0</v>
      </c>
      <c r="BF330" s="228">
        <f>IF(O330="snížená",K330,0)</f>
        <v>0</v>
      </c>
      <c r="BG330" s="228">
        <f>IF(O330="zákl. přenesená",K330,0)</f>
        <v>0</v>
      </c>
      <c r="BH330" s="228">
        <f>IF(O330="sníž. přenesená",K330,0)</f>
        <v>0</v>
      </c>
      <c r="BI330" s="228">
        <f>IF(O330="nulová",K330,0)</f>
        <v>0</v>
      </c>
      <c r="BJ330" s="17" t="s">
        <v>88</v>
      </c>
      <c r="BK330" s="228">
        <f>ROUND(P330*H330,2)</f>
        <v>0</v>
      </c>
      <c r="BL330" s="17" t="s">
        <v>211</v>
      </c>
      <c r="BM330" s="17" t="s">
        <v>5315</v>
      </c>
    </row>
    <row r="331" spans="2:65" s="1" customFormat="1" ht="16.5" customHeight="1">
      <c r="B331" s="39"/>
      <c r="C331" s="216" t="s">
        <v>1742</v>
      </c>
      <c r="D331" s="216" t="s">
        <v>206</v>
      </c>
      <c r="E331" s="217" t="s">
        <v>5316</v>
      </c>
      <c r="F331" s="218" t="s">
        <v>5317</v>
      </c>
      <c r="G331" s="219" t="s">
        <v>319</v>
      </c>
      <c r="H331" s="220">
        <v>1</v>
      </c>
      <c r="I331" s="221"/>
      <c r="J331" s="221"/>
      <c r="K331" s="222">
        <f>ROUND(P331*H331,2)</f>
        <v>0</v>
      </c>
      <c r="L331" s="218" t="s">
        <v>1071</v>
      </c>
      <c r="M331" s="44"/>
      <c r="N331" s="223" t="s">
        <v>33</v>
      </c>
      <c r="O331" s="224" t="s">
        <v>49</v>
      </c>
      <c r="P331" s="225">
        <f>I331+J331</f>
        <v>0</v>
      </c>
      <c r="Q331" s="225">
        <f>ROUND(I331*H331,2)</f>
        <v>0</v>
      </c>
      <c r="R331" s="225">
        <f>ROUND(J331*H331,2)</f>
        <v>0</v>
      </c>
      <c r="S331" s="80"/>
      <c r="T331" s="226">
        <f>S331*H331</f>
        <v>0</v>
      </c>
      <c r="U331" s="226">
        <v>0</v>
      </c>
      <c r="V331" s="226">
        <f>U331*H331</f>
        <v>0</v>
      </c>
      <c r="W331" s="226">
        <v>0</v>
      </c>
      <c r="X331" s="227">
        <f>W331*H331</f>
        <v>0</v>
      </c>
      <c r="AR331" s="17" t="s">
        <v>211</v>
      </c>
      <c r="AT331" s="17" t="s">
        <v>206</v>
      </c>
      <c r="AU331" s="17" t="s">
        <v>90</v>
      </c>
      <c r="AY331" s="17" t="s">
        <v>204</v>
      </c>
      <c r="BE331" s="228">
        <f>IF(O331="základní",K331,0)</f>
        <v>0</v>
      </c>
      <c r="BF331" s="228">
        <f>IF(O331="snížená",K331,0)</f>
        <v>0</v>
      </c>
      <c r="BG331" s="228">
        <f>IF(O331="zákl. přenesená",K331,0)</f>
        <v>0</v>
      </c>
      <c r="BH331" s="228">
        <f>IF(O331="sníž. přenesená",K331,0)</f>
        <v>0</v>
      </c>
      <c r="BI331" s="228">
        <f>IF(O331="nulová",K331,0)</f>
        <v>0</v>
      </c>
      <c r="BJ331" s="17" t="s">
        <v>88</v>
      </c>
      <c r="BK331" s="228">
        <f>ROUND(P331*H331,2)</f>
        <v>0</v>
      </c>
      <c r="BL331" s="17" t="s">
        <v>211</v>
      </c>
      <c r="BM331" s="17" t="s">
        <v>5318</v>
      </c>
    </row>
    <row r="332" spans="2:65" s="1" customFormat="1" ht="16.5" customHeight="1">
      <c r="B332" s="39"/>
      <c r="C332" s="216" t="s">
        <v>1747</v>
      </c>
      <c r="D332" s="216" t="s">
        <v>206</v>
      </c>
      <c r="E332" s="217" t="s">
        <v>5319</v>
      </c>
      <c r="F332" s="218" t="s">
        <v>5320</v>
      </c>
      <c r="G332" s="219" t="s">
        <v>319</v>
      </c>
      <c r="H332" s="220">
        <v>1</v>
      </c>
      <c r="I332" s="221"/>
      <c r="J332" s="221"/>
      <c r="K332" s="222">
        <f>ROUND(P332*H332,2)</f>
        <v>0</v>
      </c>
      <c r="L332" s="218" t="s">
        <v>1071</v>
      </c>
      <c r="M332" s="44"/>
      <c r="N332" s="223" t="s">
        <v>33</v>
      </c>
      <c r="O332" s="224" t="s">
        <v>49</v>
      </c>
      <c r="P332" s="225">
        <f>I332+J332</f>
        <v>0</v>
      </c>
      <c r="Q332" s="225">
        <f>ROUND(I332*H332,2)</f>
        <v>0</v>
      </c>
      <c r="R332" s="225">
        <f>ROUND(J332*H332,2)</f>
        <v>0</v>
      </c>
      <c r="S332" s="80"/>
      <c r="T332" s="226">
        <f>S332*H332</f>
        <v>0</v>
      </c>
      <c r="U332" s="226">
        <v>0</v>
      </c>
      <c r="V332" s="226">
        <f>U332*H332</f>
        <v>0</v>
      </c>
      <c r="W332" s="226">
        <v>0</v>
      </c>
      <c r="X332" s="227">
        <f>W332*H332</f>
        <v>0</v>
      </c>
      <c r="AR332" s="17" t="s">
        <v>211</v>
      </c>
      <c r="AT332" s="17" t="s">
        <v>206</v>
      </c>
      <c r="AU332" s="17" t="s">
        <v>90</v>
      </c>
      <c r="AY332" s="17" t="s">
        <v>204</v>
      </c>
      <c r="BE332" s="228">
        <f>IF(O332="základní",K332,0)</f>
        <v>0</v>
      </c>
      <c r="BF332" s="228">
        <f>IF(O332="snížená",K332,0)</f>
        <v>0</v>
      </c>
      <c r="BG332" s="228">
        <f>IF(O332="zákl. přenesená",K332,0)</f>
        <v>0</v>
      </c>
      <c r="BH332" s="228">
        <f>IF(O332="sníž. přenesená",K332,0)</f>
        <v>0</v>
      </c>
      <c r="BI332" s="228">
        <f>IF(O332="nulová",K332,0)</f>
        <v>0</v>
      </c>
      <c r="BJ332" s="17" t="s">
        <v>88</v>
      </c>
      <c r="BK332" s="228">
        <f>ROUND(P332*H332,2)</f>
        <v>0</v>
      </c>
      <c r="BL332" s="17" t="s">
        <v>211</v>
      </c>
      <c r="BM332" s="17" t="s">
        <v>5321</v>
      </c>
    </row>
    <row r="333" spans="2:63" s="10" customFormat="1" ht="22.8" customHeight="1">
      <c r="B333" s="199"/>
      <c r="C333" s="200"/>
      <c r="D333" s="201" t="s">
        <v>79</v>
      </c>
      <c r="E333" s="214" t="s">
        <v>5322</v>
      </c>
      <c r="F333" s="214" t="s">
        <v>5323</v>
      </c>
      <c r="G333" s="200"/>
      <c r="H333" s="200"/>
      <c r="I333" s="203"/>
      <c r="J333" s="203"/>
      <c r="K333" s="215">
        <f>BK333</f>
        <v>0</v>
      </c>
      <c r="L333" s="200"/>
      <c r="M333" s="205"/>
      <c r="N333" s="206"/>
      <c r="O333" s="207"/>
      <c r="P333" s="207"/>
      <c r="Q333" s="208">
        <f>Q334</f>
        <v>0</v>
      </c>
      <c r="R333" s="208">
        <f>R334</f>
        <v>0</v>
      </c>
      <c r="S333" s="207"/>
      <c r="T333" s="209">
        <f>T334</f>
        <v>0</v>
      </c>
      <c r="U333" s="207"/>
      <c r="V333" s="209">
        <f>V334</f>
        <v>0</v>
      </c>
      <c r="W333" s="207"/>
      <c r="X333" s="210">
        <f>X334</f>
        <v>0</v>
      </c>
      <c r="AR333" s="211" t="s">
        <v>236</v>
      </c>
      <c r="AT333" s="212" t="s">
        <v>79</v>
      </c>
      <c r="AU333" s="212" t="s">
        <v>88</v>
      </c>
      <c r="AY333" s="211" t="s">
        <v>204</v>
      </c>
      <c r="BK333" s="213">
        <f>BK334</f>
        <v>0</v>
      </c>
    </row>
    <row r="334" spans="2:65" s="1" customFormat="1" ht="16.5" customHeight="1">
      <c r="B334" s="39"/>
      <c r="C334" s="216" t="s">
        <v>1752</v>
      </c>
      <c r="D334" s="216" t="s">
        <v>206</v>
      </c>
      <c r="E334" s="217" t="s">
        <v>5324</v>
      </c>
      <c r="F334" s="218" t="s">
        <v>5325</v>
      </c>
      <c r="G334" s="219" t="s">
        <v>319</v>
      </c>
      <c r="H334" s="220">
        <v>1</v>
      </c>
      <c r="I334" s="221"/>
      <c r="J334" s="221"/>
      <c r="K334" s="222">
        <f>ROUND(P334*H334,2)</f>
        <v>0</v>
      </c>
      <c r="L334" s="218" t="s">
        <v>1071</v>
      </c>
      <c r="M334" s="44"/>
      <c r="N334" s="223" t="s">
        <v>33</v>
      </c>
      <c r="O334" s="224" t="s">
        <v>49</v>
      </c>
      <c r="P334" s="225">
        <f>I334+J334</f>
        <v>0</v>
      </c>
      <c r="Q334" s="225">
        <f>ROUND(I334*H334,2)</f>
        <v>0</v>
      </c>
      <c r="R334" s="225">
        <f>ROUND(J334*H334,2)</f>
        <v>0</v>
      </c>
      <c r="S334" s="80"/>
      <c r="T334" s="226">
        <f>S334*H334</f>
        <v>0</v>
      </c>
      <c r="U334" s="226">
        <v>0</v>
      </c>
      <c r="V334" s="226">
        <f>U334*H334</f>
        <v>0</v>
      </c>
      <c r="W334" s="226">
        <v>0</v>
      </c>
      <c r="X334" s="227">
        <f>W334*H334</f>
        <v>0</v>
      </c>
      <c r="AR334" s="17" t="s">
        <v>211</v>
      </c>
      <c r="AT334" s="17" t="s">
        <v>206</v>
      </c>
      <c r="AU334" s="17" t="s">
        <v>90</v>
      </c>
      <c r="AY334" s="17" t="s">
        <v>204</v>
      </c>
      <c r="BE334" s="228">
        <f>IF(O334="základní",K334,0)</f>
        <v>0</v>
      </c>
      <c r="BF334" s="228">
        <f>IF(O334="snížená",K334,0)</f>
        <v>0</v>
      </c>
      <c r="BG334" s="228">
        <f>IF(O334="zákl. přenesená",K334,0)</f>
        <v>0</v>
      </c>
      <c r="BH334" s="228">
        <f>IF(O334="sníž. přenesená",K334,0)</f>
        <v>0</v>
      </c>
      <c r="BI334" s="228">
        <f>IF(O334="nulová",K334,0)</f>
        <v>0</v>
      </c>
      <c r="BJ334" s="17" t="s">
        <v>88</v>
      </c>
      <c r="BK334" s="228">
        <f>ROUND(P334*H334,2)</f>
        <v>0</v>
      </c>
      <c r="BL334" s="17" t="s">
        <v>211</v>
      </c>
      <c r="BM334" s="17" t="s">
        <v>5326</v>
      </c>
    </row>
    <row r="335" spans="2:63" s="10" customFormat="1" ht="22.8" customHeight="1">
      <c r="B335" s="199"/>
      <c r="C335" s="200"/>
      <c r="D335" s="201" t="s">
        <v>79</v>
      </c>
      <c r="E335" s="214" t="s">
        <v>5327</v>
      </c>
      <c r="F335" s="214" t="s">
        <v>5328</v>
      </c>
      <c r="G335" s="200"/>
      <c r="H335" s="200"/>
      <c r="I335" s="203"/>
      <c r="J335" s="203"/>
      <c r="K335" s="215">
        <f>BK335</f>
        <v>0</v>
      </c>
      <c r="L335" s="200"/>
      <c r="M335" s="205"/>
      <c r="N335" s="206"/>
      <c r="O335" s="207"/>
      <c r="P335" s="207"/>
      <c r="Q335" s="208">
        <f>Q336</f>
        <v>0</v>
      </c>
      <c r="R335" s="208">
        <f>R336</f>
        <v>0</v>
      </c>
      <c r="S335" s="207"/>
      <c r="T335" s="209">
        <f>T336</f>
        <v>0</v>
      </c>
      <c r="U335" s="207"/>
      <c r="V335" s="209">
        <f>V336</f>
        <v>0</v>
      </c>
      <c r="W335" s="207"/>
      <c r="X335" s="210">
        <f>X336</f>
        <v>0</v>
      </c>
      <c r="AR335" s="211" t="s">
        <v>236</v>
      </c>
      <c r="AT335" s="212" t="s">
        <v>79</v>
      </c>
      <c r="AU335" s="212" t="s">
        <v>88</v>
      </c>
      <c r="AY335" s="211" t="s">
        <v>204</v>
      </c>
      <c r="BK335" s="213">
        <f>BK336</f>
        <v>0</v>
      </c>
    </row>
    <row r="336" spans="2:65" s="1" customFormat="1" ht="16.5" customHeight="1">
      <c r="B336" s="39"/>
      <c r="C336" s="216" t="s">
        <v>1758</v>
      </c>
      <c r="D336" s="216" t="s">
        <v>206</v>
      </c>
      <c r="E336" s="217" t="s">
        <v>5329</v>
      </c>
      <c r="F336" s="218" t="s">
        <v>5330</v>
      </c>
      <c r="G336" s="219" t="s">
        <v>5331</v>
      </c>
      <c r="H336" s="220">
        <v>60</v>
      </c>
      <c r="I336" s="221"/>
      <c r="J336" s="221"/>
      <c r="K336" s="222">
        <f>ROUND(P336*H336,2)</f>
        <v>0</v>
      </c>
      <c r="L336" s="218" t="s">
        <v>1071</v>
      </c>
      <c r="M336" s="44"/>
      <c r="N336" s="223" t="s">
        <v>33</v>
      </c>
      <c r="O336" s="224" t="s">
        <v>49</v>
      </c>
      <c r="P336" s="225">
        <f>I336+J336</f>
        <v>0</v>
      </c>
      <c r="Q336" s="225">
        <f>ROUND(I336*H336,2)</f>
        <v>0</v>
      </c>
      <c r="R336" s="225">
        <f>ROUND(J336*H336,2)</f>
        <v>0</v>
      </c>
      <c r="S336" s="80"/>
      <c r="T336" s="226">
        <f>S336*H336</f>
        <v>0</v>
      </c>
      <c r="U336" s="226">
        <v>0</v>
      </c>
      <c r="V336" s="226">
        <f>U336*H336</f>
        <v>0</v>
      </c>
      <c r="W336" s="226">
        <v>0</v>
      </c>
      <c r="X336" s="227">
        <f>W336*H336</f>
        <v>0</v>
      </c>
      <c r="AR336" s="17" t="s">
        <v>211</v>
      </c>
      <c r="AT336" s="17" t="s">
        <v>206</v>
      </c>
      <c r="AU336" s="17" t="s">
        <v>90</v>
      </c>
      <c r="AY336" s="17" t="s">
        <v>204</v>
      </c>
      <c r="BE336" s="228">
        <f>IF(O336="základní",K336,0)</f>
        <v>0</v>
      </c>
      <c r="BF336" s="228">
        <f>IF(O336="snížená",K336,0)</f>
        <v>0</v>
      </c>
      <c r="BG336" s="228">
        <f>IF(O336="zákl. přenesená",K336,0)</f>
        <v>0</v>
      </c>
      <c r="BH336" s="228">
        <f>IF(O336="sníž. přenesená",K336,0)</f>
        <v>0</v>
      </c>
      <c r="BI336" s="228">
        <f>IF(O336="nulová",K336,0)</f>
        <v>0</v>
      </c>
      <c r="BJ336" s="17" t="s">
        <v>88</v>
      </c>
      <c r="BK336" s="228">
        <f>ROUND(P336*H336,2)</f>
        <v>0</v>
      </c>
      <c r="BL336" s="17" t="s">
        <v>211</v>
      </c>
      <c r="BM336" s="17" t="s">
        <v>5332</v>
      </c>
    </row>
    <row r="337" spans="2:63" s="10" customFormat="1" ht="22.8" customHeight="1">
      <c r="B337" s="199"/>
      <c r="C337" s="200"/>
      <c r="D337" s="201" t="s">
        <v>79</v>
      </c>
      <c r="E337" s="214" t="s">
        <v>4744</v>
      </c>
      <c r="F337" s="214" t="s">
        <v>4381</v>
      </c>
      <c r="G337" s="200"/>
      <c r="H337" s="200"/>
      <c r="I337" s="203"/>
      <c r="J337" s="203"/>
      <c r="K337" s="215">
        <f>BK337</f>
        <v>0</v>
      </c>
      <c r="L337" s="200"/>
      <c r="M337" s="205"/>
      <c r="N337" s="206"/>
      <c r="O337" s="207"/>
      <c r="P337" s="207"/>
      <c r="Q337" s="208">
        <f>SUM(Q338:Q340)</f>
        <v>0</v>
      </c>
      <c r="R337" s="208">
        <f>SUM(R338:R340)</f>
        <v>0</v>
      </c>
      <c r="S337" s="207"/>
      <c r="T337" s="209">
        <f>SUM(T338:T340)</f>
        <v>0</v>
      </c>
      <c r="U337" s="207"/>
      <c r="V337" s="209">
        <f>SUM(V338:V340)</f>
        <v>0</v>
      </c>
      <c r="W337" s="207"/>
      <c r="X337" s="210">
        <f>SUM(X338:X340)</f>
        <v>0</v>
      </c>
      <c r="AR337" s="211" t="s">
        <v>236</v>
      </c>
      <c r="AT337" s="212" t="s">
        <v>79</v>
      </c>
      <c r="AU337" s="212" t="s">
        <v>88</v>
      </c>
      <c r="AY337" s="211" t="s">
        <v>204</v>
      </c>
      <c r="BK337" s="213">
        <f>SUM(BK338:BK340)</f>
        <v>0</v>
      </c>
    </row>
    <row r="338" spans="2:65" s="1" customFormat="1" ht="16.5" customHeight="1">
      <c r="B338" s="39"/>
      <c r="C338" s="216" t="s">
        <v>1765</v>
      </c>
      <c r="D338" s="216" t="s">
        <v>206</v>
      </c>
      <c r="E338" s="217" t="s">
        <v>5333</v>
      </c>
      <c r="F338" s="218" t="s">
        <v>5334</v>
      </c>
      <c r="G338" s="219" t="s">
        <v>319</v>
      </c>
      <c r="H338" s="220">
        <v>1</v>
      </c>
      <c r="I338" s="221"/>
      <c r="J338" s="221"/>
      <c r="K338" s="222">
        <f>ROUND(P338*H338,2)</f>
        <v>0</v>
      </c>
      <c r="L338" s="218" t="s">
        <v>1071</v>
      </c>
      <c r="M338" s="44"/>
      <c r="N338" s="223" t="s">
        <v>33</v>
      </c>
      <c r="O338" s="224" t="s">
        <v>49</v>
      </c>
      <c r="P338" s="225">
        <f>I338+J338</f>
        <v>0</v>
      </c>
      <c r="Q338" s="225">
        <f>ROUND(I338*H338,2)</f>
        <v>0</v>
      </c>
      <c r="R338" s="225">
        <f>ROUND(J338*H338,2)</f>
        <v>0</v>
      </c>
      <c r="S338" s="80"/>
      <c r="T338" s="226">
        <f>S338*H338</f>
        <v>0</v>
      </c>
      <c r="U338" s="226">
        <v>0</v>
      </c>
      <c r="V338" s="226">
        <f>U338*H338</f>
        <v>0</v>
      </c>
      <c r="W338" s="226">
        <v>0</v>
      </c>
      <c r="X338" s="227">
        <f>W338*H338</f>
        <v>0</v>
      </c>
      <c r="AR338" s="17" t="s">
        <v>211</v>
      </c>
      <c r="AT338" s="17" t="s">
        <v>206</v>
      </c>
      <c r="AU338" s="17" t="s">
        <v>90</v>
      </c>
      <c r="AY338" s="17" t="s">
        <v>204</v>
      </c>
      <c r="BE338" s="228">
        <f>IF(O338="základní",K338,0)</f>
        <v>0</v>
      </c>
      <c r="BF338" s="228">
        <f>IF(O338="snížená",K338,0)</f>
        <v>0</v>
      </c>
      <c r="BG338" s="228">
        <f>IF(O338="zákl. přenesená",K338,0)</f>
        <v>0</v>
      </c>
      <c r="BH338" s="228">
        <f>IF(O338="sníž. přenesená",K338,0)</f>
        <v>0</v>
      </c>
      <c r="BI338" s="228">
        <f>IF(O338="nulová",K338,0)</f>
        <v>0</v>
      </c>
      <c r="BJ338" s="17" t="s">
        <v>88</v>
      </c>
      <c r="BK338" s="228">
        <f>ROUND(P338*H338,2)</f>
        <v>0</v>
      </c>
      <c r="BL338" s="17" t="s">
        <v>211</v>
      </c>
      <c r="BM338" s="17" t="s">
        <v>5335</v>
      </c>
    </row>
    <row r="339" spans="2:65" s="1" customFormat="1" ht="16.5" customHeight="1">
      <c r="B339" s="39"/>
      <c r="C339" s="216" t="s">
        <v>1772</v>
      </c>
      <c r="D339" s="216" t="s">
        <v>206</v>
      </c>
      <c r="E339" s="217" t="s">
        <v>4745</v>
      </c>
      <c r="F339" s="218" t="s">
        <v>5336</v>
      </c>
      <c r="G339" s="219" t="s">
        <v>319</v>
      </c>
      <c r="H339" s="220">
        <v>1</v>
      </c>
      <c r="I339" s="221"/>
      <c r="J339" s="221"/>
      <c r="K339" s="222">
        <f>ROUND(P339*H339,2)</f>
        <v>0</v>
      </c>
      <c r="L339" s="218" t="s">
        <v>1071</v>
      </c>
      <c r="M339" s="44"/>
      <c r="N339" s="223" t="s">
        <v>33</v>
      </c>
      <c r="O339" s="224" t="s">
        <v>49</v>
      </c>
      <c r="P339" s="225">
        <f>I339+J339</f>
        <v>0</v>
      </c>
      <c r="Q339" s="225">
        <f>ROUND(I339*H339,2)</f>
        <v>0</v>
      </c>
      <c r="R339" s="225">
        <f>ROUND(J339*H339,2)</f>
        <v>0</v>
      </c>
      <c r="S339" s="80"/>
      <c r="T339" s="226">
        <f>S339*H339</f>
        <v>0</v>
      </c>
      <c r="U339" s="226">
        <v>0</v>
      </c>
      <c r="V339" s="226">
        <f>U339*H339</f>
        <v>0</v>
      </c>
      <c r="W339" s="226">
        <v>0</v>
      </c>
      <c r="X339" s="227">
        <f>W339*H339</f>
        <v>0</v>
      </c>
      <c r="AR339" s="17" t="s">
        <v>211</v>
      </c>
      <c r="AT339" s="17" t="s">
        <v>206</v>
      </c>
      <c r="AU339" s="17" t="s">
        <v>90</v>
      </c>
      <c r="AY339" s="17" t="s">
        <v>204</v>
      </c>
      <c r="BE339" s="228">
        <f>IF(O339="základní",K339,0)</f>
        <v>0</v>
      </c>
      <c r="BF339" s="228">
        <f>IF(O339="snížená",K339,0)</f>
        <v>0</v>
      </c>
      <c r="BG339" s="228">
        <f>IF(O339="zákl. přenesená",K339,0)</f>
        <v>0</v>
      </c>
      <c r="BH339" s="228">
        <f>IF(O339="sníž. přenesená",K339,0)</f>
        <v>0</v>
      </c>
      <c r="BI339" s="228">
        <f>IF(O339="nulová",K339,0)</f>
        <v>0</v>
      </c>
      <c r="BJ339" s="17" t="s">
        <v>88</v>
      </c>
      <c r="BK339" s="228">
        <f>ROUND(P339*H339,2)</f>
        <v>0</v>
      </c>
      <c r="BL339" s="17" t="s">
        <v>211</v>
      </c>
      <c r="BM339" s="17" t="s">
        <v>5337</v>
      </c>
    </row>
    <row r="340" spans="2:65" s="1" customFormat="1" ht="22.5" customHeight="1">
      <c r="B340" s="39"/>
      <c r="C340" s="216" t="s">
        <v>1776</v>
      </c>
      <c r="D340" s="216" t="s">
        <v>206</v>
      </c>
      <c r="E340" s="217" t="s">
        <v>4748</v>
      </c>
      <c r="F340" s="218" t="s">
        <v>5338</v>
      </c>
      <c r="G340" s="219" t="s">
        <v>319</v>
      </c>
      <c r="H340" s="220">
        <v>10</v>
      </c>
      <c r="I340" s="221"/>
      <c r="J340" s="221"/>
      <c r="K340" s="222">
        <f>ROUND(P340*H340,2)</f>
        <v>0</v>
      </c>
      <c r="L340" s="218" t="s">
        <v>1071</v>
      </c>
      <c r="M340" s="44"/>
      <c r="N340" s="285" t="s">
        <v>33</v>
      </c>
      <c r="O340" s="286" t="s">
        <v>49</v>
      </c>
      <c r="P340" s="287">
        <f>I340+J340</f>
        <v>0</v>
      </c>
      <c r="Q340" s="287">
        <f>ROUND(I340*H340,2)</f>
        <v>0</v>
      </c>
      <c r="R340" s="287">
        <f>ROUND(J340*H340,2)</f>
        <v>0</v>
      </c>
      <c r="S340" s="288"/>
      <c r="T340" s="289">
        <f>S340*H340</f>
        <v>0</v>
      </c>
      <c r="U340" s="289">
        <v>0</v>
      </c>
      <c r="V340" s="289">
        <f>U340*H340</f>
        <v>0</v>
      </c>
      <c r="W340" s="289">
        <v>0</v>
      </c>
      <c r="X340" s="290">
        <f>W340*H340</f>
        <v>0</v>
      </c>
      <c r="AR340" s="17" t="s">
        <v>211</v>
      </c>
      <c r="AT340" s="17" t="s">
        <v>206</v>
      </c>
      <c r="AU340" s="17" t="s">
        <v>90</v>
      </c>
      <c r="AY340" s="17" t="s">
        <v>204</v>
      </c>
      <c r="BE340" s="228">
        <f>IF(O340="základní",K340,0)</f>
        <v>0</v>
      </c>
      <c r="BF340" s="228">
        <f>IF(O340="snížená",K340,0)</f>
        <v>0</v>
      </c>
      <c r="BG340" s="228">
        <f>IF(O340="zákl. přenesená",K340,0)</f>
        <v>0</v>
      </c>
      <c r="BH340" s="228">
        <f>IF(O340="sníž. přenesená",K340,0)</f>
        <v>0</v>
      </c>
      <c r="BI340" s="228">
        <f>IF(O340="nulová",K340,0)</f>
        <v>0</v>
      </c>
      <c r="BJ340" s="17" t="s">
        <v>88</v>
      </c>
      <c r="BK340" s="228">
        <f>ROUND(P340*H340,2)</f>
        <v>0</v>
      </c>
      <c r="BL340" s="17" t="s">
        <v>211</v>
      </c>
      <c r="BM340" s="17" t="s">
        <v>5339</v>
      </c>
    </row>
    <row r="341" spans="2:13" s="1" customFormat="1" ht="6.95" customHeight="1">
      <c r="B341" s="58"/>
      <c r="C341" s="59"/>
      <c r="D341" s="59"/>
      <c r="E341" s="59"/>
      <c r="F341" s="59"/>
      <c r="G341" s="59"/>
      <c r="H341" s="59"/>
      <c r="I341" s="161"/>
      <c r="J341" s="161"/>
      <c r="K341" s="59"/>
      <c r="L341" s="59"/>
      <c r="M341" s="44"/>
    </row>
  </sheetData>
  <sheetProtection password="CC35" sheet="1" objects="1" scenarios="1" formatColumns="0" formatRows="0" autoFilter="0"/>
  <autoFilter ref="C97:L340"/>
  <mergeCells count="9">
    <mergeCell ref="E7:H7"/>
    <mergeCell ref="E9:H9"/>
    <mergeCell ref="E18:H18"/>
    <mergeCell ref="E27:H27"/>
    <mergeCell ref="E50:H50"/>
    <mergeCell ref="E52:H52"/>
    <mergeCell ref="E88:H88"/>
    <mergeCell ref="E90:H90"/>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5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10" width="23.421875" style="125" customWidth="1"/>
    <col min="11" max="11" width="23.421875" style="0" customWidth="1"/>
    <col min="12" max="12" width="15.421875" style="0" hidden="1" customWidth="1"/>
    <col min="13" max="13" width="1.7109375" style="0" customWidth="1"/>
    <col min="14" max="14" width="10.8515625" style="0" customWidth="1"/>
    <col min="16" max="24" width="14.140625" style="0" customWidth="1"/>
    <col min="25" max="25" width="12.28125" style="0"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1" ht="12"/>
    <row r="2" spans="13:46" ht="36.95" customHeight="1">
      <c r="AT2" s="17" t="s">
        <v>110</v>
      </c>
    </row>
    <row r="3" spans="2:46" ht="6.95" customHeight="1">
      <c r="B3" s="126"/>
      <c r="C3" s="127"/>
      <c r="D3" s="127"/>
      <c r="E3" s="127"/>
      <c r="F3" s="127"/>
      <c r="G3" s="127"/>
      <c r="H3" s="127"/>
      <c r="I3" s="128"/>
      <c r="J3" s="128"/>
      <c r="K3" s="127"/>
      <c r="L3" s="127"/>
      <c r="M3" s="20"/>
      <c r="AT3" s="17" t="s">
        <v>90</v>
      </c>
    </row>
    <row r="4" spans="2:46" ht="24.95" customHeight="1">
      <c r="B4" s="20"/>
      <c r="D4" s="129" t="s">
        <v>126</v>
      </c>
      <c r="M4" s="20"/>
      <c r="N4" s="24" t="s">
        <v>11</v>
      </c>
      <c r="AT4" s="17" t="s">
        <v>4</v>
      </c>
    </row>
    <row r="5" spans="2:13" ht="6.95" customHeight="1">
      <c r="B5" s="20"/>
      <c r="M5" s="20"/>
    </row>
    <row r="6" spans="2:13" ht="12" customHeight="1">
      <c r="B6" s="20"/>
      <c r="D6" s="130" t="s">
        <v>17</v>
      </c>
      <c r="M6" s="20"/>
    </row>
    <row r="7" spans="2:13" ht="16.5" customHeight="1">
      <c r="B7" s="20"/>
      <c r="E7" s="131" t="str">
        <f>'Rekapitulace stavby'!K6</f>
        <v>Rekonstrukce objektu Kateřinská 17 pro CMT UP v Olomouci</v>
      </c>
      <c r="F7" s="130"/>
      <c r="G7" s="130"/>
      <c r="H7" s="130"/>
      <c r="M7" s="20"/>
    </row>
    <row r="8" spans="2:13" s="1" customFormat="1" ht="12" customHeight="1">
      <c r="B8" s="44"/>
      <c r="D8" s="130" t="s">
        <v>127</v>
      </c>
      <c r="I8" s="132"/>
      <c r="J8" s="132"/>
      <c r="M8" s="44"/>
    </row>
    <row r="9" spans="2:13" s="1" customFormat="1" ht="36.95" customHeight="1">
      <c r="B9" s="44"/>
      <c r="E9" s="133" t="s">
        <v>5340</v>
      </c>
      <c r="F9" s="1"/>
      <c r="G9" s="1"/>
      <c r="H9" s="1"/>
      <c r="I9" s="132"/>
      <c r="J9" s="132"/>
      <c r="M9" s="44"/>
    </row>
    <row r="10" spans="2:13" s="1" customFormat="1" ht="12">
      <c r="B10" s="44"/>
      <c r="I10" s="132"/>
      <c r="J10" s="132"/>
      <c r="M10" s="44"/>
    </row>
    <row r="11" spans="2:13" s="1" customFormat="1" ht="12" customHeight="1">
      <c r="B11" s="44"/>
      <c r="D11" s="130" t="s">
        <v>19</v>
      </c>
      <c r="F11" s="17" t="s">
        <v>20</v>
      </c>
      <c r="I11" s="134" t="s">
        <v>21</v>
      </c>
      <c r="J11" s="135" t="s">
        <v>22</v>
      </c>
      <c r="M11" s="44"/>
    </row>
    <row r="12" spans="2:13" s="1" customFormat="1" ht="12" customHeight="1">
      <c r="B12" s="44"/>
      <c r="D12" s="130" t="s">
        <v>23</v>
      </c>
      <c r="F12" s="17" t="s">
        <v>41</v>
      </c>
      <c r="I12" s="134" t="s">
        <v>25</v>
      </c>
      <c r="J12" s="136" t="str">
        <f>'Rekapitulace stavby'!AN8</f>
        <v>3. 11. 2017</v>
      </c>
      <c r="M12" s="44"/>
    </row>
    <row r="13" spans="2:13" s="1" customFormat="1" ht="21.8" customHeight="1">
      <c r="B13" s="44"/>
      <c r="D13" s="137" t="s">
        <v>27</v>
      </c>
      <c r="F13" s="138" t="s">
        <v>28</v>
      </c>
      <c r="I13" s="139" t="s">
        <v>29</v>
      </c>
      <c r="J13" s="140" t="s">
        <v>3705</v>
      </c>
      <c r="M13" s="44"/>
    </row>
    <row r="14" spans="2:13" s="1" customFormat="1" ht="12" customHeight="1">
      <c r="B14" s="44"/>
      <c r="D14" s="130" t="s">
        <v>31</v>
      </c>
      <c r="I14" s="134" t="s">
        <v>32</v>
      </c>
      <c r="J14" s="135" t="s">
        <v>33</v>
      </c>
      <c r="M14" s="44"/>
    </row>
    <row r="15" spans="2:13" s="1" customFormat="1" ht="18" customHeight="1">
      <c r="B15" s="44"/>
      <c r="E15" s="17" t="s">
        <v>34</v>
      </c>
      <c r="I15" s="134" t="s">
        <v>35</v>
      </c>
      <c r="J15" s="135" t="s">
        <v>33</v>
      </c>
      <c r="M15" s="44"/>
    </row>
    <row r="16" spans="2:13" s="1" customFormat="1" ht="6.95" customHeight="1">
      <c r="B16" s="44"/>
      <c r="I16" s="132"/>
      <c r="J16" s="132"/>
      <c r="M16" s="44"/>
    </row>
    <row r="17" spans="2:13" s="1" customFormat="1" ht="12" customHeight="1">
      <c r="B17" s="44"/>
      <c r="D17" s="130" t="s">
        <v>36</v>
      </c>
      <c r="I17" s="134" t="s">
        <v>32</v>
      </c>
      <c r="J17" s="33" t="str">
        <f>'Rekapitulace stavby'!AN13</f>
        <v>Vyplň údaj</v>
      </c>
      <c r="M17" s="44"/>
    </row>
    <row r="18" spans="2:13" s="1" customFormat="1" ht="18" customHeight="1">
      <c r="B18" s="44"/>
      <c r="E18" s="33" t="str">
        <f>'Rekapitulace stavby'!E14</f>
        <v>Vyplň údaj</v>
      </c>
      <c r="F18" s="17"/>
      <c r="G18" s="17"/>
      <c r="H18" s="17"/>
      <c r="I18" s="134" t="s">
        <v>35</v>
      </c>
      <c r="J18" s="33" t="str">
        <f>'Rekapitulace stavby'!AN14</f>
        <v>Vyplň údaj</v>
      </c>
      <c r="M18" s="44"/>
    </row>
    <row r="19" spans="2:13" s="1" customFormat="1" ht="6.95" customHeight="1">
      <c r="B19" s="44"/>
      <c r="I19" s="132"/>
      <c r="J19" s="132"/>
      <c r="M19" s="44"/>
    </row>
    <row r="20" spans="2:13" s="1" customFormat="1" ht="12" customHeight="1">
      <c r="B20" s="44"/>
      <c r="D20" s="130" t="s">
        <v>38</v>
      </c>
      <c r="I20" s="134" t="s">
        <v>32</v>
      </c>
      <c r="J20" s="135" t="s">
        <v>33</v>
      </c>
      <c r="M20" s="44"/>
    </row>
    <row r="21" spans="2:13" s="1" customFormat="1" ht="18" customHeight="1">
      <c r="B21" s="44"/>
      <c r="E21" s="17" t="s">
        <v>39</v>
      </c>
      <c r="I21" s="134" t="s">
        <v>35</v>
      </c>
      <c r="J21" s="135" t="s">
        <v>33</v>
      </c>
      <c r="M21" s="44"/>
    </row>
    <row r="22" spans="2:13" s="1" customFormat="1" ht="6.95" customHeight="1">
      <c r="B22" s="44"/>
      <c r="I22" s="132"/>
      <c r="J22" s="132"/>
      <c r="M22" s="44"/>
    </row>
    <row r="23" spans="2:13" s="1" customFormat="1" ht="12" customHeight="1">
      <c r="B23" s="44"/>
      <c r="D23" s="130" t="s">
        <v>40</v>
      </c>
      <c r="I23" s="134" t="s">
        <v>32</v>
      </c>
      <c r="J23" s="135" t="s">
        <v>33</v>
      </c>
      <c r="M23" s="44"/>
    </row>
    <row r="24" spans="2:13" s="1" customFormat="1" ht="18" customHeight="1">
      <c r="B24" s="44"/>
      <c r="E24" s="17" t="s">
        <v>41</v>
      </c>
      <c r="I24" s="134" t="s">
        <v>35</v>
      </c>
      <c r="J24" s="135" t="s">
        <v>33</v>
      </c>
      <c r="M24" s="44"/>
    </row>
    <row r="25" spans="2:13" s="1" customFormat="1" ht="6.95" customHeight="1">
      <c r="B25" s="44"/>
      <c r="I25" s="132"/>
      <c r="J25" s="132"/>
      <c r="M25" s="44"/>
    </row>
    <row r="26" spans="2:13" s="1" customFormat="1" ht="12" customHeight="1">
      <c r="B26" s="44"/>
      <c r="D26" s="130" t="s">
        <v>42</v>
      </c>
      <c r="I26" s="132"/>
      <c r="J26" s="132"/>
      <c r="M26" s="44"/>
    </row>
    <row r="27" spans="2:13" s="6" customFormat="1" ht="16.5" customHeight="1">
      <c r="B27" s="141"/>
      <c r="E27" s="142" t="s">
        <v>33</v>
      </c>
      <c r="F27" s="142"/>
      <c r="G27" s="142"/>
      <c r="H27" s="142"/>
      <c r="I27" s="143"/>
      <c r="J27" s="143"/>
      <c r="M27" s="141"/>
    </row>
    <row r="28" spans="2:13" s="1" customFormat="1" ht="6.95" customHeight="1">
      <c r="B28" s="44"/>
      <c r="I28" s="132"/>
      <c r="J28" s="132"/>
      <c r="M28" s="44"/>
    </row>
    <row r="29" spans="2:13" s="1" customFormat="1" ht="6.95" customHeight="1">
      <c r="B29" s="44"/>
      <c r="D29" s="72"/>
      <c r="E29" s="72"/>
      <c r="F29" s="72"/>
      <c r="G29" s="72"/>
      <c r="H29" s="72"/>
      <c r="I29" s="144"/>
      <c r="J29" s="144"/>
      <c r="K29" s="72"/>
      <c r="L29" s="72"/>
      <c r="M29" s="44"/>
    </row>
    <row r="30" spans="2:13" s="1" customFormat="1" ht="12">
      <c r="B30" s="44"/>
      <c r="E30" s="130" t="s">
        <v>133</v>
      </c>
      <c r="I30" s="132"/>
      <c r="J30" s="132"/>
      <c r="K30" s="145">
        <f>I61</f>
        <v>0</v>
      </c>
      <c r="M30" s="44"/>
    </row>
    <row r="31" spans="2:13" s="1" customFormat="1" ht="12">
      <c r="B31" s="44"/>
      <c r="E31" s="130" t="s">
        <v>134</v>
      </c>
      <c r="I31" s="132"/>
      <c r="J31" s="132"/>
      <c r="K31" s="145">
        <f>J61</f>
        <v>0</v>
      </c>
      <c r="M31" s="44"/>
    </row>
    <row r="32" spans="2:13" s="1" customFormat="1" ht="25.4" customHeight="1">
      <c r="B32" s="44"/>
      <c r="D32" s="146" t="s">
        <v>44</v>
      </c>
      <c r="I32" s="132"/>
      <c r="J32" s="132"/>
      <c r="K32" s="147">
        <f>ROUND(K89,2)</f>
        <v>0</v>
      </c>
      <c r="M32" s="44"/>
    </row>
    <row r="33" spans="2:13" s="1" customFormat="1" ht="6.95" customHeight="1">
      <c r="B33" s="44"/>
      <c r="D33" s="72"/>
      <c r="E33" s="72"/>
      <c r="F33" s="72"/>
      <c r="G33" s="72"/>
      <c r="H33" s="72"/>
      <c r="I33" s="144"/>
      <c r="J33" s="144"/>
      <c r="K33" s="72"/>
      <c r="L33" s="72"/>
      <c r="M33" s="44"/>
    </row>
    <row r="34" spans="2:13" s="1" customFormat="1" ht="14.4" customHeight="1">
      <c r="B34" s="44"/>
      <c r="F34" s="148" t="s">
        <v>46</v>
      </c>
      <c r="I34" s="149" t="s">
        <v>45</v>
      </c>
      <c r="J34" s="132"/>
      <c r="K34" s="148" t="s">
        <v>47</v>
      </c>
      <c r="M34" s="44"/>
    </row>
    <row r="35" spans="2:13" s="1" customFormat="1" ht="14.4" customHeight="1">
      <c r="B35" s="44"/>
      <c r="D35" s="130" t="s">
        <v>48</v>
      </c>
      <c r="E35" s="130" t="s">
        <v>49</v>
      </c>
      <c r="F35" s="145">
        <f>ROUND((SUM(BE89:BE158)),2)</f>
        <v>0</v>
      </c>
      <c r="I35" s="150">
        <v>0.21</v>
      </c>
      <c r="J35" s="132"/>
      <c r="K35" s="145">
        <f>ROUND(((SUM(BE89:BE158))*I35),2)</f>
        <v>0</v>
      </c>
      <c r="M35" s="44"/>
    </row>
    <row r="36" spans="2:13" s="1" customFormat="1" ht="14.4" customHeight="1">
      <c r="B36" s="44"/>
      <c r="E36" s="130" t="s">
        <v>50</v>
      </c>
      <c r="F36" s="145">
        <f>ROUND((SUM(BF89:BF158)),2)</f>
        <v>0</v>
      </c>
      <c r="I36" s="150">
        <v>0.15</v>
      </c>
      <c r="J36" s="132"/>
      <c r="K36" s="145">
        <f>ROUND(((SUM(BF89:BF158))*I36),2)</f>
        <v>0</v>
      </c>
      <c r="M36" s="44"/>
    </row>
    <row r="37" spans="2:13" s="1" customFormat="1" ht="14.4" customHeight="1" hidden="1">
      <c r="B37" s="44"/>
      <c r="E37" s="130" t="s">
        <v>51</v>
      </c>
      <c r="F37" s="145">
        <f>ROUND((SUM(BG89:BG158)),2)</f>
        <v>0</v>
      </c>
      <c r="I37" s="150">
        <v>0.21</v>
      </c>
      <c r="J37" s="132"/>
      <c r="K37" s="145">
        <f>0</f>
        <v>0</v>
      </c>
      <c r="M37" s="44"/>
    </row>
    <row r="38" spans="2:13" s="1" customFormat="1" ht="14.4" customHeight="1" hidden="1">
      <c r="B38" s="44"/>
      <c r="E38" s="130" t="s">
        <v>52</v>
      </c>
      <c r="F38" s="145">
        <f>ROUND((SUM(BH89:BH158)),2)</f>
        <v>0</v>
      </c>
      <c r="I38" s="150">
        <v>0.15</v>
      </c>
      <c r="J38" s="132"/>
      <c r="K38" s="145">
        <f>0</f>
        <v>0</v>
      </c>
      <c r="M38" s="44"/>
    </row>
    <row r="39" spans="2:13" s="1" customFormat="1" ht="14.4" customHeight="1" hidden="1">
      <c r="B39" s="44"/>
      <c r="E39" s="130" t="s">
        <v>53</v>
      </c>
      <c r="F39" s="145">
        <f>ROUND((SUM(BI89:BI158)),2)</f>
        <v>0</v>
      </c>
      <c r="I39" s="150">
        <v>0</v>
      </c>
      <c r="J39" s="132"/>
      <c r="K39" s="145">
        <f>0</f>
        <v>0</v>
      </c>
      <c r="M39" s="44"/>
    </row>
    <row r="40" spans="2:13" s="1" customFormat="1" ht="6.95" customHeight="1">
      <c r="B40" s="44"/>
      <c r="I40" s="132"/>
      <c r="J40" s="132"/>
      <c r="M40" s="44"/>
    </row>
    <row r="41" spans="2:13" s="1" customFormat="1" ht="25.4" customHeight="1">
      <c r="B41" s="44"/>
      <c r="C41" s="151"/>
      <c r="D41" s="152" t="s">
        <v>54</v>
      </c>
      <c r="E41" s="153"/>
      <c r="F41" s="153"/>
      <c r="G41" s="154" t="s">
        <v>55</v>
      </c>
      <c r="H41" s="155" t="s">
        <v>56</v>
      </c>
      <c r="I41" s="156"/>
      <c r="J41" s="156"/>
      <c r="K41" s="157">
        <f>SUM(K32:K39)</f>
        <v>0</v>
      </c>
      <c r="L41" s="158"/>
      <c r="M41" s="44"/>
    </row>
    <row r="42" spans="2:13" s="1" customFormat="1" ht="14.4" customHeight="1">
      <c r="B42" s="159"/>
      <c r="C42" s="160"/>
      <c r="D42" s="160"/>
      <c r="E42" s="160"/>
      <c r="F42" s="160"/>
      <c r="G42" s="160"/>
      <c r="H42" s="160"/>
      <c r="I42" s="161"/>
      <c r="J42" s="161"/>
      <c r="K42" s="160"/>
      <c r="L42" s="160"/>
      <c r="M42" s="44"/>
    </row>
    <row r="46" spans="2:13" s="1" customFormat="1" ht="6.95" customHeight="1">
      <c r="B46" s="162"/>
      <c r="C46" s="163"/>
      <c r="D46" s="163"/>
      <c r="E46" s="163"/>
      <c r="F46" s="163"/>
      <c r="G46" s="163"/>
      <c r="H46" s="163"/>
      <c r="I46" s="164"/>
      <c r="J46" s="164"/>
      <c r="K46" s="163"/>
      <c r="L46" s="163"/>
      <c r="M46" s="44"/>
    </row>
    <row r="47" spans="2:13" s="1" customFormat="1" ht="24.95" customHeight="1">
      <c r="B47" s="39"/>
      <c r="C47" s="23" t="s">
        <v>135</v>
      </c>
      <c r="D47" s="40"/>
      <c r="E47" s="40"/>
      <c r="F47" s="40"/>
      <c r="G47" s="40"/>
      <c r="H47" s="40"/>
      <c r="I47" s="132"/>
      <c r="J47" s="132"/>
      <c r="K47" s="40"/>
      <c r="L47" s="40"/>
      <c r="M47" s="44"/>
    </row>
    <row r="48" spans="2:13" s="1" customFormat="1" ht="6.95" customHeight="1">
      <c r="B48" s="39"/>
      <c r="C48" s="40"/>
      <c r="D48" s="40"/>
      <c r="E48" s="40"/>
      <c r="F48" s="40"/>
      <c r="G48" s="40"/>
      <c r="H48" s="40"/>
      <c r="I48" s="132"/>
      <c r="J48" s="132"/>
      <c r="K48" s="40"/>
      <c r="L48" s="40"/>
      <c r="M48" s="44"/>
    </row>
    <row r="49" spans="2:13" s="1" customFormat="1" ht="12" customHeight="1">
      <c r="B49" s="39"/>
      <c r="C49" s="32" t="s">
        <v>17</v>
      </c>
      <c r="D49" s="40"/>
      <c r="E49" s="40"/>
      <c r="F49" s="40"/>
      <c r="G49" s="40"/>
      <c r="H49" s="40"/>
      <c r="I49" s="132"/>
      <c r="J49" s="132"/>
      <c r="K49" s="40"/>
      <c r="L49" s="40"/>
      <c r="M49" s="44"/>
    </row>
    <row r="50" spans="2:13" s="1" customFormat="1" ht="16.5" customHeight="1">
      <c r="B50" s="39"/>
      <c r="C50" s="40"/>
      <c r="D50" s="40"/>
      <c r="E50" s="165" t="str">
        <f>E7</f>
        <v>Rekonstrukce objektu Kateřinská 17 pro CMT UP v Olomouci</v>
      </c>
      <c r="F50" s="32"/>
      <c r="G50" s="32"/>
      <c r="H50" s="32"/>
      <c r="I50" s="132"/>
      <c r="J50" s="132"/>
      <c r="K50" s="40"/>
      <c r="L50" s="40"/>
      <c r="M50" s="44"/>
    </row>
    <row r="51" spans="2:13" s="1" customFormat="1" ht="12" customHeight="1">
      <c r="B51" s="39"/>
      <c r="C51" s="32" t="s">
        <v>127</v>
      </c>
      <c r="D51" s="40"/>
      <c r="E51" s="40"/>
      <c r="F51" s="40"/>
      <c r="G51" s="40"/>
      <c r="H51" s="40"/>
      <c r="I51" s="132"/>
      <c r="J51" s="132"/>
      <c r="K51" s="40"/>
      <c r="L51" s="40"/>
      <c r="M51" s="44"/>
    </row>
    <row r="52" spans="2:13" s="1" customFormat="1" ht="16.5" customHeight="1">
      <c r="B52" s="39"/>
      <c r="C52" s="40"/>
      <c r="D52" s="40"/>
      <c r="E52" s="65" t="str">
        <f>E9</f>
        <v>D1.47-. - D.1.47-.Uzemnění ochrana před bleskem</v>
      </c>
      <c r="F52" s="40"/>
      <c r="G52" s="40"/>
      <c r="H52" s="40"/>
      <c r="I52" s="132"/>
      <c r="J52" s="132"/>
      <c r="K52" s="40"/>
      <c r="L52" s="40"/>
      <c r="M52" s="44"/>
    </row>
    <row r="53" spans="2:13" s="1" customFormat="1" ht="6.95" customHeight="1">
      <c r="B53" s="39"/>
      <c r="C53" s="40"/>
      <c r="D53" s="40"/>
      <c r="E53" s="40"/>
      <c r="F53" s="40"/>
      <c r="G53" s="40"/>
      <c r="H53" s="40"/>
      <c r="I53" s="132"/>
      <c r="J53" s="132"/>
      <c r="K53" s="40"/>
      <c r="L53" s="40"/>
      <c r="M53" s="44"/>
    </row>
    <row r="54" spans="2:13" s="1" customFormat="1" ht="12" customHeight="1">
      <c r="B54" s="39"/>
      <c r="C54" s="32" t="s">
        <v>23</v>
      </c>
      <c r="D54" s="40"/>
      <c r="E54" s="40"/>
      <c r="F54" s="27" t="str">
        <f>F12</f>
        <v xml:space="preserve"> </v>
      </c>
      <c r="G54" s="40"/>
      <c r="H54" s="40"/>
      <c r="I54" s="134" t="s">
        <v>25</v>
      </c>
      <c r="J54" s="136" t="str">
        <f>IF(J12="","",J12)</f>
        <v>3. 11. 2017</v>
      </c>
      <c r="K54" s="40"/>
      <c r="L54" s="40"/>
      <c r="M54" s="44"/>
    </row>
    <row r="55" spans="2:13" s="1" customFormat="1" ht="6.95" customHeight="1">
      <c r="B55" s="39"/>
      <c r="C55" s="40"/>
      <c r="D55" s="40"/>
      <c r="E55" s="40"/>
      <c r="F55" s="40"/>
      <c r="G55" s="40"/>
      <c r="H55" s="40"/>
      <c r="I55" s="132"/>
      <c r="J55" s="132"/>
      <c r="K55" s="40"/>
      <c r="L55" s="40"/>
      <c r="M55" s="44"/>
    </row>
    <row r="56" spans="2:13" s="1" customFormat="1" ht="24.9" customHeight="1">
      <c r="B56" s="39"/>
      <c r="C56" s="32" t="s">
        <v>31</v>
      </c>
      <c r="D56" s="40"/>
      <c r="E56" s="40"/>
      <c r="F56" s="27" t="str">
        <f>E15</f>
        <v>Universita Palackého Olomouc</v>
      </c>
      <c r="G56" s="40"/>
      <c r="H56" s="40"/>
      <c r="I56" s="134" t="s">
        <v>38</v>
      </c>
      <c r="J56" s="166" t="str">
        <f>E21</f>
        <v>MgAmIng arch L.Blažek,Ing V.Petr</v>
      </c>
      <c r="K56" s="40"/>
      <c r="L56" s="40"/>
      <c r="M56" s="44"/>
    </row>
    <row r="57" spans="2:13" s="1" customFormat="1" ht="13.65" customHeight="1">
      <c r="B57" s="39"/>
      <c r="C57" s="32" t="s">
        <v>36</v>
      </c>
      <c r="D57" s="40"/>
      <c r="E57" s="40"/>
      <c r="F57" s="27" t="str">
        <f>IF(E18="","",E18)</f>
        <v>Vyplň údaj</v>
      </c>
      <c r="G57" s="40"/>
      <c r="H57" s="40"/>
      <c r="I57" s="134" t="s">
        <v>40</v>
      </c>
      <c r="J57" s="166" t="str">
        <f>E24</f>
        <v xml:space="preserve"> </v>
      </c>
      <c r="K57" s="40"/>
      <c r="L57" s="40"/>
      <c r="M57" s="44"/>
    </row>
    <row r="58" spans="2:13" s="1" customFormat="1" ht="10.3" customHeight="1">
      <c r="B58" s="39"/>
      <c r="C58" s="40"/>
      <c r="D58" s="40"/>
      <c r="E58" s="40"/>
      <c r="F58" s="40"/>
      <c r="G58" s="40"/>
      <c r="H58" s="40"/>
      <c r="I58" s="132"/>
      <c r="J58" s="132"/>
      <c r="K58" s="40"/>
      <c r="L58" s="40"/>
      <c r="M58" s="44"/>
    </row>
    <row r="59" spans="2:13" s="1" customFormat="1" ht="29.25" customHeight="1">
      <c r="B59" s="39"/>
      <c r="C59" s="167" t="s">
        <v>136</v>
      </c>
      <c r="D59" s="168"/>
      <c r="E59" s="168"/>
      <c r="F59" s="168"/>
      <c r="G59" s="168"/>
      <c r="H59" s="168"/>
      <c r="I59" s="169" t="s">
        <v>137</v>
      </c>
      <c r="J59" s="169" t="s">
        <v>138</v>
      </c>
      <c r="K59" s="170" t="s">
        <v>139</v>
      </c>
      <c r="L59" s="168"/>
      <c r="M59" s="44"/>
    </row>
    <row r="60" spans="2:13" s="1" customFormat="1" ht="10.3" customHeight="1">
      <c r="B60" s="39"/>
      <c r="C60" s="40"/>
      <c r="D60" s="40"/>
      <c r="E60" s="40"/>
      <c r="F60" s="40"/>
      <c r="G60" s="40"/>
      <c r="H60" s="40"/>
      <c r="I60" s="132"/>
      <c r="J60" s="132"/>
      <c r="K60" s="40"/>
      <c r="L60" s="40"/>
      <c r="M60" s="44"/>
    </row>
    <row r="61" spans="2:47" s="1" customFormat="1" ht="22.8" customHeight="1">
      <c r="B61" s="39"/>
      <c r="C61" s="171" t="s">
        <v>78</v>
      </c>
      <c r="D61" s="40"/>
      <c r="E61" s="40"/>
      <c r="F61" s="40"/>
      <c r="G61" s="40"/>
      <c r="H61" s="40"/>
      <c r="I61" s="172">
        <f>Q89</f>
        <v>0</v>
      </c>
      <c r="J61" s="172">
        <f>R89</f>
        <v>0</v>
      </c>
      <c r="K61" s="98">
        <f>K89</f>
        <v>0</v>
      </c>
      <c r="L61" s="40"/>
      <c r="M61" s="44"/>
      <c r="AU61" s="17" t="s">
        <v>140</v>
      </c>
    </row>
    <row r="62" spans="2:13" s="7" customFormat="1" ht="24.95" customHeight="1">
      <c r="B62" s="173"/>
      <c r="C62" s="174"/>
      <c r="D62" s="175" t="s">
        <v>3047</v>
      </c>
      <c r="E62" s="176"/>
      <c r="F62" s="176"/>
      <c r="G62" s="176"/>
      <c r="H62" s="176"/>
      <c r="I62" s="177">
        <f>Q90</f>
        <v>0</v>
      </c>
      <c r="J62" s="177">
        <f>R90</f>
        <v>0</v>
      </c>
      <c r="K62" s="178">
        <f>K90</f>
        <v>0</v>
      </c>
      <c r="L62" s="174"/>
      <c r="M62" s="179"/>
    </row>
    <row r="63" spans="2:13" s="8" customFormat="1" ht="19.9" customHeight="1">
      <c r="B63" s="180"/>
      <c r="C63" s="181"/>
      <c r="D63" s="182" t="s">
        <v>4412</v>
      </c>
      <c r="E63" s="183"/>
      <c r="F63" s="183"/>
      <c r="G63" s="183"/>
      <c r="H63" s="183"/>
      <c r="I63" s="184">
        <f>Q91</f>
        <v>0</v>
      </c>
      <c r="J63" s="184">
        <f>R91</f>
        <v>0</v>
      </c>
      <c r="K63" s="185">
        <f>K91</f>
        <v>0</v>
      </c>
      <c r="L63" s="181"/>
      <c r="M63" s="186"/>
    </row>
    <row r="64" spans="2:13" s="8" customFormat="1" ht="19.9" customHeight="1">
      <c r="B64" s="180"/>
      <c r="C64" s="181"/>
      <c r="D64" s="182" t="s">
        <v>4413</v>
      </c>
      <c r="E64" s="183"/>
      <c r="F64" s="183"/>
      <c r="G64" s="183"/>
      <c r="H64" s="183"/>
      <c r="I64" s="184">
        <f>Q94</f>
        <v>0</v>
      </c>
      <c r="J64" s="184">
        <f>R94</f>
        <v>0</v>
      </c>
      <c r="K64" s="185">
        <f>K94</f>
        <v>0</v>
      </c>
      <c r="L64" s="181"/>
      <c r="M64" s="186"/>
    </row>
    <row r="65" spans="2:13" s="7" customFormat="1" ht="24.95" customHeight="1">
      <c r="B65" s="173"/>
      <c r="C65" s="174"/>
      <c r="D65" s="175" t="s">
        <v>4414</v>
      </c>
      <c r="E65" s="176"/>
      <c r="F65" s="176"/>
      <c r="G65" s="176"/>
      <c r="H65" s="176"/>
      <c r="I65" s="177">
        <f>Q145</f>
        <v>0</v>
      </c>
      <c r="J65" s="177">
        <f>R145</f>
        <v>0</v>
      </c>
      <c r="K65" s="178">
        <f>K145</f>
        <v>0</v>
      </c>
      <c r="L65" s="174"/>
      <c r="M65" s="179"/>
    </row>
    <row r="66" spans="2:13" s="8" customFormat="1" ht="19.9" customHeight="1">
      <c r="B66" s="180"/>
      <c r="C66" s="181"/>
      <c r="D66" s="182" t="s">
        <v>4764</v>
      </c>
      <c r="E66" s="183"/>
      <c r="F66" s="183"/>
      <c r="G66" s="183"/>
      <c r="H66" s="183"/>
      <c r="I66" s="184">
        <f>Q146</f>
        <v>0</v>
      </c>
      <c r="J66" s="184">
        <f>R146</f>
        <v>0</v>
      </c>
      <c r="K66" s="185">
        <f>K146</f>
        <v>0</v>
      </c>
      <c r="L66" s="181"/>
      <c r="M66" s="186"/>
    </row>
    <row r="67" spans="2:13" s="7" customFormat="1" ht="24.95" customHeight="1">
      <c r="B67" s="173"/>
      <c r="C67" s="174"/>
      <c r="D67" s="175" t="s">
        <v>4416</v>
      </c>
      <c r="E67" s="176"/>
      <c r="F67" s="176"/>
      <c r="G67" s="176"/>
      <c r="H67" s="176"/>
      <c r="I67" s="177">
        <f>Q151</f>
        <v>0</v>
      </c>
      <c r="J67" s="177">
        <f>R151</f>
        <v>0</v>
      </c>
      <c r="K67" s="178">
        <f>K151</f>
        <v>0</v>
      </c>
      <c r="L67" s="174"/>
      <c r="M67" s="179"/>
    </row>
    <row r="68" spans="2:13" s="7" customFormat="1" ht="24.95" customHeight="1">
      <c r="B68" s="173"/>
      <c r="C68" s="174"/>
      <c r="D68" s="175" t="s">
        <v>4417</v>
      </c>
      <c r="E68" s="176"/>
      <c r="F68" s="176"/>
      <c r="G68" s="176"/>
      <c r="H68" s="176"/>
      <c r="I68" s="177">
        <f>Q154</f>
        <v>0</v>
      </c>
      <c r="J68" s="177">
        <f>R154</f>
        <v>0</v>
      </c>
      <c r="K68" s="178">
        <f>K154</f>
        <v>0</v>
      </c>
      <c r="L68" s="174"/>
      <c r="M68" s="179"/>
    </row>
    <row r="69" spans="2:13" s="8" customFormat="1" ht="19.9" customHeight="1">
      <c r="B69" s="180"/>
      <c r="C69" s="181"/>
      <c r="D69" s="182" t="s">
        <v>4419</v>
      </c>
      <c r="E69" s="183"/>
      <c r="F69" s="183"/>
      <c r="G69" s="183"/>
      <c r="H69" s="183"/>
      <c r="I69" s="184">
        <f>Q155</f>
        <v>0</v>
      </c>
      <c r="J69" s="184">
        <f>R155</f>
        <v>0</v>
      </c>
      <c r="K69" s="185">
        <f>K155</f>
        <v>0</v>
      </c>
      <c r="L69" s="181"/>
      <c r="M69" s="186"/>
    </row>
    <row r="70" spans="2:13" s="1" customFormat="1" ht="21.8" customHeight="1">
      <c r="B70" s="39"/>
      <c r="C70" s="40"/>
      <c r="D70" s="40"/>
      <c r="E70" s="40"/>
      <c r="F70" s="40"/>
      <c r="G70" s="40"/>
      <c r="H70" s="40"/>
      <c r="I70" s="132"/>
      <c r="J70" s="132"/>
      <c r="K70" s="40"/>
      <c r="L70" s="40"/>
      <c r="M70" s="44"/>
    </row>
    <row r="71" spans="2:13" s="1" customFormat="1" ht="6.95" customHeight="1">
      <c r="B71" s="58"/>
      <c r="C71" s="59"/>
      <c r="D71" s="59"/>
      <c r="E71" s="59"/>
      <c r="F71" s="59"/>
      <c r="G71" s="59"/>
      <c r="H71" s="59"/>
      <c r="I71" s="161"/>
      <c r="J71" s="161"/>
      <c r="K71" s="59"/>
      <c r="L71" s="59"/>
      <c r="M71" s="44"/>
    </row>
    <row r="75" spans="2:13" s="1" customFormat="1" ht="6.95" customHeight="1">
      <c r="B75" s="60"/>
      <c r="C75" s="61"/>
      <c r="D75" s="61"/>
      <c r="E75" s="61"/>
      <c r="F75" s="61"/>
      <c r="G75" s="61"/>
      <c r="H75" s="61"/>
      <c r="I75" s="164"/>
      <c r="J75" s="164"/>
      <c r="K75" s="61"/>
      <c r="L75" s="61"/>
      <c r="M75" s="44"/>
    </row>
    <row r="76" spans="2:13" s="1" customFormat="1" ht="24.95" customHeight="1">
      <c r="B76" s="39"/>
      <c r="C76" s="23" t="s">
        <v>185</v>
      </c>
      <c r="D76" s="40"/>
      <c r="E76" s="40"/>
      <c r="F76" s="40"/>
      <c r="G76" s="40"/>
      <c r="H76" s="40"/>
      <c r="I76" s="132"/>
      <c r="J76" s="132"/>
      <c r="K76" s="40"/>
      <c r="L76" s="40"/>
      <c r="M76" s="44"/>
    </row>
    <row r="77" spans="2:13" s="1" customFormat="1" ht="6.95" customHeight="1">
      <c r="B77" s="39"/>
      <c r="C77" s="40"/>
      <c r="D77" s="40"/>
      <c r="E77" s="40"/>
      <c r="F77" s="40"/>
      <c r="G77" s="40"/>
      <c r="H77" s="40"/>
      <c r="I77" s="132"/>
      <c r="J77" s="132"/>
      <c r="K77" s="40"/>
      <c r="L77" s="40"/>
      <c r="M77" s="44"/>
    </row>
    <row r="78" spans="2:13" s="1" customFormat="1" ht="12" customHeight="1">
      <c r="B78" s="39"/>
      <c r="C78" s="32" t="s">
        <v>17</v>
      </c>
      <c r="D78" s="40"/>
      <c r="E78" s="40"/>
      <c r="F78" s="40"/>
      <c r="G78" s="40"/>
      <c r="H78" s="40"/>
      <c r="I78" s="132"/>
      <c r="J78" s="132"/>
      <c r="K78" s="40"/>
      <c r="L78" s="40"/>
      <c r="M78" s="44"/>
    </row>
    <row r="79" spans="2:13" s="1" customFormat="1" ht="16.5" customHeight="1">
      <c r="B79" s="39"/>
      <c r="C79" s="40"/>
      <c r="D79" s="40"/>
      <c r="E79" s="165" t="str">
        <f>E7</f>
        <v>Rekonstrukce objektu Kateřinská 17 pro CMT UP v Olomouci</v>
      </c>
      <c r="F79" s="32"/>
      <c r="G79" s="32"/>
      <c r="H79" s="32"/>
      <c r="I79" s="132"/>
      <c r="J79" s="132"/>
      <c r="K79" s="40"/>
      <c r="L79" s="40"/>
      <c r="M79" s="44"/>
    </row>
    <row r="80" spans="2:13" s="1" customFormat="1" ht="12" customHeight="1">
      <c r="B80" s="39"/>
      <c r="C80" s="32" t="s">
        <v>127</v>
      </c>
      <c r="D80" s="40"/>
      <c r="E80" s="40"/>
      <c r="F80" s="40"/>
      <c r="G80" s="40"/>
      <c r="H80" s="40"/>
      <c r="I80" s="132"/>
      <c r="J80" s="132"/>
      <c r="K80" s="40"/>
      <c r="L80" s="40"/>
      <c r="M80" s="44"/>
    </row>
    <row r="81" spans="2:13" s="1" customFormat="1" ht="16.5" customHeight="1">
      <c r="B81" s="39"/>
      <c r="C81" s="40"/>
      <c r="D81" s="40"/>
      <c r="E81" s="65" t="str">
        <f>E9</f>
        <v>D1.47-. - D.1.47-.Uzemnění ochrana před bleskem</v>
      </c>
      <c r="F81" s="40"/>
      <c r="G81" s="40"/>
      <c r="H81" s="40"/>
      <c r="I81" s="132"/>
      <c r="J81" s="132"/>
      <c r="K81" s="40"/>
      <c r="L81" s="40"/>
      <c r="M81" s="44"/>
    </row>
    <row r="82" spans="2:13" s="1" customFormat="1" ht="6.95" customHeight="1">
      <c r="B82" s="39"/>
      <c r="C82" s="40"/>
      <c r="D82" s="40"/>
      <c r="E82" s="40"/>
      <c r="F82" s="40"/>
      <c r="G82" s="40"/>
      <c r="H82" s="40"/>
      <c r="I82" s="132"/>
      <c r="J82" s="132"/>
      <c r="K82" s="40"/>
      <c r="L82" s="40"/>
      <c r="M82" s="44"/>
    </row>
    <row r="83" spans="2:13" s="1" customFormat="1" ht="12" customHeight="1">
      <c r="B83" s="39"/>
      <c r="C83" s="32" t="s">
        <v>23</v>
      </c>
      <c r="D83" s="40"/>
      <c r="E83" s="40"/>
      <c r="F83" s="27" t="str">
        <f>F12</f>
        <v xml:space="preserve"> </v>
      </c>
      <c r="G83" s="40"/>
      <c r="H83" s="40"/>
      <c r="I83" s="134" t="s">
        <v>25</v>
      </c>
      <c r="J83" s="136" t="str">
        <f>IF(J12="","",J12)</f>
        <v>3. 11. 2017</v>
      </c>
      <c r="K83" s="40"/>
      <c r="L83" s="40"/>
      <c r="M83" s="44"/>
    </row>
    <row r="84" spans="2:13" s="1" customFormat="1" ht="6.95" customHeight="1">
      <c r="B84" s="39"/>
      <c r="C84" s="40"/>
      <c r="D84" s="40"/>
      <c r="E84" s="40"/>
      <c r="F84" s="40"/>
      <c r="G84" s="40"/>
      <c r="H84" s="40"/>
      <c r="I84" s="132"/>
      <c r="J84" s="132"/>
      <c r="K84" s="40"/>
      <c r="L84" s="40"/>
      <c r="M84" s="44"/>
    </row>
    <row r="85" spans="2:13" s="1" customFormat="1" ht="24.9" customHeight="1">
      <c r="B85" s="39"/>
      <c r="C85" s="32" t="s">
        <v>31</v>
      </c>
      <c r="D85" s="40"/>
      <c r="E85" s="40"/>
      <c r="F85" s="27" t="str">
        <f>E15</f>
        <v>Universita Palackého Olomouc</v>
      </c>
      <c r="G85" s="40"/>
      <c r="H85" s="40"/>
      <c r="I85" s="134" t="s">
        <v>38</v>
      </c>
      <c r="J85" s="166" t="str">
        <f>E21</f>
        <v>MgAmIng arch L.Blažek,Ing V.Petr</v>
      </c>
      <c r="K85" s="40"/>
      <c r="L85" s="40"/>
      <c r="M85" s="44"/>
    </row>
    <row r="86" spans="2:13" s="1" customFormat="1" ht="13.65" customHeight="1">
      <c r="B86" s="39"/>
      <c r="C86" s="32" t="s">
        <v>36</v>
      </c>
      <c r="D86" s="40"/>
      <c r="E86" s="40"/>
      <c r="F86" s="27" t="str">
        <f>IF(E18="","",E18)</f>
        <v>Vyplň údaj</v>
      </c>
      <c r="G86" s="40"/>
      <c r="H86" s="40"/>
      <c r="I86" s="134" t="s">
        <v>40</v>
      </c>
      <c r="J86" s="166" t="str">
        <f>E24</f>
        <v xml:space="preserve"> </v>
      </c>
      <c r="K86" s="40"/>
      <c r="L86" s="40"/>
      <c r="M86" s="44"/>
    </row>
    <row r="87" spans="2:13" s="1" customFormat="1" ht="10.3" customHeight="1">
      <c r="B87" s="39"/>
      <c r="C87" s="40"/>
      <c r="D87" s="40"/>
      <c r="E87" s="40"/>
      <c r="F87" s="40"/>
      <c r="G87" s="40"/>
      <c r="H87" s="40"/>
      <c r="I87" s="132"/>
      <c r="J87" s="132"/>
      <c r="K87" s="40"/>
      <c r="L87" s="40"/>
      <c r="M87" s="44"/>
    </row>
    <row r="88" spans="2:24" s="9" customFormat="1" ht="29.25" customHeight="1">
      <c r="B88" s="187"/>
      <c r="C88" s="188" t="s">
        <v>186</v>
      </c>
      <c r="D88" s="189" t="s">
        <v>63</v>
      </c>
      <c r="E88" s="189" t="s">
        <v>59</v>
      </c>
      <c r="F88" s="189" t="s">
        <v>60</v>
      </c>
      <c r="G88" s="189" t="s">
        <v>187</v>
      </c>
      <c r="H88" s="189" t="s">
        <v>188</v>
      </c>
      <c r="I88" s="190" t="s">
        <v>189</v>
      </c>
      <c r="J88" s="190" t="s">
        <v>190</v>
      </c>
      <c r="K88" s="191" t="s">
        <v>139</v>
      </c>
      <c r="L88" s="192" t="s">
        <v>191</v>
      </c>
      <c r="M88" s="193"/>
      <c r="N88" s="88" t="s">
        <v>33</v>
      </c>
      <c r="O88" s="89" t="s">
        <v>48</v>
      </c>
      <c r="P88" s="89" t="s">
        <v>192</v>
      </c>
      <c r="Q88" s="89" t="s">
        <v>193</v>
      </c>
      <c r="R88" s="89" t="s">
        <v>194</v>
      </c>
      <c r="S88" s="89" t="s">
        <v>195</v>
      </c>
      <c r="T88" s="89" t="s">
        <v>196</v>
      </c>
      <c r="U88" s="89" t="s">
        <v>197</v>
      </c>
      <c r="V88" s="89" t="s">
        <v>198</v>
      </c>
      <c r="W88" s="89" t="s">
        <v>199</v>
      </c>
      <c r="X88" s="90" t="s">
        <v>200</v>
      </c>
    </row>
    <row r="89" spans="2:63" s="1" customFormat="1" ht="22.8" customHeight="1">
      <c r="B89" s="39"/>
      <c r="C89" s="95" t="s">
        <v>201</v>
      </c>
      <c r="D89" s="40"/>
      <c r="E89" s="40"/>
      <c r="F89" s="40"/>
      <c r="G89" s="40"/>
      <c r="H89" s="40"/>
      <c r="I89" s="132"/>
      <c r="J89" s="132"/>
      <c r="K89" s="194">
        <f>BK89</f>
        <v>0</v>
      </c>
      <c r="L89" s="40"/>
      <c r="M89" s="44"/>
      <c r="N89" s="91"/>
      <c r="O89" s="92"/>
      <c r="P89" s="92"/>
      <c r="Q89" s="195">
        <f>Q90+Q145+Q151+Q154</f>
        <v>0</v>
      </c>
      <c r="R89" s="195">
        <f>R90+R145+R151+R154</f>
        <v>0</v>
      </c>
      <c r="S89" s="92"/>
      <c r="T89" s="196">
        <f>T90+T145+T151+T154</f>
        <v>0</v>
      </c>
      <c r="U89" s="92"/>
      <c r="V89" s="196">
        <f>V90+V145+V151+V154</f>
        <v>0</v>
      </c>
      <c r="W89" s="92"/>
      <c r="X89" s="197">
        <f>X90+X145+X151+X154</f>
        <v>0</v>
      </c>
      <c r="AT89" s="17" t="s">
        <v>79</v>
      </c>
      <c r="AU89" s="17" t="s">
        <v>140</v>
      </c>
      <c r="BK89" s="198">
        <f>BK90+BK145+BK151+BK154</f>
        <v>0</v>
      </c>
    </row>
    <row r="90" spans="2:63" s="10" customFormat="1" ht="25.9" customHeight="1">
      <c r="B90" s="199"/>
      <c r="C90" s="200"/>
      <c r="D90" s="201" t="s">
        <v>79</v>
      </c>
      <c r="E90" s="202" t="s">
        <v>1631</v>
      </c>
      <c r="F90" s="202" t="s">
        <v>3058</v>
      </c>
      <c r="G90" s="200"/>
      <c r="H90" s="200"/>
      <c r="I90" s="203"/>
      <c r="J90" s="203"/>
      <c r="K90" s="204">
        <f>BK90</f>
        <v>0</v>
      </c>
      <c r="L90" s="200"/>
      <c r="M90" s="205"/>
      <c r="N90" s="206"/>
      <c r="O90" s="207"/>
      <c r="P90" s="207"/>
      <c r="Q90" s="208">
        <f>Q91+Q94</f>
        <v>0</v>
      </c>
      <c r="R90" s="208">
        <f>R91+R94</f>
        <v>0</v>
      </c>
      <c r="S90" s="207"/>
      <c r="T90" s="209">
        <f>T91+T94</f>
        <v>0</v>
      </c>
      <c r="U90" s="207"/>
      <c r="V90" s="209">
        <f>V91+V94</f>
        <v>0</v>
      </c>
      <c r="W90" s="207"/>
      <c r="X90" s="210">
        <f>X91+X94</f>
        <v>0</v>
      </c>
      <c r="AR90" s="211" t="s">
        <v>90</v>
      </c>
      <c r="AT90" s="212" t="s">
        <v>79</v>
      </c>
      <c r="AU90" s="212" t="s">
        <v>80</v>
      </c>
      <c r="AY90" s="211" t="s">
        <v>204</v>
      </c>
      <c r="BK90" s="213">
        <f>BK91+BK94</f>
        <v>0</v>
      </c>
    </row>
    <row r="91" spans="2:63" s="10" customFormat="1" ht="22.8" customHeight="1">
      <c r="B91" s="199"/>
      <c r="C91" s="200"/>
      <c r="D91" s="201" t="s">
        <v>79</v>
      </c>
      <c r="E91" s="214" t="s">
        <v>4421</v>
      </c>
      <c r="F91" s="214" t="s">
        <v>4422</v>
      </c>
      <c r="G91" s="200"/>
      <c r="H91" s="200"/>
      <c r="I91" s="203"/>
      <c r="J91" s="203"/>
      <c r="K91" s="215">
        <f>BK91</f>
        <v>0</v>
      </c>
      <c r="L91" s="200"/>
      <c r="M91" s="205"/>
      <c r="N91" s="206"/>
      <c r="O91" s="207"/>
      <c r="P91" s="207"/>
      <c r="Q91" s="208">
        <f>SUM(Q92:Q93)</f>
        <v>0</v>
      </c>
      <c r="R91" s="208">
        <f>SUM(R92:R93)</f>
        <v>0</v>
      </c>
      <c r="S91" s="207"/>
      <c r="T91" s="209">
        <f>SUM(T92:T93)</f>
        <v>0</v>
      </c>
      <c r="U91" s="207"/>
      <c r="V91" s="209">
        <f>SUM(V92:V93)</f>
        <v>0</v>
      </c>
      <c r="W91" s="207"/>
      <c r="X91" s="210">
        <f>SUM(X92:X93)</f>
        <v>0</v>
      </c>
      <c r="AR91" s="211" t="s">
        <v>90</v>
      </c>
      <c r="AT91" s="212" t="s">
        <v>79</v>
      </c>
      <c r="AU91" s="212" t="s">
        <v>88</v>
      </c>
      <c r="AY91" s="211" t="s">
        <v>204</v>
      </c>
      <c r="BK91" s="213">
        <f>SUM(BK92:BK93)</f>
        <v>0</v>
      </c>
    </row>
    <row r="92" spans="2:65" s="1" customFormat="1" ht="16.5" customHeight="1">
      <c r="B92" s="39"/>
      <c r="C92" s="216" t="s">
        <v>88</v>
      </c>
      <c r="D92" s="216" t="s">
        <v>206</v>
      </c>
      <c r="E92" s="217" t="s">
        <v>4423</v>
      </c>
      <c r="F92" s="218" t="s">
        <v>5341</v>
      </c>
      <c r="G92" s="219" t="s">
        <v>361</v>
      </c>
      <c r="H92" s="220">
        <v>1</v>
      </c>
      <c r="I92" s="221"/>
      <c r="J92" s="221"/>
      <c r="K92" s="222">
        <f>ROUND(P92*H92,2)</f>
        <v>0</v>
      </c>
      <c r="L92" s="218" t="s">
        <v>1071</v>
      </c>
      <c r="M92" s="44"/>
      <c r="N92" s="223" t="s">
        <v>33</v>
      </c>
      <c r="O92" s="224" t="s">
        <v>49</v>
      </c>
      <c r="P92" s="225">
        <f>I92+J92</f>
        <v>0</v>
      </c>
      <c r="Q92" s="225">
        <f>ROUND(I92*H92,2)</f>
        <v>0</v>
      </c>
      <c r="R92" s="225">
        <f>ROUND(J92*H92,2)</f>
        <v>0</v>
      </c>
      <c r="S92" s="80"/>
      <c r="T92" s="226">
        <f>S92*H92</f>
        <v>0</v>
      </c>
      <c r="U92" s="226">
        <v>0</v>
      </c>
      <c r="V92" s="226">
        <f>U92*H92</f>
        <v>0</v>
      </c>
      <c r="W92" s="226">
        <v>0</v>
      </c>
      <c r="X92" s="227">
        <f>W92*H92</f>
        <v>0</v>
      </c>
      <c r="AR92" s="17" t="s">
        <v>305</v>
      </c>
      <c r="AT92" s="17" t="s">
        <v>206</v>
      </c>
      <c r="AU92" s="17" t="s">
        <v>90</v>
      </c>
      <c r="AY92" s="17" t="s">
        <v>204</v>
      </c>
      <c r="BE92" s="228">
        <f>IF(O92="základní",K92,0)</f>
        <v>0</v>
      </c>
      <c r="BF92" s="228">
        <f>IF(O92="snížená",K92,0)</f>
        <v>0</v>
      </c>
      <c r="BG92" s="228">
        <f>IF(O92="zákl. přenesená",K92,0)</f>
        <v>0</v>
      </c>
      <c r="BH92" s="228">
        <f>IF(O92="sníž. přenesená",K92,0)</f>
        <v>0</v>
      </c>
      <c r="BI92" s="228">
        <f>IF(O92="nulová",K92,0)</f>
        <v>0</v>
      </c>
      <c r="BJ92" s="17" t="s">
        <v>88</v>
      </c>
      <c r="BK92" s="228">
        <f>ROUND(P92*H92,2)</f>
        <v>0</v>
      </c>
      <c r="BL92" s="17" t="s">
        <v>305</v>
      </c>
      <c r="BM92" s="17" t="s">
        <v>5342</v>
      </c>
    </row>
    <row r="93" spans="2:47" s="1" customFormat="1" ht="12">
      <c r="B93" s="39"/>
      <c r="C93" s="40"/>
      <c r="D93" s="231" t="s">
        <v>887</v>
      </c>
      <c r="E93" s="40"/>
      <c r="F93" s="283" t="s">
        <v>5343</v>
      </c>
      <c r="G93" s="40"/>
      <c r="H93" s="40"/>
      <c r="I93" s="132"/>
      <c r="J93" s="132"/>
      <c r="K93" s="40"/>
      <c r="L93" s="40"/>
      <c r="M93" s="44"/>
      <c r="N93" s="284"/>
      <c r="O93" s="80"/>
      <c r="P93" s="80"/>
      <c r="Q93" s="80"/>
      <c r="R93" s="80"/>
      <c r="S93" s="80"/>
      <c r="T93" s="80"/>
      <c r="U93" s="80"/>
      <c r="V93" s="80"/>
      <c r="W93" s="80"/>
      <c r="X93" s="81"/>
      <c r="AT93" s="17" t="s">
        <v>887</v>
      </c>
      <c r="AU93" s="17" t="s">
        <v>90</v>
      </c>
    </row>
    <row r="94" spans="2:63" s="10" customFormat="1" ht="22.8" customHeight="1">
      <c r="B94" s="199"/>
      <c r="C94" s="200"/>
      <c r="D94" s="201" t="s">
        <v>79</v>
      </c>
      <c r="E94" s="214" t="s">
        <v>4426</v>
      </c>
      <c r="F94" s="214" t="s">
        <v>4427</v>
      </c>
      <c r="G94" s="200"/>
      <c r="H94" s="200"/>
      <c r="I94" s="203"/>
      <c r="J94" s="203"/>
      <c r="K94" s="215">
        <f>BK94</f>
        <v>0</v>
      </c>
      <c r="L94" s="200"/>
      <c r="M94" s="205"/>
      <c r="N94" s="206"/>
      <c r="O94" s="207"/>
      <c r="P94" s="207"/>
      <c r="Q94" s="208">
        <f>SUM(Q95:Q144)</f>
        <v>0</v>
      </c>
      <c r="R94" s="208">
        <f>SUM(R95:R144)</f>
        <v>0</v>
      </c>
      <c r="S94" s="207"/>
      <c r="T94" s="209">
        <f>SUM(T95:T144)</f>
        <v>0</v>
      </c>
      <c r="U94" s="207"/>
      <c r="V94" s="209">
        <f>SUM(V95:V144)</f>
        <v>0</v>
      </c>
      <c r="W94" s="207"/>
      <c r="X94" s="210">
        <f>SUM(X95:X144)</f>
        <v>0</v>
      </c>
      <c r="AR94" s="211" t="s">
        <v>90</v>
      </c>
      <c r="AT94" s="212" t="s">
        <v>79</v>
      </c>
      <c r="AU94" s="212" t="s">
        <v>88</v>
      </c>
      <c r="AY94" s="211" t="s">
        <v>204</v>
      </c>
      <c r="BK94" s="213">
        <f>SUM(BK95:BK144)</f>
        <v>0</v>
      </c>
    </row>
    <row r="95" spans="2:65" s="1" customFormat="1" ht="16.5" customHeight="1">
      <c r="B95" s="39"/>
      <c r="C95" s="216" t="s">
        <v>90</v>
      </c>
      <c r="D95" s="216" t="s">
        <v>206</v>
      </c>
      <c r="E95" s="217" t="s">
        <v>5344</v>
      </c>
      <c r="F95" s="218" t="s">
        <v>5345</v>
      </c>
      <c r="G95" s="219" t="s">
        <v>296</v>
      </c>
      <c r="H95" s="220">
        <v>80</v>
      </c>
      <c r="I95" s="221"/>
      <c r="J95" s="221"/>
      <c r="K95" s="222">
        <f>ROUND(P95*H95,2)</f>
        <v>0</v>
      </c>
      <c r="L95" s="218" t="s">
        <v>1071</v>
      </c>
      <c r="M95" s="44"/>
      <c r="N95" s="223" t="s">
        <v>33</v>
      </c>
      <c r="O95" s="224" t="s">
        <v>49</v>
      </c>
      <c r="P95" s="225">
        <f>I95+J95</f>
        <v>0</v>
      </c>
      <c r="Q95" s="225">
        <f>ROUND(I95*H95,2)</f>
        <v>0</v>
      </c>
      <c r="R95" s="225">
        <f>ROUND(J95*H95,2)</f>
        <v>0</v>
      </c>
      <c r="S95" s="80"/>
      <c r="T95" s="226">
        <f>S95*H95</f>
        <v>0</v>
      </c>
      <c r="U95" s="226">
        <v>0</v>
      </c>
      <c r="V95" s="226">
        <f>U95*H95</f>
        <v>0</v>
      </c>
      <c r="W95" s="226">
        <v>0</v>
      </c>
      <c r="X95" s="227">
        <f>W95*H95</f>
        <v>0</v>
      </c>
      <c r="AR95" s="17" t="s">
        <v>305</v>
      </c>
      <c r="AT95" s="17" t="s">
        <v>206</v>
      </c>
      <c r="AU95" s="17" t="s">
        <v>90</v>
      </c>
      <c r="AY95" s="17" t="s">
        <v>204</v>
      </c>
      <c r="BE95" s="228">
        <f>IF(O95="základní",K95,0)</f>
        <v>0</v>
      </c>
      <c r="BF95" s="228">
        <f>IF(O95="snížená",K95,0)</f>
        <v>0</v>
      </c>
      <c r="BG95" s="228">
        <f>IF(O95="zákl. přenesená",K95,0)</f>
        <v>0</v>
      </c>
      <c r="BH95" s="228">
        <f>IF(O95="sníž. přenesená",K95,0)</f>
        <v>0</v>
      </c>
      <c r="BI95" s="228">
        <f>IF(O95="nulová",K95,0)</f>
        <v>0</v>
      </c>
      <c r="BJ95" s="17" t="s">
        <v>88</v>
      </c>
      <c r="BK95" s="228">
        <f>ROUND(P95*H95,2)</f>
        <v>0</v>
      </c>
      <c r="BL95" s="17" t="s">
        <v>305</v>
      </c>
      <c r="BM95" s="17" t="s">
        <v>5346</v>
      </c>
    </row>
    <row r="96" spans="2:65" s="1" customFormat="1" ht="16.5" customHeight="1">
      <c r="B96" s="39"/>
      <c r="C96" s="273" t="s">
        <v>224</v>
      </c>
      <c r="D96" s="273" t="s">
        <v>287</v>
      </c>
      <c r="E96" s="274" t="s">
        <v>5347</v>
      </c>
      <c r="F96" s="275" t="s">
        <v>5348</v>
      </c>
      <c r="G96" s="276" t="s">
        <v>2468</v>
      </c>
      <c r="H96" s="277">
        <v>76</v>
      </c>
      <c r="I96" s="278"/>
      <c r="J96" s="279"/>
      <c r="K96" s="280">
        <f>ROUND(P96*H96,2)</f>
        <v>0</v>
      </c>
      <c r="L96" s="275" t="s">
        <v>1071</v>
      </c>
      <c r="M96" s="281"/>
      <c r="N96" s="282" t="s">
        <v>33</v>
      </c>
      <c r="O96" s="224" t="s">
        <v>49</v>
      </c>
      <c r="P96" s="225">
        <f>I96+J96</f>
        <v>0</v>
      </c>
      <c r="Q96" s="225">
        <f>ROUND(I96*H96,2)</f>
        <v>0</v>
      </c>
      <c r="R96" s="225">
        <f>ROUND(J96*H96,2)</f>
        <v>0</v>
      </c>
      <c r="S96" s="80"/>
      <c r="T96" s="226">
        <f>S96*H96</f>
        <v>0</v>
      </c>
      <c r="U96" s="226">
        <v>0</v>
      </c>
      <c r="V96" s="226">
        <f>U96*H96</f>
        <v>0</v>
      </c>
      <c r="W96" s="226">
        <v>0</v>
      </c>
      <c r="X96" s="227">
        <f>W96*H96</f>
        <v>0</v>
      </c>
      <c r="AR96" s="17" t="s">
        <v>411</v>
      </c>
      <c r="AT96" s="17" t="s">
        <v>287</v>
      </c>
      <c r="AU96" s="17" t="s">
        <v>90</v>
      </c>
      <c r="AY96" s="17" t="s">
        <v>204</v>
      </c>
      <c r="BE96" s="228">
        <f>IF(O96="základní",K96,0)</f>
        <v>0</v>
      </c>
      <c r="BF96" s="228">
        <f>IF(O96="snížená",K96,0)</f>
        <v>0</v>
      </c>
      <c r="BG96" s="228">
        <f>IF(O96="zákl. přenesená",K96,0)</f>
        <v>0</v>
      </c>
      <c r="BH96" s="228">
        <f>IF(O96="sníž. přenesená",K96,0)</f>
        <v>0</v>
      </c>
      <c r="BI96" s="228">
        <f>IF(O96="nulová",K96,0)</f>
        <v>0</v>
      </c>
      <c r="BJ96" s="17" t="s">
        <v>88</v>
      </c>
      <c r="BK96" s="228">
        <f>ROUND(P96*H96,2)</f>
        <v>0</v>
      </c>
      <c r="BL96" s="17" t="s">
        <v>305</v>
      </c>
      <c r="BM96" s="17" t="s">
        <v>5349</v>
      </c>
    </row>
    <row r="97" spans="2:51" s="12" customFormat="1" ht="12">
      <c r="B97" s="240"/>
      <c r="C97" s="241"/>
      <c r="D97" s="231" t="s">
        <v>213</v>
      </c>
      <c r="E97" s="242" t="s">
        <v>33</v>
      </c>
      <c r="F97" s="243" t="s">
        <v>5350</v>
      </c>
      <c r="G97" s="241"/>
      <c r="H97" s="244">
        <v>76</v>
      </c>
      <c r="I97" s="245"/>
      <c r="J97" s="245"/>
      <c r="K97" s="241"/>
      <c r="L97" s="241"/>
      <c r="M97" s="246"/>
      <c r="N97" s="247"/>
      <c r="O97" s="248"/>
      <c r="P97" s="248"/>
      <c r="Q97" s="248"/>
      <c r="R97" s="248"/>
      <c r="S97" s="248"/>
      <c r="T97" s="248"/>
      <c r="U97" s="248"/>
      <c r="V97" s="248"/>
      <c r="W97" s="248"/>
      <c r="X97" s="249"/>
      <c r="AT97" s="250" t="s">
        <v>213</v>
      </c>
      <c r="AU97" s="250" t="s">
        <v>90</v>
      </c>
      <c r="AV97" s="12" t="s">
        <v>90</v>
      </c>
      <c r="AW97" s="12" t="s">
        <v>5</v>
      </c>
      <c r="AX97" s="12" t="s">
        <v>80</v>
      </c>
      <c r="AY97" s="250" t="s">
        <v>204</v>
      </c>
    </row>
    <row r="98" spans="2:51" s="13" customFormat="1" ht="12">
      <c r="B98" s="251"/>
      <c r="C98" s="252"/>
      <c r="D98" s="231" t="s">
        <v>213</v>
      </c>
      <c r="E98" s="253" t="s">
        <v>33</v>
      </c>
      <c r="F98" s="254" t="s">
        <v>218</v>
      </c>
      <c r="G98" s="252"/>
      <c r="H98" s="255">
        <v>76</v>
      </c>
      <c r="I98" s="256"/>
      <c r="J98" s="256"/>
      <c r="K98" s="252"/>
      <c r="L98" s="252"/>
      <c r="M98" s="257"/>
      <c r="N98" s="258"/>
      <c r="O98" s="259"/>
      <c r="P98" s="259"/>
      <c r="Q98" s="259"/>
      <c r="R98" s="259"/>
      <c r="S98" s="259"/>
      <c r="T98" s="259"/>
      <c r="U98" s="259"/>
      <c r="V98" s="259"/>
      <c r="W98" s="259"/>
      <c r="X98" s="260"/>
      <c r="AT98" s="261" t="s">
        <v>213</v>
      </c>
      <c r="AU98" s="261" t="s">
        <v>90</v>
      </c>
      <c r="AV98" s="13" t="s">
        <v>211</v>
      </c>
      <c r="AW98" s="13" t="s">
        <v>5</v>
      </c>
      <c r="AX98" s="13" t="s">
        <v>88</v>
      </c>
      <c r="AY98" s="261" t="s">
        <v>204</v>
      </c>
    </row>
    <row r="99" spans="2:65" s="1" customFormat="1" ht="16.5" customHeight="1">
      <c r="B99" s="39"/>
      <c r="C99" s="216" t="s">
        <v>211</v>
      </c>
      <c r="D99" s="216" t="s">
        <v>206</v>
      </c>
      <c r="E99" s="217" t="s">
        <v>5351</v>
      </c>
      <c r="F99" s="218" t="s">
        <v>5352</v>
      </c>
      <c r="G99" s="219" t="s">
        <v>296</v>
      </c>
      <c r="H99" s="220">
        <v>315</v>
      </c>
      <c r="I99" s="221"/>
      <c r="J99" s="221"/>
      <c r="K99" s="222">
        <f>ROUND(P99*H99,2)</f>
        <v>0</v>
      </c>
      <c r="L99" s="218" t="s">
        <v>1071</v>
      </c>
      <c r="M99" s="44"/>
      <c r="N99" s="223" t="s">
        <v>33</v>
      </c>
      <c r="O99" s="224" t="s">
        <v>49</v>
      </c>
      <c r="P99" s="225">
        <f>I99+J99</f>
        <v>0</v>
      </c>
      <c r="Q99" s="225">
        <f>ROUND(I99*H99,2)</f>
        <v>0</v>
      </c>
      <c r="R99" s="225">
        <f>ROUND(J99*H99,2)</f>
        <v>0</v>
      </c>
      <c r="S99" s="80"/>
      <c r="T99" s="226">
        <f>S99*H99</f>
        <v>0</v>
      </c>
      <c r="U99" s="226">
        <v>0</v>
      </c>
      <c r="V99" s="226">
        <f>U99*H99</f>
        <v>0</v>
      </c>
      <c r="W99" s="226">
        <v>0</v>
      </c>
      <c r="X99" s="227">
        <f>W99*H99</f>
        <v>0</v>
      </c>
      <c r="AR99" s="17" t="s">
        <v>305</v>
      </c>
      <c r="AT99" s="17" t="s">
        <v>206</v>
      </c>
      <c r="AU99" s="17" t="s">
        <v>90</v>
      </c>
      <c r="AY99" s="17" t="s">
        <v>204</v>
      </c>
      <c r="BE99" s="228">
        <f>IF(O99="základní",K99,0)</f>
        <v>0</v>
      </c>
      <c r="BF99" s="228">
        <f>IF(O99="snížená",K99,0)</f>
        <v>0</v>
      </c>
      <c r="BG99" s="228">
        <f>IF(O99="zákl. přenesená",K99,0)</f>
        <v>0</v>
      </c>
      <c r="BH99" s="228">
        <f>IF(O99="sníž. přenesená",K99,0)</f>
        <v>0</v>
      </c>
      <c r="BI99" s="228">
        <f>IF(O99="nulová",K99,0)</f>
        <v>0</v>
      </c>
      <c r="BJ99" s="17" t="s">
        <v>88</v>
      </c>
      <c r="BK99" s="228">
        <f>ROUND(P99*H99,2)</f>
        <v>0</v>
      </c>
      <c r="BL99" s="17" t="s">
        <v>305</v>
      </c>
      <c r="BM99" s="17" t="s">
        <v>5353</v>
      </c>
    </row>
    <row r="100" spans="2:65" s="1" customFormat="1" ht="16.5" customHeight="1">
      <c r="B100" s="39"/>
      <c r="C100" s="273" t="s">
        <v>236</v>
      </c>
      <c r="D100" s="273" t="s">
        <v>287</v>
      </c>
      <c r="E100" s="274" t="s">
        <v>5354</v>
      </c>
      <c r="F100" s="275" t="s">
        <v>5355</v>
      </c>
      <c r="G100" s="276" t="s">
        <v>2468</v>
      </c>
      <c r="H100" s="277">
        <v>141.75</v>
      </c>
      <c r="I100" s="278"/>
      <c r="J100" s="279"/>
      <c r="K100" s="280">
        <f>ROUND(P100*H100,2)</f>
        <v>0</v>
      </c>
      <c r="L100" s="275" t="s">
        <v>1071</v>
      </c>
      <c r="M100" s="281"/>
      <c r="N100" s="282" t="s">
        <v>33</v>
      </c>
      <c r="O100" s="224" t="s">
        <v>49</v>
      </c>
      <c r="P100" s="225">
        <f>I100+J100</f>
        <v>0</v>
      </c>
      <c r="Q100" s="225">
        <f>ROUND(I100*H100,2)</f>
        <v>0</v>
      </c>
      <c r="R100" s="225">
        <f>ROUND(J100*H100,2)</f>
        <v>0</v>
      </c>
      <c r="S100" s="80"/>
      <c r="T100" s="226">
        <f>S100*H100</f>
        <v>0</v>
      </c>
      <c r="U100" s="226">
        <v>0</v>
      </c>
      <c r="V100" s="226">
        <f>U100*H100</f>
        <v>0</v>
      </c>
      <c r="W100" s="226">
        <v>0</v>
      </c>
      <c r="X100" s="227">
        <f>W100*H100</f>
        <v>0</v>
      </c>
      <c r="AR100" s="17" t="s">
        <v>411</v>
      </c>
      <c r="AT100" s="17" t="s">
        <v>287</v>
      </c>
      <c r="AU100" s="17" t="s">
        <v>90</v>
      </c>
      <c r="AY100" s="17" t="s">
        <v>204</v>
      </c>
      <c r="BE100" s="228">
        <f>IF(O100="základní",K100,0)</f>
        <v>0</v>
      </c>
      <c r="BF100" s="228">
        <f>IF(O100="snížená",K100,0)</f>
        <v>0</v>
      </c>
      <c r="BG100" s="228">
        <f>IF(O100="zákl. přenesená",K100,0)</f>
        <v>0</v>
      </c>
      <c r="BH100" s="228">
        <f>IF(O100="sníž. přenesená",K100,0)</f>
        <v>0</v>
      </c>
      <c r="BI100" s="228">
        <f>IF(O100="nulová",K100,0)</f>
        <v>0</v>
      </c>
      <c r="BJ100" s="17" t="s">
        <v>88</v>
      </c>
      <c r="BK100" s="228">
        <f>ROUND(P100*H100,2)</f>
        <v>0</v>
      </c>
      <c r="BL100" s="17" t="s">
        <v>305</v>
      </c>
      <c r="BM100" s="17" t="s">
        <v>5356</v>
      </c>
    </row>
    <row r="101" spans="2:51" s="12" customFormat="1" ht="12">
      <c r="B101" s="240"/>
      <c r="C101" s="241"/>
      <c r="D101" s="231" t="s">
        <v>213</v>
      </c>
      <c r="E101" s="242" t="s">
        <v>33</v>
      </c>
      <c r="F101" s="243" t="s">
        <v>5357</v>
      </c>
      <c r="G101" s="241"/>
      <c r="H101" s="244">
        <v>141.75</v>
      </c>
      <c r="I101" s="245"/>
      <c r="J101" s="245"/>
      <c r="K101" s="241"/>
      <c r="L101" s="241"/>
      <c r="M101" s="246"/>
      <c r="N101" s="247"/>
      <c r="O101" s="248"/>
      <c r="P101" s="248"/>
      <c r="Q101" s="248"/>
      <c r="R101" s="248"/>
      <c r="S101" s="248"/>
      <c r="T101" s="248"/>
      <c r="U101" s="248"/>
      <c r="V101" s="248"/>
      <c r="W101" s="248"/>
      <c r="X101" s="249"/>
      <c r="AT101" s="250" t="s">
        <v>213</v>
      </c>
      <c r="AU101" s="250" t="s">
        <v>90</v>
      </c>
      <c r="AV101" s="12" t="s">
        <v>90</v>
      </c>
      <c r="AW101" s="12" t="s">
        <v>5</v>
      </c>
      <c r="AX101" s="12" t="s">
        <v>80</v>
      </c>
      <c r="AY101" s="250" t="s">
        <v>204</v>
      </c>
    </row>
    <row r="102" spans="2:51" s="13" customFormat="1" ht="12">
      <c r="B102" s="251"/>
      <c r="C102" s="252"/>
      <c r="D102" s="231" t="s">
        <v>213</v>
      </c>
      <c r="E102" s="253" t="s">
        <v>33</v>
      </c>
      <c r="F102" s="254" t="s">
        <v>218</v>
      </c>
      <c r="G102" s="252"/>
      <c r="H102" s="255">
        <v>141.75</v>
      </c>
      <c r="I102" s="256"/>
      <c r="J102" s="256"/>
      <c r="K102" s="252"/>
      <c r="L102" s="252"/>
      <c r="M102" s="257"/>
      <c r="N102" s="258"/>
      <c r="O102" s="259"/>
      <c r="P102" s="259"/>
      <c r="Q102" s="259"/>
      <c r="R102" s="259"/>
      <c r="S102" s="259"/>
      <c r="T102" s="259"/>
      <c r="U102" s="259"/>
      <c r="V102" s="259"/>
      <c r="W102" s="259"/>
      <c r="X102" s="260"/>
      <c r="AT102" s="261" t="s">
        <v>213</v>
      </c>
      <c r="AU102" s="261" t="s">
        <v>90</v>
      </c>
      <c r="AV102" s="13" t="s">
        <v>211</v>
      </c>
      <c r="AW102" s="13" t="s">
        <v>5</v>
      </c>
      <c r="AX102" s="13" t="s">
        <v>88</v>
      </c>
      <c r="AY102" s="261" t="s">
        <v>204</v>
      </c>
    </row>
    <row r="103" spans="2:65" s="1" customFormat="1" ht="16.5" customHeight="1">
      <c r="B103" s="39"/>
      <c r="C103" s="273" t="s">
        <v>247</v>
      </c>
      <c r="D103" s="273" t="s">
        <v>287</v>
      </c>
      <c r="E103" s="274" t="s">
        <v>5358</v>
      </c>
      <c r="F103" s="275" t="s">
        <v>5359</v>
      </c>
      <c r="G103" s="276" t="s">
        <v>314</v>
      </c>
      <c r="H103" s="277">
        <v>60</v>
      </c>
      <c r="I103" s="278"/>
      <c r="J103" s="279"/>
      <c r="K103" s="280">
        <f>ROUND(P103*H103,2)</f>
        <v>0</v>
      </c>
      <c r="L103" s="275" t="s">
        <v>1071</v>
      </c>
      <c r="M103" s="281"/>
      <c r="N103" s="282" t="s">
        <v>33</v>
      </c>
      <c r="O103" s="224" t="s">
        <v>49</v>
      </c>
      <c r="P103" s="225">
        <f>I103+J103</f>
        <v>0</v>
      </c>
      <c r="Q103" s="225">
        <f>ROUND(I103*H103,2)</f>
        <v>0</v>
      </c>
      <c r="R103" s="225">
        <f>ROUND(J103*H103,2)</f>
        <v>0</v>
      </c>
      <c r="S103" s="80"/>
      <c r="T103" s="226">
        <f>S103*H103</f>
        <v>0</v>
      </c>
      <c r="U103" s="226">
        <v>0</v>
      </c>
      <c r="V103" s="226">
        <f>U103*H103</f>
        <v>0</v>
      </c>
      <c r="W103" s="226">
        <v>0</v>
      </c>
      <c r="X103" s="227">
        <f>W103*H103</f>
        <v>0</v>
      </c>
      <c r="AR103" s="17" t="s">
        <v>411</v>
      </c>
      <c r="AT103" s="17" t="s">
        <v>287</v>
      </c>
      <c r="AU103" s="17" t="s">
        <v>90</v>
      </c>
      <c r="AY103" s="17" t="s">
        <v>204</v>
      </c>
      <c r="BE103" s="228">
        <f>IF(O103="základní",K103,0)</f>
        <v>0</v>
      </c>
      <c r="BF103" s="228">
        <f>IF(O103="snížená",K103,0)</f>
        <v>0</v>
      </c>
      <c r="BG103" s="228">
        <f>IF(O103="zákl. přenesená",K103,0)</f>
        <v>0</v>
      </c>
      <c r="BH103" s="228">
        <f>IF(O103="sníž. přenesená",K103,0)</f>
        <v>0</v>
      </c>
      <c r="BI103" s="228">
        <f>IF(O103="nulová",K103,0)</f>
        <v>0</v>
      </c>
      <c r="BJ103" s="17" t="s">
        <v>88</v>
      </c>
      <c r="BK103" s="228">
        <f>ROUND(P103*H103,2)</f>
        <v>0</v>
      </c>
      <c r="BL103" s="17" t="s">
        <v>305</v>
      </c>
      <c r="BM103" s="17" t="s">
        <v>5360</v>
      </c>
    </row>
    <row r="104" spans="2:65" s="1" customFormat="1" ht="16.5" customHeight="1">
      <c r="B104" s="39"/>
      <c r="C104" s="273" t="s">
        <v>253</v>
      </c>
      <c r="D104" s="273" t="s">
        <v>287</v>
      </c>
      <c r="E104" s="274" t="s">
        <v>5361</v>
      </c>
      <c r="F104" s="275" t="s">
        <v>5362</v>
      </c>
      <c r="G104" s="276" t="s">
        <v>314</v>
      </c>
      <c r="H104" s="277">
        <v>57</v>
      </c>
      <c r="I104" s="278"/>
      <c r="J104" s="279"/>
      <c r="K104" s="280">
        <f>ROUND(P104*H104,2)</f>
        <v>0</v>
      </c>
      <c r="L104" s="275" t="s">
        <v>1071</v>
      </c>
      <c r="M104" s="281"/>
      <c r="N104" s="282" t="s">
        <v>33</v>
      </c>
      <c r="O104" s="224" t="s">
        <v>49</v>
      </c>
      <c r="P104" s="225">
        <f>I104+J104</f>
        <v>0</v>
      </c>
      <c r="Q104" s="225">
        <f>ROUND(I104*H104,2)</f>
        <v>0</v>
      </c>
      <c r="R104" s="225">
        <f>ROUND(J104*H104,2)</f>
        <v>0</v>
      </c>
      <c r="S104" s="80"/>
      <c r="T104" s="226">
        <f>S104*H104</f>
        <v>0</v>
      </c>
      <c r="U104" s="226">
        <v>0</v>
      </c>
      <c r="V104" s="226">
        <f>U104*H104</f>
        <v>0</v>
      </c>
      <c r="W104" s="226">
        <v>0</v>
      </c>
      <c r="X104" s="227">
        <f>W104*H104</f>
        <v>0</v>
      </c>
      <c r="AR104" s="17" t="s">
        <v>411</v>
      </c>
      <c r="AT104" s="17" t="s">
        <v>287</v>
      </c>
      <c r="AU104" s="17" t="s">
        <v>90</v>
      </c>
      <c r="AY104" s="17" t="s">
        <v>204</v>
      </c>
      <c r="BE104" s="228">
        <f>IF(O104="základní",K104,0)</f>
        <v>0</v>
      </c>
      <c r="BF104" s="228">
        <f>IF(O104="snížená",K104,0)</f>
        <v>0</v>
      </c>
      <c r="BG104" s="228">
        <f>IF(O104="zákl. přenesená",K104,0)</f>
        <v>0</v>
      </c>
      <c r="BH104" s="228">
        <f>IF(O104="sníž. přenesená",K104,0)</f>
        <v>0</v>
      </c>
      <c r="BI104" s="228">
        <f>IF(O104="nulová",K104,0)</f>
        <v>0</v>
      </c>
      <c r="BJ104" s="17" t="s">
        <v>88</v>
      </c>
      <c r="BK104" s="228">
        <f>ROUND(P104*H104,2)</f>
        <v>0</v>
      </c>
      <c r="BL104" s="17" t="s">
        <v>305</v>
      </c>
      <c r="BM104" s="17" t="s">
        <v>5363</v>
      </c>
    </row>
    <row r="105" spans="2:65" s="1" customFormat="1" ht="16.5" customHeight="1">
      <c r="B105" s="39"/>
      <c r="C105" s="273" t="s">
        <v>258</v>
      </c>
      <c r="D105" s="273" t="s">
        <v>287</v>
      </c>
      <c r="E105" s="274" t="s">
        <v>5364</v>
      </c>
      <c r="F105" s="275" t="s">
        <v>5365</v>
      </c>
      <c r="G105" s="276" t="s">
        <v>314</v>
      </c>
      <c r="H105" s="277">
        <v>27</v>
      </c>
      <c r="I105" s="278"/>
      <c r="J105" s="279"/>
      <c r="K105" s="280">
        <f>ROUND(P105*H105,2)</f>
        <v>0</v>
      </c>
      <c r="L105" s="275" t="s">
        <v>1071</v>
      </c>
      <c r="M105" s="281"/>
      <c r="N105" s="282" t="s">
        <v>33</v>
      </c>
      <c r="O105" s="224" t="s">
        <v>49</v>
      </c>
      <c r="P105" s="225">
        <f>I105+J105</f>
        <v>0</v>
      </c>
      <c r="Q105" s="225">
        <f>ROUND(I105*H105,2)</f>
        <v>0</v>
      </c>
      <c r="R105" s="225">
        <f>ROUND(J105*H105,2)</f>
        <v>0</v>
      </c>
      <c r="S105" s="80"/>
      <c r="T105" s="226">
        <f>S105*H105</f>
        <v>0</v>
      </c>
      <c r="U105" s="226">
        <v>0</v>
      </c>
      <c r="V105" s="226">
        <f>U105*H105</f>
        <v>0</v>
      </c>
      <c r="W105" s="226">
        <v>0</v>
      </c>
      <c r="X105" s="227">
        <f>W105*H105</f>
        <v>0</v>
      </c>
      <c r="AR105" s="17" t="s">
        <v>411</v>
      </c>
      <c r="AT105" s="17" t="s">
        <v>287</v>
      </c>
      <c r="AU105" s="17" t="s">
        <v>90</v>
      </c>
      <c r="AY105" s="17" t="s">
        <v>204</v>
      </c>
      <c r="BE105" s="228">
        <f>IF(O105="základní",K105,0)</f>
        <v>0</v>
      </c>
      <c r="BF105" s="228">
        <f>IF(O105="snížená",K105,0)</f>
        <v>0</v>
      </c>
      <c r="BG105" s="228">
        <f>IF(O105="zákl. přenesená",K105,0)</f>
        <v>0</v>
      </c>
      <c r="BH105" s="228">
        <f>IF(O105="sníž. přenesená",K105,0)</f>
        <v>0</v>
      </c>
      <c r="BI105" s="228">
        <f>IF(O105="nulová",K105,0)</f>
        <v>0</v>
      </c>
      <c r="BJ105" s="17" t="s">
        <v>88</v>
      </c>
      <c r="BK105" s="228">
        <f>ROUND(P105*H105,2)</f>
        <v>0</v>
      </c>
      <c r="BL105" s="17" t="s">
        <v>305</v>
      </c>
      <c r="BM105" s="17" t="s">
        <v>5366</v>
      </c>
    </row>
    <row r="106" spans="2:65" s="1" customFormat="1" ht="16.5" customHeight="1">
      <c r="B106" s="39"/>
      <c r="C106" s="216" t="s">
        <v>262</v>
      </c>
      <c r="D106" s="216" t="s">
        <v>206</v>
      </c>
      <c r="E106" s="217" t="s">
        <v>5351</v>
      </c>
      <c r="F106" s="218" t="s">
        <v>5352</v>
      </c>
      <c r="G106" s="219" t="s">
        <v>296</v>
      </c>
      <c r="H106" s="220">
        <v>35</v>
      </c>
      <c r="I106" s="221"/>
      <c r="J106" s="221"/>
      <c r="K106" s="222">
        <f>ROUND(P106*H106,2)</f>
        <v>0</v>
      </c>
      <c r="L106" s="218" t="s">
        <v>1071</v>
      </c>
      <c r="M106" s="44"/>
      <c r="N106" s="223" t="s">
        <v>33</v>
      </c>
      <c r="O106" s="224" t="s">
        <v>49</v>
      </c>
      <c r="P106" s="225">
        <f>I106+J106</f>
        <v>0</v>
      </c>
      <c r="Q106" s="225">
        <f>ROUND(I106*H106,2)</f>
        <v>0</v>
      </c>
      <c r="R106" s="225">
        <f>ROUND(J106*H106,2)</f>
        <v>0</v>
      </c>
      <c r="S106" s="80"/>
      <c r="T106" s="226">
        <f>S106*H106</f>
        <v>0</v>
      </c>
      <c r="U106" s="226">
        <v>0</v>
      </c>
      <c r="V106" s="226">
        <f>U106*H106</f>
        <v>0</v>
      </c>
      <c r="W106" s="226">
        <v>0</v>
      </c>
      <c r="X106" s="227">
        <f>W106*H106</f>
        <v>0</v>
      </c>
      <c r="AR106" s="17" t="s">
        <v>305</v>
      </c>
      <c r="AT106" s="17" t="s">
        <v>206</v>
      </c>
      <c r="AU106" s="17" t="s">
        <v>90</v>
      </c>
      <c r="AY106" s="17" t="s">
        <v>204</v>
      </c>
      <c r="BE106" s="228">
        <f>IF(O106="základní",K106,0)</f>
        <v>0</v>
      </c>
      <c r="BF106" s="228">
        <f>IF(O106="snížená",K106,0)</f>
        <v>0</v>
      </c>
      <c r="BG106" s="228">
        <f>IF(O106="zákl. přenesená",K106,0)</f>
        <v>0</v>
      </c>
      <c r="BH106" s="228">
        <f>IF(O106="sníž. přenesená",K106,0)</f>
        <v>0</v>
      </c>
      <c r="BI106" s="228">
        <f>IF(O106="nulová",K106,0)</f>
        <v>0</v>
      </c>
      <c r="BJ106" s="17" t="s">
        <v>88</v>
      </c>
      <c r="BK106" s="228">
        <f>ROUND(P106*H106,2)</f>
        <v>0</v>
      </c>
      <c r="BL106" s="17" t="s">
        <v>305</v>
      </c>
      <c r="BM106" s="17" t="s">
        <v>5367</v>
      </c>
    </row>
    <row r="107" spans="2:65" s="1" customFormat="1" ht="16.5" customHeight="1">
      <c r="B107" s="39"/>
      <c r="C107" s="273" t="s">
        <v>267</v>
      </c>
      <c r="D107" s="273" t="s">
        <v>287</v>
      </c>
      <c r="E107" s="274" t="s">
        <v>5368</v>
      </c>
      <c r="F107" s="275" t="s">
        <v>5369</v>
      </c>
      <c r="G107" s="276" t="s">
        <v>2468</v>
      </c>
      <c r="H107" s="277">
        <v>7</v>
      </c>
      <c r="I107" s="278"/>
      <c r="J107" s="279"/>
      <c r="K107" s="280">
        <f>ROUND(P107*H107,2)</f>
        <v>0</v>
      </c>
      <c r="L107" s="275" t="s">
        <v>1071</v>
      </c>
      <c r="M107" s="281"/>
      <c r="N107" s="282" t="s">
        <v>33</v>
      </c>
      <c r="O107" s="224" t="s">
        <v>49</v>
      </c>
      <c r="P107" s="225">
        <f>I107+J107</f>
        <v>0</v>
      </c>
      <c r="Q107" s="225">
        <f>ROUND(I107*H107,2)</f>
        <v>0</v>
      </c>
      <c r="R107" s="225">
        <f>ROUND(J107*H107,2)</f>
        <v>0</v>
      </c>
      <c r="S107" s="80"/>
      <c r="T107" s="226">
        <f>S107*H107</f>
        <v>0</v>
      </c>
      <c r="U107" s="226">
        <v>0</v>
      </c>
      <c r="V107" s="226">
        <f>U107*H107</f>
        <v>0</v>
      </c>
      <c r="W107" s="226">
        <v>0</v>
      </c>
      <c r="X107" s="227">
        <f>W107*H107</f>
        <v>0</v>
      </c>
      <c r="AR107" s="17" t="s">
        <v>411</v>
      </c>
      <c r="AT107" s="17" t="s">
        <v>287</v>
      </c>
      <c r="AU107" s="17" t="s">
        <v>90</v>
      </c>
      <c r="AY107" s="17" t="s">
        <v>204</v>
      </c>
      <c r="BE107" s="228">
        <f>IF(O107="základní",K107,0)</f>
        <v>0</v>
      </c>
      <c r="BF107" s="228">
        <f>IF(O107="snížená",K107,0)</f>
        <v>0</v>
      </c>
      <c r="BG107" s="228">
        <f>IF(O107="zákl. přenesená",K107,0)</f>
        <v>0</v>
      </c>
      <c r="BH107" s="228">
        <f>IF(O107="sníž. přenesená",K107,0)</f>
        <v>0</v>
      </c>
      <c r="BI107" s="228">
        <f>IF(O107="nulová",K107,0)</f>
        <v>0</v>
      </c>
      <c r="BJ107" s="17" t="s">
        <v>88</v>
      </c>
      <c r="BK107" s="228">
        <f>ROUND(P107*H107,2)</f>
        <v>0</v>
      </c>
      <c r="BL107" s="17" t="s">
        <v>305</v>
      </c>
      <c r="BM107" s="17" t="s">
        <v>5370</v>
      </c>
    </row>
    <row r="108" spans="2:51" s="12" customFormat="1" ht="12">
      <c r="B108" s="240"/>
      <c r="C108" s="241"/>
      <c r="D108" s="231" t="s">
        <v>213</v>
      </c>
      <c r="E108" s="242" t="s">
        <v>33</v>
      </c>
      <c r="F108" s="243" t="s">
        <v>5371</v>
      </c>
      <c r="G108" s="241"/>
      <c r="H108" s="244">
        <v>7</v>
      </c>
      <c r="I108" s="245"/>
      <c r="J108" s="245"/>
      <c r="K108" s="241"/>
      <c r="L108" s="241"/>
      <c r="M108" s="246"/>
      <c r="N108" s="247"/>
      <c r="O108" s="248"/>
      <c r="P108" s="248"/>
      <c r="Q108" s="248"/>
      <c r="R108" s="248"/>
      <c r="S108" s="248"/>
      <c r="T108" s="248"/>
      <c r="U108" s="248"/>
      <c r="V108" s="248"/>
      <c r="W108" s="248"/>
      <c r="X108" s="249"/>
      <c r="AT108" s="250" t="s">
        <v>213</v>
      </c>
      <c r="AU108" s="250" t="s">
        <v>90</v>
      </c>
      <c r="AV108" s="12" t="s">
        <v>90</v>
      </c>
      <c r="AW108" s="12" t="s">
        <v>5</v>
      </c>
      <c r="AX108" s="12" t="s">
        <v>80</v>
      </c>
      <c r="AY108" s="250" t="s">
        <v>204</v>
      </c>
    </row>
    <row r="109" spans="2:51" s="13" customFormat="1" ht="12">
      <c r="B109" s="251"/>
      <c r="C109" s="252"/>
      <c r="D109" s="231" t="s">
        <v>213</v>
      </c>
      <c r="E109" s="253" t="s">
        <v>33</v>
      </c>
      <c r="F109" s="254" t="s">
        <v>218</v>
      </c>
      <c r="G109" s="252"/>
      <c r="H109" s="255">
        <v>7</v>
      </c>
      <c r="I109" s="256"/>
      <c r="J109" s="256"/>
      <c r="K109" s="252"/>
      <c r="L109" s="252"/>
      <c r="M109" s="257"/>
      <c r="N109" s="258"/>
      <c r="O109" s="259"/>
      <c r="P109" s="259"/>
      <c r="Q109" s="259"/>
      <c r="R109" s="259"/>
      <c r="S109" s="259"/>
      <c r="T109" s="259"/>
      <c r="U109" s="259"/>
      <c r="V109" s="259"/>
      <c r="W109" s="259"/>
      <c r="X109" s="260"/>
      <c r="AT109" s="261" t="s">
        <v>213</v>
      </c>
      <c r="AU109" s="261" t="s">
        <v>90</v>
      </c>
      <c r="AV109" s="13" t="s">
        <v>211</v>
      </c>
      <c r="AW109" s="13" t="s">
        <v>5</v>
      </c>
      <c r="AX109" s="13" t="s">
        <v>88</v>
      </c>
      <c r="AY109" s="261" t="s">
        <v>204</v>
      </c>
    </row>
    <row r="110" spans="2:65" s="1" customFormat="1" ht="16.5" customHeight="1">
      <c r="B110" s="39"/>
      <c r="C110" s="273" t="s">
        <v>272</v>
      </c>
      <c r="D110" s="273" t="s">
        <v>287</v>
      </c>
      <c r="E110" s="274" t="s">
        <v>5358</v>
      </c>
      <c r="F110" s="275" t="s">
        <v>5359</v>
      </c>
      <c r="G110" s="276" t="s">
        <v>314</v>
      </c>
      <c r="H110" s="277">
        <v>28</v>
      </c>
      <c r="I110" s="278"/>
      <c r="J110" s="279"/>
      <c r="K110" s="280">
        <f>ROUND(P110*H110,2)</f>
        <v>0</v>
      </c>
      <c r="L110" s="275" t="s">
        <v>1071</v>
      </c>
      <c r="M110" s="281"/>
      <c r="N110" s="282" t="s">
        <v>33</v>
      </c>
      <c r="O110" s="224" t="s">
        <v>49</v>
      </c>
      <c r="P110" s="225">
        <f>I110+J110</f>
        <v>0</v>
      </c>
      <c r="Q110" s="225">
        <f>ROUND(I110*H110,2)</f>
        <v>0</v>
      </c>
      <c r="R110" s="225">
        <f>ROUND(J110*H110,2)</f>
        <v>0</v>
      </c>
      <c r="S110" s="80"/>
      <c r="T110" s="226">
        <f>S110*H110</f>
        <v>0</v>
      </c>
      <c r="U110" s="226">
        <v>0</v>
      </c>
      <c r="V110" s="226">
        <f>U110*H110</f>
        <v>0</v>
      </c>
      <c r="W110" s="226">
        <v>0</v>
      </c>
      <c r="X110" s="227">
        <f>W110*H110</f>
        <v>0</v>
      </c>
      <c r="AR110" s="17" t="s">
        <v>411</v>
      </c>
      <c r="AT110" s="17" t="s">
        <v>287</v>
      </c>
      <c r="AU110" s="17" t="s">
        <v>90</v>
      </c>
      <c r="AY110" s="17" t="s">
        <v>204</v>
      </c>
      <c r="BE110" s="228">
        <f>IF(O110="základní",K110,0)</f>
        <v>0</v>
      </c>
      <c r="BF110" s="228">
        <f>IF(O110="snížená",K110,0)</f>
        <v>0</v>
      </c>
      <c r="BG110" s="228">
        <f>IF(O110="zákl. přenesená",K110,0)</f>
        <v>0</v>
      </c>
      <c r="BH110" s="228">
        <f>IF(O110="sníž. přenesená",K110,0)</f>
        <v>0</v>
      </c>
      <c r="BI110" s="228">
        <f>IF(O110="nulová",K110,0)</f>
        <v>0</v>
      </c>
      <c r="BJ110" s="17" t="s">
        <v>88</v>
      </c>
      <c r="BK110" s="228">
        <f>ROUND(P110*H110,2)</f>
        <v>0</v>
      </c>
      <c r="BL110" s="17" t="s">
        <v>305</v>
      </c>
      <c r="BM110" s="17" t="s">
        <v>5372</v>
      </c>
    </row>
    <row r="111" spans="2:65" s="1" customFormat="1" ht="16.5" customHeight="1">
      <c r="B111" s="39"/>
      <c r="C111" s="273" t="s">
        <v>129</v>
      </c>
      <c r="D111" s="273" t="s">
        <v>287</v>
      </c>
      <c r="E111" s="274" t="s">
        <v>5361</v>
      </c>
      <c r="F111" s="275" t="s">
        <v>5362</v>
      </c>
      <c r="G111" s="276" t="s">
        <v>314</v>
      </c>
      <c r="H111" s="277">
        <v>4</v>
      </c>
      <c r="I111" s="278"/>
      <c r="J111" s="279"/>
      <c r="K111" s="280">
        <f>ROUND(P111*H111,2)</f>
        <v>0</v>
      </c>
      <c r="L111" s="275" t="s">
        <v>1071</v>
      </c>
      <c r="M111" s="281"/>
      <c r="N111" s="282" t="s">
        <v>33</v>
      </c>
      <c r="O111" s="224" t="s">
        <v>49</v>
      </c>
      <c r="P111" s="225">
        <f>I111+J111</f>
        <v>0</v>
      </c>
      <c r="Q111" s="225">
        <f>ROUND(I111*H111,2)</f>
        <v>0</v>
      </c>
      <c r="R111" s="225">
        <f>ROUND(J111*H111,2)</f>
        <v>0</v>
      </c>
      <c r="S111" s="80"/>
      <c r="T111" s="226">
        <f>S111*H111</f>
        <v>0</v>
      </c>
      <c r="U111" s="226">
        <v>0</v>
      </c>
      <c r="V111" s="226">
        <f>U111*H111</f>
        <v>0</v>
      </c>
      <c r="W111" s="226">
        <v>0</v>
      </c>
      <c r="X111" s="227">
        <f>W111*H111</f>
        <v>0</v>
      </c>
      <c r="AR111" s="17" t="s">
        <v>411</v>
      </c>
      <c r="AT111" s="17" t="s">
        <v>287</v>
      </c>
      <c r="AU111" s="17" t="s">
        <v>90</v>
      </c>
      <c r="AY111" s="17" t="s">
        <v>204</v>
      </c>
      <c r="BE111" s="228">
        <f>IF(O111="základní",K111,0)</f>
        <v>0</v>
      </c>
      <c r="BF111" s="228">
        <f>IF(O111="snížená",K111,0)</f>
        <v>0</v>
      </c>
      <c r="BG111" s="228">
        <f>IF(O111="zákl. přenesená",K111,0)</f>
        <v>0</v>
      </c>
      <c r="BH111" s="228">
        <f>IF(O111="sníž. přenesená",K111,0)</f>
        <v>0</v>
      </c>
      <c r="BI111" s="228">
        <f>IF(O111="nulová",K111,0)</f>
        <v>0</v>
      </c>
      <c r="BJ111" s="17" t="s">
        <v>88</v>
      </c>
      <c r="BK111" s="228">
        <f>ROUND(P111*H111,2)</f>
        <v>0</v>
      </c>
      <c r="BL111" s="17" t="s">
        <v>305</v>
      </c>
      <c r="BM111" s="17" t="s">
        <v>5373</v>
      </c>
    </row>
    <row r="112" spans="2:65" s="1" customFormat="1" ht="16.5" customHeight="1">
      <c r="B112" s="39"/>
      <c r="C112" s="216" t="s">
        <v>286</v>
      </c>
      <c r="D112" s="216" t="s">
        <v>206</v>
      </c>
      <c r="E112" s="217" t="s">
        <v>5374</v>
      </c>
      <c r="F112" s="218" t="s">
        <v>5375</v>
      </c>
      <c r="G112" s="219" t="s">
        <v>361</v>
      </c>
      <c r="H112" s="220">
        <v>27</v>
      </c>
      <c r="I112" s="221"/>
      <c r="J112" s="221"/>
      <c r="K112" s="222">
        <f>ROUND(P112*H112,2)</f>
        <v>0</v>
      </c>
      <c r="L112" s="218" t="s">
        <v>1071</v>
      </c>
      <c r="M112" s="44"/>
      <c r="N112" s="223" t="s">
        <v>33</v>
      </c>
      <c r="O112" s="224" t="s">
        <v>49</v>
      </c>
      <c r="P112" s="225">
        <f>I112+J112</f>
        <v>0</v>
      </c>
      <c r="Q112" s="225">
        <f>ROUND(I112*H112,2)</f>
        <v>0</v>
      </c>
      <c r="R112" s="225">
        <f>ROUND(J112*H112,2)</f>
        <v>0</v>
      </c>
      <c r="S112" s="80"/>
      <c r="T112" s="226">
        <f>S112*H112</f>
        <v>0</v>
      </c>
      <c r="U112" s="226">
        <v>0</v>
      </c>
      <c r="V112" s="226">
        <f>U112*H112</f>
        <v>0</v>
      </c>
      <c r="W112" s="226">
        <v>0</v>
      </c>
      <c r="X112" s="227">
        <f>W112*H112</f>
        <v>0</v>
      </c>
      <c r="AR112" s="17" t="s">
        <v>305</v>
      </c>
      <c r="AT112" s="17" t="s">
        <v>206</v>
      </c>
      <c r="AU112" s="17" t="s">
        <v>90</v>
      </c>
      <c r="AY112" s="17" t="s">
        <v>204</v>
      </c>
      <c r="BE112" s="228">
        <f>IF(O112="základní",K112,0)</f>
        <v>0</v>
      </c>
      <c r="BF112" s="228">
        <f>IF(O112="snížená",K112,0)</f>
        <v>0</v>
      </c>
      <c r="BG112" s="228">
        <f>IF(O112="zákl. přenesená",K112,0)</f>
        <v>0</v>
      </c>
      <c r="BH112" s="228">
        <f>IF(O112="sníž. přenesená",K112,0)</f>
        <v>0</v>
      </c>
      <c r="BI112" s="228">
        <f>IF(O112="nulová",K112,0)</f>
        <v>0</v>
      </c>
      <c r="BJ112" s="17" t="s">
        <v>88</v>
      </c>
      <c r="BK112" s="228">
        <f>ROUND(P112*H112,2)</f>
        <v>0</v>
      </c>
      <c r="BL112" s="17" t="s">
        <v>305</v>
      </c>
      <c r="BM112" s="17" t="s">
        <v>5376</v>
      </c>
    </row>
    <row r="113" spans="2:65" s="1" customFormat="1" ht="16.5" customHeight="1">
      <c r="B113" s="39"/>
      <c r="C113" s="273" t="s">
        <v>293</v>
      </c>
      <c r="D113" s="273" t="s">
        <v>287</v>
      </c>
      <c r="E113" s="274" t="s">
        <v>5377</v>
      </c>
      <c r="F113" s="275" t="s">
        <v>5378</v>
      </c>
      <c r="G113" s="276" t="s">
        <v>314</v>
      </c>
      <c r="H113" s="277">
        <v>27</v>
      </c>
      <c r="I113" s="278"/>
      <c r="J113" s="279"/>
      <c r="K113" s="280">
        <f>ROUND(P113*H113,2)</f>
        <v>0</v>
      </c>
      <c r="L113" s="275" t="s">
        <v>1071</v>
      </c>
      <c r="M113" s="281"/>
      <c r="N113" s="282" t="s">
        <v>33</v>
      </c>
      <c r="O113" s="224" t="s">
        <v>49</v>
      </c>
      <c r="P113" s="225">
        <f>I113+J113</f>
        <v>0</v>
      </c>
      <c r="Q113" s="225">
        <f>ROUND(I113*H113,2)</f>
        <v>0</v>
      </c>
      <c r="R113" s="225">
        <f>ROUND(J113*H113,2)</f>
        <v>0</v>
      </c>
      <c r="S113" s="80"/>
      <c r="T113" s="226">
        <f>S113*H113</f>
        <v>0</v>
      </c>
      <c r="U113" s="226">
        <v>0</v>
      </c>
      <c r="V113" s="226">
        <f>U113*H113</f>
        <v>0</v>
      </c>
      <c r="W113" s="226">
        <v>0</v>
      </c>
      <c r="X113" s="227">
        <f>W113*H113</f>
        <v>0</v>
      </c>
      <c r="AR113" s="17" t="s">
        <v>411</v>
      </c>
      <c r="AT113" s="17" t="s">
        <v>287</v>
      </c>
      <c r="AU113" s="17" t="s">
        <v>90</v>
      </c>
      <c r="AY113" s="17" t="s">
        <v>204</v>
      </c>
      <c r="BE113" s="228">
        <f>IF(O113="základní",K113,0)</f>
        <v>0</v>
      </c>
      <c r="BF113" s="228">
        <f>IF(O113="snížená",K113,0)</f>
        <v>0</v>
      </c>
      <c r="BG113" s="228">
        <f>IF(O113="zákl. přenesená",K113,0)</f>
        <v>0</v>
      </c>
      <c r="BH113" s="228">
        <f>IF(O113="sníž. přenesená",K113,0)</f>
        <v>0</v>
      </c>
      <c r="BI113" s="228">
        <f>IF(O113="nulová",K113,0)</f>
        <v>0</v>
      </c>
      <c r="BJ113" s="17" t="s">
        <v>88</v>
      </c>
      <c r="BK113" s="228">
        <f>ROUND(P113*H113,2)</f>
        <v>0</v>
      </c>
      <c r="BL113" s="17" t="s">
        <v>305</v>
      </c>
      <c r="BM113" s="17" t="s">
        <v>5379</v>
      </c>
    </row>
    <row r="114" spans="2:65" s="1" customFormat="1" ht="16.5" customHeight="1">
      <c r="B114" s="39"/>
      <c r="C114" s="216" t="s">
        <v>9</v>
      </c>
      <c r="D114" s="216" t="s">
        <v>206</v>
      </c>
      <c r="E114" s="217" t="s">
        <v>5374</v>
      </c>
      <c r="F114" s="218" t="s">
        <v>5375</v>
      </c>
      <c r="G114" s="219" t="s">
        <v>361</v>
      </c>
      <c r="H114" s="220">
        <v>11</v>
      </c>
      <c r="I114" s="221"/>
      <c r="J114" s="221"/>
      <c r="K114" s="222">
        <f>ROUND(P114*H114,2)</f>
        <v>0</v>
      </c>
      <c r="L114" s="218" t="s">
        <v>1071</v>
      </c>
      <c r="M114" s="44"/>
      <c r="N114" s="223" t="s">
        <v>33</v>
      </c>
      <c r="O114" s="224" t="s">
        <v>49</v>
      </c>
      <c r="P114" s="225">
        <f>I114+J114</f>
        <v>0</v>
      </c>
      <c r="Q114" s="225">
        <f>ROUND(I114*H114,2)</f>
        <v>0</v>
      </c>
      <c r="R114" s="225">
        <f>ROUND(J114*H114,2)</f>
        <v>0</v>
      </c>
      <c r="S114" s="80"/>
      <c r="T114" s="226">
        <f>S114*H114</f>
        <v>0</v>
      </c>
      <c r="U114" s="226">
        <v>0</v>
      </c>
      <c r="V114" s="226">
        <f>U114*H114</f>
        <v>0</v>
      </c>
      <c r="W114" s="226">
        <v>0</v>
      </c>
      <c r="X114" s="227">
        <f>W114*H114</f>
        <v>0</v>
      </c>
      <c r="AR114" s="17" t="s">
        <v>305</v>
      </c>
      <c r="AT114" s="17" t="s">
        <v>206</v>
      </c>
      <c r="AU114" s="17" t="s">
        <v>90</v>
      </c>
      <c r="AY114" s="17" t="s">
        <v>204</v>
      </c>
      <c r="BE114" s="228">
        <f>IF(O114="základní",K114,0)</f>
        <v>0</v>
      </c>
      <c r="BF114" s="228">
        <f>IF(O114="snížená",K114,0)</f>
        <v>0</v>
      </c>
      <c r="BG114" s="228">
        <f>IF(O114="zákl. přenesená",K114,0)</f>
        <v>0</v>
      </c>
      <c r="BH114" s="228">
        <f>IF(O114="sníž. přenesená",K114,0)</f>
        <v>0</v>
      </c>
      <c r="BI114" s="228">
        <f>IF(O114="nulová",K114,0)</f>
        <v>0</v>
      </c>
      <c r="BJ114" s="17" t="s">
        <v>88</v>
      </c>
      <c r="BK114" s="228">
        <f>ROUND(P114*H114,2)</f>
        <v>0</v>
      </c>
      <c r="BL114" s="17" t="s">
        <v>305</v>
      </c>
      <c r="BM114" s="17" t="s">
        <v>5380</v>
      </c>
    </row>
    <row r="115" spans="2:65" s="1" customFormat="1" ht="16.5" customHeight="1">
      <c r="B115" s="39"/>
      <c r="C115" s="273" t="s">
        <v>305</v>
      </c>
      <c r="D115" s="273" t="s">
        <v>287</v>
      </c>
      <c r="E115" s="274" t="s">
        <v>5381</v>
      </c>
      <c r="F115" s="275" t="s">
        <v>5382</v>
      </c>
      <c r="G115" s="276" t="s">
        <v>314</v>
      </c>
      <c r="H115" s="277">
        <v>11</v>
      </c>
      <c r="I115" s="278"/>
      <c r="J115" s="279"/>
      <c r="K115" s="280">
        <f>ROUND(P115*H115,2)</f>
        <v>0</v>
      </c>
      <c r="L115" s="275" t="s">
        <v>1071</v>
      </c>
      <c r="M115" s="281"/>
      <c r="N115" s="282" t="s">
        <v>33</v>
      </c>
      <c r="O115" s="224" t="s">
        <v>49</v>
      </c>
      <c r="P115" s="225">
        <f>I115+J115</f>
        <v>0</v>
      </c>
      <c r="Q115" s="225">
        <f>ROUND(I115*H115,2)</f>
        <v>0</v>
      </c>
      <c r="R115" s="225">
        <f>ROUND(J115*H115,2)</f>
        <v>0</v>
      </c>
      <c r="S115" s="80"/>
      <c r="T115" s="226">
        <f>S115*H115</f>
        <v>0</v>
      </c>
      <c r="U115" s="226">
        <v>0</v>
      </c>
      <c r="V115" s="226">
        <f>U115*H115</f>
        <v>0</v>
      </c>
      <c r="W115" s="226">
        <v>0</v>
      </c>
      <c r="X115" s="227">
        <f>W115*H115</f>
        <v>0</v>
      </c>
      <c r="AR115" s="17" t="s">
        <v>411</v>
      </c>
      <c r="AT115" s="17" t="s">
        <v>287</v>
      </c>
      <c r="AU115" s="17" t="s">
        <v>90</v>
      </c>
      <c r="AY115" s="17" t="s">
        <v>204</v>
      </c>
      <c r="BE115" s="228">
        <f>IF(O115="základní",K115,0)</f>
        <v>0</v>
      </c>
      <c r="BF115" s="228">
        <f>IF(O115="snížená",K115,0)</f>
        <v>0</v>
      </c>
      <c r="BG115" s="228">
        <f>IF(O115="zákl. přenesená",K115,0)</f>
        <v>0</v>
      </c>
      <c r="BH115" s="228">
        <f>IF(O115="sníž. přenesená",K115,0)</f>
        <v>0</v>
      </c>
      <c r="BI115" s="228">
        <f>IF(O115="nulová",K115,0)</f>
        <v>0</v>
      </c>
      <c r="BJ115" s="17" t="s">
        <v>88</v>
      </c>
      <c r="BK115" s="228">
        <f>ROUND(P115*H115,2)</f>
        <v>0</v>
      </c>
      <c r="BL115" s="17" t="s">
        <v>305</v>
      </c>
      <c r="BM115" s="17" t="s">
        <v>5383</v>
      </c>
    </row>
    <row r="116" spans="2:65" s="1" customFormat="1" ht="16.5" customHeight="1">
      <c r="B116" s="39"/>
      <c r="C116" s="216" t="s">
        <v>311</v>
      </c>
      <c r="D116" s="216" t="s">
        <v>206</v>
      </c>
      <c r="E116" s="217" t="s">
        <v>5374</v>
      </c>
      <c r="F116" s="218" t="s">
        <v>5375</v>
      </c>
      <c r="G116" s="219" t="s">
        <v>361</v>
      </c>
      <c r="H116" s="220">
        <v>6</v>
      </c>
      <c r="I116" s="221"/>
      <c r="J116" s="221"/>
      <c r="K116" s="222">
        <f>ROUND(P116*H116,2)</f>
        <v>0</v>
      </c>
      <c r="L116" s="218" t="s">
        <v>1071</v>
      </c>
      <c r="M116" s="44"/>
      <c r="N116" s="223" t="s">
        <v>33</v>
      </c>
      <c r="O116" s="224" t="s">
        <v>49</v>
      </c>
      <c r="P116" s="225">
        <f>I116+J116</f>
        <v>0</v>
      </c>
      <c r="Q116" s="225">
        <f>ROUND(I116*H116,2)</f>
        <v>0</v>
      </c>
      <c r="R116" s="225">
        <f>ROUND(J116*H116,2)</f>
        <v>0</v>
      </c>
      <c r="S116" s="80"/>
      <c r="T116" s="226">
        <f>S116*H116</f>
        <v>0</v>
      </c>
      <c r="U116" s="226">
        <v>0</v>
      </c>
      <c r="V116" s="226">
        <f>U116*H116</f>
        <v>0</v>
      </c>
      <c r="W116" s="226">
        <v>0</v>
      </c>
      <c r="X116" s="227">
        <f>W116*H116</f>
        <v>0</v>
      </c>
      <c r="AR116" s="17" t="s">
        <v>305</v>
      </c>
      <c r="AT116" s="17" t="s">
        <v>206</v>
      </c>
      <c r="AU116" s="17" t="s">
        <v>90</v>
      </c>
      <c r="AY116" s="17" t="s">
        <v>204</v>
      </c>
      <c r="BE116" s="228">
        <f>IF(O116="základní",K116,0)</f>
        <v>0</v>
      </c>
      <c r="BF116" s="228">
        <f>IF(O116="snížená",K116,0)</f>
        <v>0</v>
      </c>
      <c r="BG116" s="228">
        <f>IF(O116="zákl. přenesená",K116,0)</f>
        <v>0</v>
      </c>
      <c r="BH116" s="228">
        <f>IF(O116="sníž. přenesená",K116,0)</f>
        <v>0</v>
      </c>
      <c r="BI116" s="228">
        <f>IF(O116="nulová",K116,0)</f>
        <v>0</v>
      </c>
      <c r="BJ116" s="17" t="s">
        <v>88</v>
      </c>
      <c r="BK116" s="228">
        <f>ROUND(P116*H116,2)</f>
        <v>0</v>
      </c>
      <c r="BL116" s="17" t="s">
        <v>305</v>
      </c>
      <c r="BM116" s="17" t="s">
        <v>5384</v>
      </c>
    </row>
    <row r="117" spans="2:65" s="1" customFormat="1" ht="16.5" customHeight="1">
      <c r="B117" s="39"/>
      <c r="C117" s="273" t="s">
        <v>316</v>
      </c>
      <c r="D117" s="273" t="s">
        <v>287</v>
      </c>
      <c r="E117" s="274" t="s">
        <v>5385</v>
      </c>
      <c r="F117" s="275" t="s">
        <v>5386</v>
      </c>
      <c r="G117" s="276" t="s">
        <v>314</v>
      </c>
      <c r="H117" s="277">
        <v>6</v>
      </c>
      <c r="I117" s="278"/>
      <c r="J117" s="279"/>
      <c r="K117" s="280">
        <f>ROUND(P117*H117,2)</f>
        <v>0</v>
      </c>
      <c r="L117" s="275" t="s">
        <v>1071</v>
      </c>
      <c r="M117" s="281"/>
      <c r="N117" s="282" t="s">
        <v>33</v>
      </c>
      <c r="O117" s="224" t="s">
        <v>49</v>
      </c>
      <c r="P117" s="225">
        <f>I117+J117</f>
        <v>0</v>
      </c>
      <c r="Q117" s="225">
        <f>ROUND(I117*H117,2)</f>
        <v>0</v>
      </c>
      <c r="R117" s="225">
        <f>ROUND(J117*H117,2)</f>
        <v>0</v>
      </c>
      <c r="S117" s="80"/>
      <c r="T117" s="226">
        <f>S117*H117</f>
        <v>0</v>
      </c>
      <c r="U117" s="226">
        <v>0</v>
      </c>
      <c r="V117" s="226">
        <f>U117*H117</f>
        <v>0</v>
      </c>
      <c r="W117" s="226">
        <v>0</v>
      </c>
      <c r="X117" s="227">
        <f>W117*H117</f>
        <v>0</v>
      </c>
      <c r="AR117" s="17" t="s">
        <v>411</v>
      </c>
      <c r="AT117" s="17" t="s">
        <v>287</v>
      </c>
      <c r="AU117" s="17" t="s">
        <v>90</v>
      </c>
      <c r="AY117" s="17" t="s">
        <v>204</v>
      </c>
      <c r="BE117" s="228">
        <f>IF(O117="základní",K117,0)</f>
        <v>0</v>
      </c>
      <c r="BF117" s="228">
        <f>IF(O117="snížená",K117,0)</f>
        <v>0</v>
      </c>
      <c r="BG117" s="228">
        <f>IF(O117="zákl. přenesená",K117,0)</f>
        <v>0</v>
      </c>
      <c r="BH117" s="228">
        <f>IF(O117="sníž. přenesená",K117,0)</f>
        <v>0</v>
      </c>
      <c r="BI117" s="228">
        <f>IF(O117="nulová",K117,0)</f>
        <v>0</v>
      </c>
      <c r="BJ117" s="17" t="s">
        <v>88</v>
      </c>
      <c r="BK117" s="228">
        <f>ROUND(P117*H117,2)</f>
        <v>0</v>
      </c>
      <c r="BL117" s="17" t="s">
        <v>305</v>
      </c>
      <c r="BM117" s="17" t="s">
        <v>5387</v>
      </c>
    </row>
    <row r="118" spans="2:65" s="1" customFormat="1" ht="16.5" customHeight="1">
      <c r="B118" s="39"/>
      <c r="C118" s="216" t="s">
        <v>323</v>
      </c>
      <c r="D118" s="216" t="s">
        <v>206</v>
      </c>
      <c r="E118" s="217" t="s">
        <v>5388</v>
      </c>
      <c r="F118" s="218" t="s">
        <v>5389</v>
      </c>
      <c r="G118" s="219" t="s">
        <v>361</v>
      </c>
      <c r="H118" s="220">
        <v>11</v>
      </c>
      <c r="I118" s="221"/>
      <c r="J118" s="221"/>
      <c r="K118" s="222">
        <f>ROUND(P118*H118,2)</f>
        <v>0</v>
      </c>
      <c r="L118" s="218" t="s">
        <v>1071</v>
      </c>
      <c r="M118" s="44"/>
      <c r="N118" s="223" t="s">
        <v>33</v>
      </c>
      <c r="O118" s="224" t="s">
        <v>49</v>
      </c>
      <c r="P118" s="225">
        <f>I118+J118</f>
        <v>0</v>
      </c>
      <c r="Q118" s="225">
        <f>ROUND(I118*H118,2)</f>
        <v>0</v>
      </c>
      <c r="R118" s="225">
        <f>ROUND(J118*H118,2)</f>
        <v>0</v>
      </c>
      <c r="S118" s="80"/>
      <c r="T118" s="226">
        <f>S118*H118</f>
        <v>0</v>
      </c>
      <c r="U118" s="226">
        <v>0</v>
      </c>
      <c r="V118" s="226">
        <f>U118*H118</f>
        <v>0</v>
      </c>
      <c r="W118" s="226">
        <v>0</v>
      </c>
      <c r="X118" s="227">
        <f>W118*H118</f>
        <v>0</v>
      </c>
      <c r="AR118" s="17" t="s">
        <v>305</v>
      </c>
      <c r="AT118" s="17" t="s">
        <v>206</v>
      </c>
      <c r="AU118" s="17" t="s">
        <v>90</v>
      </c>
      <c r="AY118" s="17" t="s">
        <v>204</v>
      </c>
      <c r="BE118" s="228">
        <f>IF(O118="základní",K118,0)</f>
        <v>0</v>
      </c>
      <c r="BF118" s="228">
        <f>IF(O118="snížená",K118,0)</f>
        <v>0</v>
      </c>
      <c r="BG118" s="228">
        <f>IF(O118="zákl. přenesená",K118,0)</f>
        <v>0</v>
      </c>
      <c r="BH118" s="228">
        <f>IF(O118="sníž. přenesená",K118,0)</f>
        <v>0</v>
      </c>
      <c r="BI118" s="228">
        <f>IF(O118="nulová",K118,0)</f>
        <v>0</v>
      </c>
      <c r="BJ118" s="17" t="s">
        <v>88</v>
      </c>
      <c r="BK118" s="228">
        <f>ROUND(P118*H118,2)</f>
        <v>0</v>
      </c>
      <c r="BL118" s="17" t="s">
        <v>305</v>
      </c>
      <c r="BM118" s="17" t="s">
        <v>5390</v>
      </c>
    </row>
    <row r="119" spans="2:65" s="1" customFormat="1" ht="16.5" customHeight="1">
      <c r="B119" s="39"/>
      <c r="C119" s="273" t="s">
        <v>329</v>
      </c>
      <c r="D119" s="273" t="s">
        <v>287</v>
      </c>
      <c r="E119" s="274" t="s">
        <v>5391</v>
      </c>
      <c r="F119" s="275" t="s">
        <v>5392</v>
      </c>
      <c r="G119" s="276" t="s">
        <v>314</v>
      </c>
      <c r="H119" s="277">
        <v>11</v>
      </c>
      <c r="I119" s="278"/>
      <c r="J119" s="279"/>
      <c r="K119" s="280">
        <f>ROUND(P119*H119,2)</f>
        <v>0</v>
      </c>
      <c r="L119" s="275" t="s">
        <v>1071</v>
      </c>
      <c r="M119" s="281"/>
      <c r="N119" s="282" t="s">
        <v>33</v>
      </c>
      <c r="O119" s="224" t="s">
        <v>49</v>
      </c>
      <c r="P119" s="225">
        <f>I119+J119</f>
        <v>0</v>
      </c>
      <c r="Q119" s="225">
        <f>ROUND(I119*H119,2)</f>
        <v>0</v>
      </c>
      <c r="R119" s="225">
        <f>ROUND(J119*H119,2)</f>
        <v>0</v>
      </c>
      <c r="S119" s="80"/>
      <c r="T119" s="226">
        <f>S119*H119</f>
        <v>0</v>
      </c>
      <c r="U119" s="226">
        <v>0</v>
      </c>
      <c r="V119" s="226">
        <f>U119*H119</f>
        <v>0</v>
      </c>
      <c r="W119" s="226">
        <v>0</v>
      </c>
      <c r="X119" s="227">
        <f>W119*H119</f>
        <v>0</v>
      </c>
      <c r="AR119" s="17" t="s">
        <v>411</v>
      </c>
      <c r="AT119" s="17" t="s">
        <v>287</v>
      </c>
      <c r="AU119" s="17" t="s">
        <v>90</v>
      </c>
      <c r="AY119" s="17" t="s">
        <v>204</v>
      </c>
      <c r="BE119" s="228">
        <f>IF(O119="základní",K119,0)</f>
        <v>0</v>
      </c>
      <c r="BF119" s="228">
        <f>IF(O119="snížená",K119,0)</f>
        <v>0</v>
      </c>
      <c r="BG119" s="228">
        <f>IF(O119="zákl. přenesená",K119,0)</f>
        <v>0</v>
      </c>
      <c r="BH119" s="228">
        <f>IF(O119="sníž. přenesená",K119,0)</f>
        <v>0</v>
      </c>
      <c r="BI119" s="228">
        <f>IF(O119="nulová",K119,0)</f>
        <v>0</v>
      </c>
      <c r="BJ119" s="17" t="s">
        <v>88</v>
      </c>
      <c r="BK119" s="228">
        <f>ROUND(P119*H119,2)</f>
        <v>0</v>
      </c>
      <c r="BL119" s="17" t="s">
        <v>305</v>
      </c>
      <c r="BM119" s="17" t="s">
        <v>5393</v>
      </c>
    </row>
    <row r="120" spans="2:65" s="1" customFormat="1" ht="16.5" customHeight="1">
      <c r="B120" s="39"/>
      <c r="C120" s="216" t="s">
        <v>8</v>
      </c>
      <c r="D120" s="216" t="s">
        <v>206</v>
      </c>
      <c r="E120" s="217" t="s">
        <v>5388</v>
      </c>
      <c r="F120" s="218" t="s">
        <v>5389</v>
      </c>
      <c r="G120" s="219" t="s">
        <v>361</v>
      </c>
      <c r="H120" s="220">
        <v>10</v>
      </c>
      <c r="I120" s="221"/>
      <c r="J120" s="221"/>
      <c r="K120" s="222">
        <f>ROUND(P120*H120,2)</f>
        <v>0</v>
      </c>
      <c r="L120" s="218" t="s">
        <v>1071</v>
      </c>
      <c r="M120" s="44"/>
      <c r="N120" s="223" t="s">
        <v>33</v>
      </c>
      <c r="O120" s="224" t="s">
        <v>49</v>
      </c>
      <c r="P120" s="225">
        <f>I120+J120</f>
        <v>0</v>
      </c>
      <c r="Q120" s="225">
        <f>ROUND(I120*H120,2)</f>
        <v>0</v>
      </c>
      <c r="R120" s="225">
        <f>ROUND(J120*H120,2)</f>
        <v>0</v>
      </c>
      <c r="S120" s="80"/>
      <c r="T120" s="226">
        <f>S120*H120</f>
        <v>0</v>
      </c>
      <c r="U120" s="226">
        <v>0</v>
      </c>
      <c r="V120" s="226">
        <f>U120*H120</f>
        <v>0</v>
      </c>
      <c r="W120" s="226">
        <v>0</v>
      </c>
      <c r="X120" s="227">
        <f>W120*H120</f>
        <v>0</v>
      </c>
      <c r="AR120" s="17" t="s">
        <v>305</v>
      </c>
      <c r="AT120" s="17" t="s">
        <v>206</v>
      </c>
      <c r="AU120" s="17" t="s">
        <v>90</v>
      </c>
      <c r="AY120" s="17" t="s">
        <v>204</v>
      </c>
      <c r="BE120" s="228">
        <f>IF(O120="základní",K120,0)</f>
        <v>0</v>
      </c>
      <c r="BF120" s="228">
        <f>IF(O120="snížená",K120,0)</f>
        <v>0</v>
      </c>
      <c r="BG120" s="228">
        <f>IF(O120="zákl. přenesená",K120,0)</f>
        <v>0</v>
      </c>
      <c r="BH120" s="228">
        <f>IF(O120="sníž. přenesená",K120,0)</f>
        <v>0</v>
      </c>
      <c r="BI120" s="228">
        <f>IF(O120="nulová",K120,0)</f>
        <v>0</v>
      </c>
      <c r="BJ120" s="17" t="s">
        <v>88</v>
      </c>
      <c r="BK120" s="228">
        <f>ROUND(P120*H120,2)</f>
        <v>0</v>
      </c>
      <c r="BL120" s="17" t="s">
        <v>305</v>
      </c>
      <c r="BM120" s="17" t="s">
        <v>5394</v>
      </c>
    </row>
    <row r="121" spans="2:65" s="1" customFormat="1" ht="16.5" customHeight="1">
      <c r="B121" s="39"/>
      <c r="C121" s="273" t="s">
        <v>355</v>
      </c>
      <c r="D121" s="273" t="s">
        <v>287</v>
      </c>
      <c r="E121" s="274" t="s">
        <v>5395</v>
      </c>
      <c r="F121" s="275" t="s">
        <v>5396</v>
      </c>
      <c r="G121" s="276" t="s">
        <v>314</v>
      </c>
      <c r="H121" s="277">
        <v>10</v>
      </c>
      <c r="I121" s="278"/>
      <c r="J121" s="279"/>
      <c r="K121" s="280">
        <f>ROUND(P121*H121,2)</f>
        <v>0</v>
      </c>
      <c r="L121" s="275" t="s">
        <v>1071</v>
      </c>
      <c r="M121" s="281"/>
      <c r="N121" s="282" t="s">
        <v>33</v>
      </c>
      <c r="O121" s="224" t="s">
        <v>49</v>
      </c>
      <c r="P121" s="225">
        <f>I121+J121</f>
        <v>0</v>
      </c>
      <c r="Q121" s="225">
        <f>ROUND(I121*H121,2)</f>
        <v>0</v>
      </c>
      <c r="R121" s="225">
        <f>ROUND(J121*H121,2)</f>
        <v>0</v>
      </c>
      <c r="S121" s="80"/>
      <c r="T121" s="226">
        <f>S121*H121</f>
        <v>0</v>
      </c>
      <c r="U121" s="226">
        <v>0</v>
      </c>
      <c r="V121" s="226">
        <f>U121*H121</f>
        <v>0</v>
      </c>
      <c r="W121" s="226">
        <v>0</v>
      </c>
      <c r="X121" s="227">
        <f>W121*H121</f>
        <v>0</v>
      </c>
      <c r="AR121" s="17" t="s">
        <v>411</v>
      </c>
      <c r="AT121" s="17" t="s">
        <v>287</v>
      </c>
      <c r="AU121" s="17" t="s">
        <v>90</v>
      </c>
      <c r="AY121" s="17" t="s">
        <v>204</v>
      </c>
      <c r="BE121" s="228">
        <f>IF(O121="základní",K121,0)</f>
        <v>0</v>
      </c>
      <c r="BF121" s="228">
        <f>IF(O121="snížená",K121,0)</f>
        <v>0</v>
      </c>
      <c r="BG121" s="228">
        <f>IF(O121="zákl. přenesená",K121,0)</f>
        <v>0</v>
      </c>
      <c r="BH121" s="228">
        <f>IF(O121="sníž. přenesená",K121,0)</f>
        <v>0</v>
      </c>
      <c r="BI121" s="228">
        <f>IF(O121="nulová",K121,0)</f>
        <v>0</v>
      </c>
      <c r="BJ121" s="17" t="s">
        <v>88</v>
      </c>
      <c r="BK121" s="228">
        <f>ROUND(P121*H121,2)</f>
        <v>0</v>
      </c>
      <c r="BL121" s="17" t="s">
        <v>305</v>
      </c>
      <c r="BM121" s="17" t="s">
        <v>5397</v>
      </c>
    </row>
    <row r="122" spans="2:65" s="1" customFormat="1" ht="16.5" customHeight="1">
      <c r="B122" s="39"/>
      <c r="C122" s="216" t="s">
        <v>298</v>
      </c>
      <c r="D122" s="216" t="s">
        <v>206</v>
      </c>
      <c r="E122" s="217" t="s">
        <v>5388</v>
      </c>
      <c r="F122" s="218" t="s">
        <v>5389</v>
      </c>
      <c r="G122" s="219" t="s">
        <v>361</v>
      </c>
      <c r="H122" s="220">
        <v>6</v>
      </c>
      <c r="I122" s="221"/>
      <c r="J122" s="221"/>
      <c r="K122" s="222">
        <f>ROUND(P122*H122,2)</f>
        <v>0</v>
      </c>
      <c r="L122" s="218" t="s">
        <v>1071</v>
      </c>
      <c r="M122" s="44"/>
      <c r="N122" s="223" t="s">
        <v>33</v>
      </c>
      <c r="O122" s="224" t="s">
        <v>49</v>
      </c>
      <c r="P122" s="225">
        <f>I122+J122</f>
        <v>0</v>
      </c>
      <c r="Q122" s="225">
        <f>ROUND(I122*H122,2)</f>
        <v>0</v>
      </c>
      <c r="R122" s="225">
        <f>ROUND(J122*H122,2)</f>
        <v>0</v>
      </c>
      <c r="S122" s="80"/>
      <c r="T122" s="226">
        <f>S122*H122</f>
        <v>0</v>
      </c>
      <c r="U122" s="226">
        <v>0</v>
      </c>
      <c r="V122" s="226">
        <f>U122*H122</f>
        <v>0</v>
      </c>
      <c r="W122" s="226">
        <v>0</v>
      </c>
      <c r="X122" s="227">
        <f>W122*H122</f>
        <v>0</v>
      </c>
      <c r="AR122" s="17" t="s">
        <v>305</v>
      </c>
      <c r="AT122" s="17" t="s">
        <v>206</v>
      </c>
      <c r="AU122" s="17" t="s">
        <v>90</v>
      </c>
      <c r="AY122" s="17" t="s">
        <v>204</v>
      </c>
      <c r="BE122" s="228">
        <f>IF(O122="základní",K122,0)</f>
        <v>0</v>
      </c>
      <c r="BF122" s="228">
        <f>IF(O122="snížená",K122,0)</f>
        <v>0</v>
      </c>
      <c r="BG122" s="228">
        <f>IF(O122="zákl. přenesená",K122,0)</f>
        <v>0</v>
      </c>
      <c r="BH122" s="228">
        <f>IF(O122="sníž. přenesená",K122,0)</f>
        <v>0</v>
      </c>
      <c r="BI122" s="228">
        <f>IF(O122="nulová",K122,0)</f>
        <v>0</v>
      </c>
      <c r="BJ122" s="17" t="s">
        <v>88</v>
      </c>
      <c r="BK122" s="228">
        <f>ROUND(P122*H122,2)</f>
        <v>0</v>
      </c>
      <c r="BL122" s="17" t="s">
        <v>305</v>
      </c>
      <c r="BM122" s="17" t="s">
        <v>5398</v>
      </c>
    </row>
    <row r="123" spans="2:65" s="1" customFormat="1" ht="16.5" customHeight="1">
      <c r="B123" s="39"/>
      <c r="C123" s="273" t="s">
        <v>364</v>
      </c>
      <c r="D123" s="273" t="s">
        <v>287</v>
      </c>
      <c r="E123" s="274" t="s">
        <v>5399</v>
      </c>
      <c r="F123" s="275" t="s">
        <v>5400</v>
      </c>
      <c r="G123" s="276" t="s">
        <v>314</v>
      </c>
      <c r="H123" s="277">
        <v>6</v>
      </c>
      <c r="I123" s="278"/>
      <c r="J123" s="279"/>
      <c r="K123" s="280">
        <f>ROUND(P123*H123,2)</f>
        <v>0</v>
      </c>
      <c r="L123" s="275" t="s">
        <v>1071</v>
      </c>
      <c r="M123" s="281"/>
      <c r="N123" s="282" t="s">
        <v>33</v>
      </c>
      <c r="O123" s="224" t="s">
        <v>49</v>
      </c>
      <c r="P123" s="225">
        <f>I123+J123</f>
        <v>0</v>
      </c>
      <c r="Q123" s="225">
        <f>ROUND(I123*H123,2)</f>
        <v>0</v>
      </c>
      <c r="R123" s="225">
        <f>ROUND(J123*H123,2)</f>
        <v>0</v>
      </c>
      <c r="S123" s="80"/>
      <c r="T123" s="226">
        <f>S123*H123</f>
        <v>0</v>
      </c>
      <c r="U123" s="226">
        <v>0</v>
      </c>
      <c r="V123" s="226">
        <f>U123*H123</f>
        <v>0</v>
      </c>
      <c r="W123" s="226">
        <v>0</v>
      </c>
      <c r="X123" s="227">
        <f>W123*H123</f>
        <v>0</v>
      </c>
      <c r="AR123" s="17" t="s">
        <v>411</v>
      </c>
      <c r="AT123" s="17" t="s">
        <v>287</v>
      </c>
      <c r="AU123" s="17" t="s">
        <v>90</v>
      </c>
      <c r="AY123" s="17" t="s">
        <v>204</v>
      </c>
      <c r="BE123" s="228">
        <f>IF(O123="základní",K123,0)</f>
        <v>0</v>
      </c>
      <c r="BF123" s="228">
        <f>IF(O123="snížená",K123,0)</f>
        <v>0</v>
      </c>
      <c r="BG123" s="228">
        <f>IF(O123="zákl. přenesená",K123,0)</f>
        <v>0</v>
      </c>
      <c r="BH123" s="228">
        <f>IF(O123="sníž. přenesená",K123,0)</f>
        <v>0</v>
      </c>
      <c r="BI123" s="228">
        <f>IF(O123="nulová",K123,0)</f>
        <v>0</v>
      </c>
      <c r="BJ123" s="17" t="s">
        <v>88</v>
      </c>
      <c r="BK123" s="228">
        <f>ROUND(P123*H123,2)</f>
        <v>0</v>
      </c>
      <c r="BL123" s="17" t="s">
        <v>305</v>
      </c>
      <c r="BM123" s="17" t="s">
        <v>5401</v>
      </c>
    </row>
    <row r="124" spans="2:65" s="1" customFormat="1" ht="16.5" customHeight="1">
      <c r="B124" s="39"/>
      <c r="C124" s="216" t="s">
        <v>369</v>
      </c>
      <c r="D124" s="216" t="s">
        <v>206</v>
      </c>
      <c r="E124" s="217" t="s">
        <v>5402</v>
      </c>
      <c r="F124" s="218" t="s">
        <v>5403</v>
      </c>
      <c r="G124" s="219" t="s">
        <v>361</v>
      </c>
      <c r="H124" s="220">
        <v>6</v>
      </c>
      <c r="I124" s="221"/>
      <c r="J124" s="221"/>
      <c r="K124" s="222">
        <f>ROUND(P124*H124,2)</f>
        <v>0</v>
      </c>
      <c r="L124" s="218" t="s">
        <v>1071</v>
      </c>
      <c r="M124" s="44"/>
      <c r="N124" s="223" t="s">
        <v>33</v>
      </c>
      <c r="O124" s="224" t="s">
        <v>49</v>
      </c>
      <c r="P124" s="225">
        <f>I124+J124</f>
        <v>0</v>
      </c>
      <c r="Q124" s="225">
        <f>ROUND(I124*H124,2)</f>
        <v>0</v>
      </c>
      <c r="R124" s="225">
        <f>ROUND(J124*H124,2)</f>
        <v>0</v>
      </c>
      <c r="S124" s="80"/>
      <c r="T124" s="226">
        <f>S124*H124</f>
        <v>0</v>
      </c>
      <c r="U124" s="226">
        <v>0</v>
      </c>
      <c r="V124" s="226">
        <f>U124*H124</f>
        <v>0</v>
      </c>
      <c r="W124" s="226">
        <v>0</v>
      </c>
      <c r="X124" s="227">
        <f>W124*H124</f>
        <v>0</v>
      </c>
      <c r="AR124" s="17" t="s">
        <v>305</v>
      </c>
      <c r="AT124" s="17" t="s">
        <v>206</v>
      </c>
      <c r="AU124" s="17" t="s">
        <v>90</v>
      </c>
      <c r="AY124" s="17" t="s">
        <v>204</v>
      </c>
      <c r="BE124" s="228">
        <f>IF(O124="základní",K124,0)</f>
        <v>0</v>
      </c>
      <c r="BF124" s="228">
        <f>IF(O124="snížená",K124,0)</f>
        <v>0</v>
      </c>
      <c r="BG124" s="228">
        <f>IF(O124="zákl. přenesená",K124,0)</f>
        <v>0</v>
      </c>
      <c r="BH124" s="228">
        <f>IF(O124="sníž. přenesená",K124,0)</f>
        <v>0</v>
      </c>
      <c r="BI124" s="228">
        <f>IF(O124="nulová",K124,0)</f>
        <v>0</v>
      </c>
      <c r="BJ124" s="17" t="s">
        <v>88</v>
      </c>
      <c r="BK124" s="228">
        <f>ROUND(P124*H124,2)</f>
        <v>0</v>
      </c>
      <c r="BL124" s="17" t="s">
        <v>305</v>
      </c>
      <c r="BM124" s="17" t="s">
        <v>5404</v>
      </c>
    </row>
    <row r="125" spans="2:65" s="1" customFormat="1" ht="16.5" customHeight="1">
      <c r="B125" s="39"/>
      <c r="C125" s="273" t="s">
        <v>377</v>
      </c>
      <c r="D125" s="273" t="s">
        <v>287</v>
      </c>
      <c r="E125" s="274" t="s">
        <v>5405</v>
      </c>
      <c r="F125" s="275" t="s">
        <v>5406</v>
      </c>
      <c r="G125" s="276" t="s">
        <v>314</v>
      </c>
      <c r="H125" s="277">
        <v>6</v>
      </c>
      <c r="I125" s="278"/>
      <c r="J125" s="279"/>
      <c r="K125" s="280">
        <f>ROUND(P125*H125,2)</f>
        <v>0</v>
      </c>
      <c r="L125" s="275" t="s">
        <v>1071</v>
      </c>
      <c r="M125" s="281"/>
      <c r="N125" s="282" t="s">
        <v>33</v>
      </c>
      <c r="O125" s="224" t="s">
        <v>49</v>
      </c>
      <c r="P125" s="225">
        <f>I125+J125</f>
        <v>0</v>
      </c>
      <c r="Q125" s="225">
        <f>ROUND(I125*H125,2)</f>
        <v>0</v>
      </c>
      <c r="R125" s="225">
        <f>ROUND(J125*H125,2)</f>
        <v>0</v>
      </c>
      <c r="S125" s="80"/>
      <c r="T125" s="226">
        <f>S125*H125</f>
        <v>0</v>
      </c>
      <c r="U125" s="226">
        <v>0</v>
      </c>
      <c r="V125" s="226">
        <f>U125*H125</f>
        <v>0</v>
      </c>
      <c r="W125" s="226">
        <v>0</v>
      </c>
      <c r="X125" s="227">
        <f>W125*H125</f>
        <v>0</v>
      </c>
      <c r="AR125" s="17" t="s">
        <v>411</v>
      </c>
      <c r="AT125" s="17" t="s">
        <v>287</v>
      </c>
      <c r="AU125" s="17" t="s">
        <v>90</v>
      </c>
      <c r="AY125" s="17" t="s">
        <v>204</v>
      </c>
      <c r="BE125" s="228">
        <f>IF(O125="základní",K125,0)</f>
        <v>0</v>
      </c>
      <c r="BF125" s="228">
        <f>IF(O125="snížená",K125,0)</f>
        <v>0</v>
      </c>
      <c r="BG125" s="228">
        <f>IF(O125="zákl. přenesená",K125,0)</f>
        <v>0</v>
      </c>
      <c r="BH125" s="228">
        <f>IF(O125="sníž. přenesená",K125,0)</f>
        <v>0</v>
      </c>
      <c r="BI125" s="228">
        <f>IF(O125="nulová",K125,0)</f>
        <v>0</v>
      </c>
      <c r="BJ125" s="17" t="s">
        <v>88</v>
      </c>
      <c r="BK125" s="228">
        <f>ROUND(P125*H125,2)</f>
        <v>0</v>
      </c>
      <c r="BL125" s="17" t="s">
        <v>305</v>
      </c>
      <c r="BM125" s="17" t="s">
        <v>5407</v>
      </c>
    </row>
    <row r="126" spans="2:65" s="1" customFormat="1" ht="16.5" customHeight="1">
      <c r="B126" s="39"/>
      <c r="C126" s="273" t="s">
        <v>321</v>
      </c>
      <c r="D126" s="273" t="s">
        <v>287</v>
      </c>
      <c r="E126" s="274" t="s">
        <v>5408</v>
      </c>
      <c r="F126" s="275" t="s">
        <v>5409</v>
      </c>
      <c r="G126" s="276" t="s">
        <v>314</v>
      </c>
      <c r="H126" s="277">
        <v>12</v>
      </c>
      <c r="I126" s="278"/>
      <c r="J126" s="279"/>
      <c r="K126" s="280">
        <f>ROUND(P126*H126,2)</f>
        <v>0</v>
      </c>
      <c r="L126" s="275" t="s">
        <v>1071</v>
      </c>
      <c r="M126" s="281"/>
      <c r="N126" s="282" t="s">
        <v>33</v>
      </c>
      <c r="O126" s="224" t="s">
        <v>49</v>
      </c>
      <c r="P126" s="225">
        <f>I126+J126</f>
        <v>0</v>
      </c>
      <c r="Q126" s="225">
        <f>ROUND(I126*H126,2)</f>
        <v>0</v>
      </c>
      <c r="R126" s="225">
        <f>ROUND(J126*H126,2)</f>
        <v>0</v>
      </c>
      <c r="S126" s="80"/>
      <c r="T126" s="226">
        <f>S126*H126</f>
        <v>0</v>
      </c>
      <c r="U126" s="226">
        <v>0</v>
      </c>
      <c r="V126" s="226">
        <f>U126*H126</f>
        <v>0</v>
      </c>
      <c r="W126" s="226">
        <v>0</v>
      </c>
      <c r="X126" s="227">
        <f>W126*H126</f>
        <v>0</v>
      </c>
      <c r="AR126" s="17" t="s">
        <v>411</v>
      </c>
      <c r="AT126" s="17" t="s">
        <v>287</v>
      </c>
      <c r="AU126" s="17" t="s">
        <v>90</v>
      </c>
      <c r="AY126" s="17" t="s">
        <v>204</v>
      </c>
      <c r="BE126" s="228">
        <f>IF(O126="základní",K126,0)</f>
        <v>0</v>
      </c>
      <c r="BF126" s="228">
        <f>IF(O126="snížená",K126,0)</f>
        <v>0</v>
      </c>
      <c r="BG126" s="228">
        <f>IF(O126="zákl. přenesená",K126,0)</f>
        <v>0</v>
      </c>
      <c r="BH126" s="228">
        <f>IF(O126="sníž. přenesená",K126,0)</f>
        <v>0</v>
      </c>
      <c r="BI126" s="228">
        <f>IF(O126="nulová",K126,0)</f>
        <v>0</v>
      </c>
      <c r="BJ126" s="17" t="s">
        <v>88</v>
      </c>
      <c r="BK126" s="228">
        <f>ROUND(P126*H126,2)</f>
        <v>0</v>
      </c>
      <c r="BL126" s="17" t="s">
        <v>305</v>
      </c>
      <c r="BM126" s="17" t="s">
        <v>5410</v>
      </c>
    </row>
    <row r="127" spans="2:65" s="1" customFormat="1" ht="16.5" customHeight="1">
      <c r="B127" s="39"/>
      <c r="C127" s="216" t="s">
        <v>384</v>
      </c>
      <c r="D127" s="216" t="s">
        <v>206</v>
      </c>
      <c r="E127" s="217" t="s">
        <v>5411</v>
      </c>
      <c r="F127" s="218" t="s">
        <v>5412</v>
      </c>
      <c r="G127" s="219" t="s">
        <v>361</v>
      </c>
      <c r="H127" s="220">
        <v>50</v>
      </c>
      <c r="I127" s="221"/>
      <c r="J127" s="221"/>
      <c r="K127" s="222">
        <f>ROUND(P127*H127,2)</f>
        <v>0</v>
      </c>
      <c r="L127" s="218" t="s">
        <v>1071</v>
      </c>
      <c r="M127" s="44"/>
      <c r="N127" s="223" t="s">
        <v>33</v>
      </c>
      <c r="O127" s="224" t="s">
        <v>49</v>
      </c>
      <c r="P127" s="225">
        <f>I127+J127</f>
        <v>0</v>
      </c>
      <c r="Q127" s="225">
        <f>ROUND(I127*H127,2)</f>
        <v>0</v>
      </c>
      <c r="R127" s="225">
        <f>ROUND(J127*H127,2)</f>
        <v>0</v>
      </c>
      <c r="S127" s="80"/>
      <c r="T127" s="226">
        <f>S127*H127</f>
        <v>0</v>
      </c>
      <c r="U127" s="226">
        <v>0</v>
      </c>
      <c r="V127" s="226">
        <f>U127*H127</f>
        <v>0</v>
      </c>
      <c r="W127" s="226">
        <v>0</v>
      </c>
      <c r="X127" s="227">
        <f>W127*H127</f>
        <v>0</v>
      </c>
      <c r="AR127" s="17" t="s">
        <v>305</v>
      </c>
      <c r="AT127" s="17" t="s">
        <v>206</v>
      </c>
      <c r="AU127" s="17" t="s">
        <v>90</v>
      </c>
      <c r="AY127" s="17" t="s">
        <v>204</v>
      </c>
      <c r="BE127" s="228">
        <f>IF(O127="základní",K127,0)</f>
        <v>0</v>
      </c>
      <c r="BF127" s="228">
        <f>IF(O127="snížená",K127,0)</f>
        <v>0</v>
      </c>
      <c r="BG127" s="228">
        <f>IF(O127="zákl. přenesená",K127,0)</f>
        <v>0</v>
      </c>
      <c r="BH127" s="228">
        <f>IF(O127="sníž. přenesená",K127,0)</f>
        <v>0</v>
      </c>
      <c r="BI127" s="228">
        <f>IF(O127="nulová",K127,0)</f>
        <v>0</v>
      </c>
      <c r="BJ127" s="17" t="s">
        <v>88</v>
      </c>
      <c r="BK127" s="228">
        <f>ROUND(P127*H127,2)</f>
        <v>0</v>
      </c>
      <c r="BL127" s="17" t="s">
        <v>305</v>
      </c>
      <c r="BM127" s="17" t="s">
        <v>5413</v>
      </c>
    </row>
    <row r="128" spans="2:65" s="1" customFormat="1" ht="16.5" customHeight="1">
      <c r="B128" s="39"/>
      <c r="C128" s="216" t="s">
        <v>392</v>
      </c>
      <c r="D128" s="216" t="s">
        <v>206</v>
      </c>
      <c r="E128" s="217" t="s">
        <v>5414</v>
      </c>
      <c r="F128" s="218" t="s">
        <v>5415</v>
      </c>
      <c r="G128" s="219" t="s">
        <v>361</v>
      </c>
      <c r="H128" s="220">
        <v>12</v>
      </c>
      <c r="I128" s="221"/>
      <c r="J128" s="221"/>
      <c r="K128" s="222">
        <f>ROUND(P128*H128,2)</f>
        <v>0</v>
      </c>
      <c r="L128" s="218" t="s">
        <v>1071</v>
      </c>
      <c r="M128" s="44"/>
      <c r="N128" s="223" t="s">
        <v>33</v>
      </c>
      <c r="O128" s="224" t="s">
        <v>49</v>
      </c>
      <c r="P128" s="225">
        <f>I128+J128</f>
        <v>0</v>
      </c>
      <c r="Q128" s="225">
        <f>ROUND(I128*H128,2)</f>
        <v>0</v>
      </c>
      <c r="R128" s="225">
        <f>ROUND(J128*H128,2)</f>
        <v>0</v>
      </c>
      <c r="S128" s="80"/>
      <c r="T128" s="226">
        <f>S128*H128</f>
        <v>0</v>
      </c>
      <c r="U128" s="226">
        <v>0</v>
      </c>
      <c r="V128" s="226">
        <f>U128*H128</f>
        <v>0</v>
      </c>
      <c r="W128" s="226">
        <v>0</v>
      </c>
      <c r="X128" s="227">
        <f>W128*H128</f>
        <v>0</v>
      </c>
      <c r="AR128" s="17" t="s">
        <v>305</v>
      </c>
      <c r="AT128" s="17" t="s">
        <v>206</v>
      </c>
      <c r="AU128" s="17" t="s">
        <v>90</v>
      </c>
      <c r="AY128" s="17" t="s">
        <v>204</v>
      </c>
      <c r="BE128" s="228">
        <f>IF(O128="základní",K128,0)</f>
        <v>0</v>
      </c>
      <c r="BF128" s="228">
        <f>IF(O128="snížená",K128,0)</f>
        <v>0</v>
      </c>
      <c r="BG128" s="228">
        <f>IF(O128="zákl. přenesená",K128,0)</f>
        <v>0</v>
      </c>
      <c r="BH128" s="228">
        <f>IF(O128="sníž. přenesená",K128,0)</f>
        <v>0</v>
      </c>
      <c r="BI128" s="228">
        <f>IF(O128="nulová",K128,0)</f>
        <v>0</v>
      </c>
      <c r="BJ128" s="17" t="s">
        <v>88</v>
      </c>
      <c r="BK128" s="228">
        <f>ROUND(P128*H128,2)</f>
        <v>0</v>
      </c>
      <c r="BL128" s="17" t="s">
        <v>305</v>
      </c>
      <c r="BM128" s="17" t="s">
        <v>5416</v>
      </c>
    </row>
    <row r="129" spans="2:65" s="1" customFormat="1" ht="16.5" customHeight="1">
      <c r="B129" s="39"/>
      <c r="C129" s="273" t="s">
        <v>398</v>
      </c>
      <c r="D129" s="273" t="s">
        <v>287</v>
      </c>
      <c r="E129" s="274" t="s">
        <v>5417</v>
      </c>
      <c r="F129" s="275" t="s">
        <v>5418</v>
      </c>
      <c r="G129" s="276" t="s">
        <v>314</v>
      </c>
      <c r="H129" s="277">
        <v>6</v>
      </c>
      <c r="I129" s="278"/>
      <c r="J129" s="279"/>
      <c r="K129" s="280">
        <f>ROUND(P129*H129,2)</f>
        <v>0</v>
      </c>
      <c r="L129" s="275" t="s">
        <v>1071</v>
      </c>
      <c r="M129" s="281"/>
      <c r="N129" s="282" t="s">
        <v>33</v>
      </c>
      <c r="O129" s="224" t="s">
        <v>49</v>
      </c>
      <c r="P129" s="225">
        <f>I129+J129</f>
        <v>0</v>
      </c>
      <c r="Q129" s="225">
        <f>ROUND(I129*H129,2)</f>
        <v>0</v>
      </c>
      <c r="R129" s="225">
        <f>ROUND(J129*H129,2)</f>
        <v>0</v>
      </c>
      <c r="S129" s="80"/>
      <c r="T129" s="226">
        <f>S129*H129</f>
        <v>0</v>
      </c>
      <c r="U129" s="226">
        <v>0</v>
      </c>
      <c r="V129" s="226">
        <f>U129*H129</f>
        <v>0</v>
      </c>
      <c r="W129" s="226">
        <v>0</v>
      </c>
      <c r="X129" s="227">
        <f>W129*H129</f>
        <v>0</v>
      </c>
      <c r="AR129" s="17" t="s">
        <v>411</v>
      </c>
      <c r="AT129" s="17" t="s">
        <v>287</v>
      </c>
      <c r="AU129" s="17" t="s">
        <v>90</v>
      </c>
      <c r="AY129" s="17" t="s">
        <v>204</v>
      </c>
      <c r="BE129" s="228">
        <f>IF(O129="základní",K129,0)</f>
        <v>0</v>
      </c>
      <c r="BF129" s="228">
        <f>IF(O129="snížená",K129,0)</f>
        <v>0</v>
      </c>
      <c r="BG129" s="228">
        <f>IF(O129="zákl. přenesená",K129,0)</f>
        <v>0</v>
      </c>
      <c r="BH129" s="228">
        <f>IF(O129="sníž. přenesená",K129,0)</f>
        <v>0</v>
      </c>
      <c r="BI129" s="228">
        <f>IF(O129="nulová",K129,0)</f>
        <v>0</v>
      </c>
      <c r="BJ129" s="17" t="s">
        <v>88</v>
      </c>
      <c r="BK129" s="228">
        <f>ROUND(P129*H129,2)</f>
        <v>0</v>
      </c>
      <c r="BL129" s="17" t="s">
        <v>305</v>
      </c>
      <c r="BM129" s="17" t="s">
        <v>5419</v>
      </c>
    </row>
    <row r="130" spans="2:65" s="1" customFormat="1" ht="16.5" customHeight="1">
      <c r="B130" s="39"/>
      <c r="C130" s="273" t="s">
        <v>375</v>
      </c>
      <c r="D130" s="273" t="s">
        <v>287</v>
      </c>
      <c r="E130" s="274" t="s">
        <v>5420</v>
      </c>
      <c r="F130" s="275" t="s">
        <v>5421</v>
      </c>
      <c r="G130" s="276" t="s">
        <v>314</v>
      </c>
      <c r="H130" s="277">
        <v>6</v>
      </c>
      <c r="I130" s="278"/>
      <c r="J130" s="279"/>
      <c r="K130" s="280">
        <f>ROUND(P130*H130,2)</f>
        <v>0</v>
      </c>
      <c r="L130" s="275" t="s">
        <v>1071</v>
      </c>
      <c r="M130" s="281"/>
      <c r="N130" s="282" t="s">
        <v>33</v>
      </c>
      <c r="O130" s="224" t="s">
        <v>49</v>
      </c>
      <c r="P130" s="225">
        <f>I130+J130</f>
        <v>0</v>
      </c>
      <c r="Q130" s="225">
        <f>ROUND(I130*H130,2)</f>
        <v>0</v>
      </c>
      <c r="R130" s="225">
        <f>ROUND(J130*H130,2)</f>
        <v>0</v>
      </c>
      <c r="S130" s="80"/>
      <c r="T130" s="226">
        <f>S130*H130</f>
        <v>0</v>
      </c>
      <c r="U130" s="226">
        <v>0</v>
      </c>
      <c r="V130" s="226">
        <f>U130*H130</f>
        <v>0</v>
      </c>
      <c r="W130" s="226">
        <v>0</v>
      </c>
      <c r="X130" s="227">
        <f>W130*H130</f>
        <v>0</v>
      </c>
      <c r="AR130" s="17" t="s">
        <v>411</v>
      </c>
      <c r="AT130" s="17" t="s">
        <v>287</v>
      </c>
      <c r="AU130" s="17" t="s">
        <v>90</v>
      </c>
      <c r="AY130" s="17" t="s">
        <v>204</v>
      </c>
      <c r="BE130" s="228">
        <f>IF(O130="základní",K130,0)</f>
        <v>0</v>
      </c>
      <c r="BF130" s="228">
        <f>IF(O130="snížená",K130,0)</f>
        <v>0</v>
      </c>
      <c r="BG130" s="228">
        <f>IF(O130="zákl. přenesená",K130,0)</f>
        <v>0</v>
      </c>
      <c r="BH130" s="228">
        <f>IF(O130="sníž. přenesená",K130,0)</f>
        <v>0</v>
      </c>
      <c r="BI130" s="228">
        <f>IF(O130="nulová",K130,0)</f>
        <v>0</v>
      </c>
      <c r="BJ130" s="17" t="s">
        <v>88</v>
      </c>
      <c r="BK130" s="228">
        <f>ROUND(P130*H130,2)</f>
        <v>0</v>
      </c>
      <c r="BL130" s="17" t="s">
        <v>305</v>
      </c>
      <c r="BM130" s="17" t="s">
        <v>5422</v>
      </c>
    </row>
    <row r="131" spans="2:65" s="1" customFormat="1" ht="16.5" customHeight="1">
      <c r="B131" s="39"/>
      <c r="C131" s="216" t="s">
        <v>411</v>
      </c>
      <c r="D131" s="216" t="s">
        <v>206</v>
      </c>
      <c r="E131" s="217" t="s">
        <v>5423</v>
      </c>
      <c r="F131" s="218" t="s">
        <v>5424</v>
      </c>
      <c r="G131" s="219" t="s">
        <v>361</v>
      </c>
      <c r="H131" s="220">
        <v>6</v>
      </c>
      <c r="I131" s="221"/>
      <c r="J131" s="221"/>
      <c r="K131" s="222">
        <f>ROUND(P131*H131,2)</f>
        <v>0</v>
      </c>
      <c r="L131" s="218" t="s">
        <v>1071</v>
      </c>
      <c r="M131" s="44"/>
      <c r="N131" s="223" t="s">
        <v>33</v>
      </c>
      <c r="O131" s="224" t="s">
        <v>49</v>
      </c>
      <c r="P131" s="225">
        <f>I131+J131</f>
        <v>0</v>
      </c>
      <c r="Q131" s="225">
        <f>ROUND(I131*H131,2)</f>
        <v>0</v>
      </c>
      <c r="R131" s="225">
        <f>ROUND(J131*H131,2)</f>
        <v>0</v>
      </c>
      <c r="S131" s="80"/>
      <c r="T131" s="226">
        <f>S131*H131</f>
        <v>0</v>
      </c>
      <c r="U131" s="226">
        <v>0</v>
      </c>
      <c r="V131" s="226">
        <f>U131*H131</f>
        <v>0</v>
      </c>
      <c r="W131" s="226">
        <v>0</v>
      </c>
      <c r="X131" s="227">
        <f>W131*H131</f>
        <v>0</v>
      </c>
      <c r="AR131" s="17" t="s">
        <v>305</v>
      </c>
      <c r="AT131" s="17" t="s">
        <v>206</v>
      </c>
      <c r="AU131" s="17" t="s">
        <v>90</v>
      </c>
      <c r="AY131" s="17" t="s">
        <v>204</v>
      </c>
      <c r="BE131" s="228">
        <f>IF(O131="základní",K131,0)</f>
        <v>0</v>
      </c>
      <c r="BF131" s="228">
        <f>IF(O131="snížená",K131,0)</f>
        <v>0</v>
      </c>
      <c r="BG131" s="228">
        <f>IF(O131="zákl. přenesená",K131,0)</f>
        <v>0</v>
      </c>
      <c r="BH131" s="228">
        <f>IF(O131="sníž. přenesená",K131,0)</f>
        <v>0</v>
      </c>
      <c r="BI131" s="228">
        <f>IF(O131="nulová",K131,0)</f>
        <v>0</v>
      </c>
      <c r="BJ131" s="17" t="s">
        <v>88</v>
      </c>
      <c r="BK131" s="228">
        <f>ROUND(P131*H131,2)</f>
        <v>0</v>
      </c>
      <c r="BL131" s="17" t="s">
        <v>305</v>
      </c>
      <c r="BM131" s="17" t="s">
        <v>5425</v>
      </c>
    </row>
    <row r="132" spans="2:51" s="12" customFormat="1" ht="12">
      <c r="B132" s="240"/>
      <c r="C132" s="241"/>
      <c r="D132" s="231" t="s">
        <v>213</v>
      </c>
      <c r="E132" s="242" t="s">
        <v>33</v>
      </c>
      <c r="F132" s="243" t="s">
        <v>5426</v>
      </c>
      <c r="G132" s="241"/>
      <c r="H132" s="244">
        <v>6</v>
      </c>
      <c r="I132" s="245"/>
      <c r="J132" s="245"/>
      <c r="K132" s="241"/>
      <c r="L132" s="241"/>
      <c r="M132" s="246"/>
      <c r="N132" s="247"/>
      <c r="O132" s="248"/>
      <c r="P132" s="248"/>
      <c r="Q132" s="248"/>
      <c r="R132" s="248"/>
      <c r="S132" s="248"/>
      <c r="T132" s="248"/>
      <c r="U132" s="248"/>
      <c r="V132" s="248"/>
      <c r="W132" s="248"/>
      <c r="X132" s="249"/>
      <c r="AT132" s="250" t="s">
        <v>213</v>
      </c>
      <c r="AU132" s="250" t="s">
        <v>90</v>
      </c>
      <c r="AV132" s="12" t="s">
        <v>90</v>
      </c>
      <c r="AW132" s="12" t="s">
        <v>5</v>
      </c>
      <c r="AX132" s="12" t="s">
        <v>80</v>
      </c>
      <c r="AY132" s="250" t="s">
        <v>204</v>
      </c>
    </row>
    <row r="133" spans="2:51" s="13" customFormat="1" ht="12">
      <c r="B133" s="251"/>
      <c r="C133" s="252"/>
      <c r="D133" s="231" t="s">
        <v>213</v>
      </c>
      <c r="E133" s="253" t="s">
        <v>33</v>
      </c>
      <c r="F133" s="254" t="s">
        <v>218</v>
      </c>
      <c r="G133" s="252"/>
      <c r="H133" s="255">
        <v>6</v>
      </c>
      <c r="I133" s="256"/>
      <c r="J133" s="256"/>
      <c r="K133" s="252"/>
      <c r="L133" s="252"/>
      <c r="M133" s="257"/>
      <c r="N133" s="258"/>
      <c r="O133" s="259"/>
      <c r="P133" s="259"/>
      <c r="Q133" s="259"/>
      <c r="R133" s="259"/>
      <c r="S133" s="259"/>
      <c r="T133" s="259"/>
      <c r="U133" s="259"/>
      <c r="V133" s="259"/>
      <c r="W133" s="259"/>
      <c r="X133" s="260"/>
      <c r="AT133" s="261" t="s">
        <v>213</v>
      </c>
      <c r="AU133" s="261" t="s">
        <v>90</v>
      </c>
      <c r="AV133" s="13" t="s">
        <v>211</v>
      </c>
      <c r="AW133" s="13" t="s">
        <v>5</v>
      </c>
      <c r="AX133" s="13" t="s">
        <v>88</v>
      </c>
      <c r="AY133" s="261" t="s">
        <v>204</v>
      </c>
    </row>
    <row r="134" spans="2:65" s="1" customFormat="1" ht="16.5" customHeight="1">
      <c r="B134" s="39"/>
      <c r="C134" s="273" t="s">
        <v>415</v>
      </c>
      <c r="D134" s="273" t="s">
        <v>287</v>
      </c>
      <c r="E134" s="274" t="s">
        <v>5427</v>
      </c>
      <c r="F134" s="275" t="s">
        <v>5428</v>
      </c>
      <c r="G134" s="276" t="s">
        <v>314</v>
      </c>
      <c r="H134" s="277">
        <v>3</v>
      </c>
      <c r="I134" s="278"/>
      <c r="J134" s="279"/>
      <c r="K134" s="280">
        <f>ROUND(P134*H134,2)</f>
        <v>0</v>
      </c>
      <c r="L134" s="275" t="s">
        <v>1071</v>
      </c>
      <c r="M134" s="281"/>
      <c r="N134" s="282" t="s">
        <v>33</v>
      </c>
      <c r="O134" s="224" t="s">
        <v>49</v>
      </c>
      <c r="P134" s="225">
        <f>I134+J134</f>
        <v>0</v>
      </c>
      <c r="Q134" s="225">
        <f>ROUND(I134*H134,2)</f>
        <v>0</v>
      </c>
      <c r="R134" s="225">
        <f>ROUND(J134*H134,2)</f>
        <v>0</v>
      </c>
      <c r="S134" s="80"/>
      <c r="T134" s="226">
        <f>S134*H134</f>
        <v>0</v>
      </c>
      <c r="U134" s="226">
        <v>0</v>
      </c>
      <c r="V134" s="226">
        <f>U134*H134</f>
        <v>0</v>
      </c>
      <c r="W134" s="226">
        <v>0</v>
      </c>
      <c r="X134" s="227">
        <f>W134*H134</f>
        <v>0</v>
      </c>
      <c r="AR134" s="17" t="s">
        <v>411</v>
      </c>
      <c r="AT134" s="17" t="s">
        <v>287</v>
      </c>
      <c r="AU134" s="17" t="s">
        <v>90</v>
      </c>
      <c r="AY134" s="17" t="s">
        <v>204</v>
      </c>
      <c r="BE134" s="228">
        <f>IF(O134="základní",K134,0)</f>
        <v>0</v>
      </c>
      <c r="BF134" s="228">
        <f>IF(O134="snížená",K134,0)</f>
        <v>0</v>
      </c>
      <c r="BG134" s="228">
        <f>IF(O134="zákl. přenesená",K134,0)</f>
        <v>0</v>
      </c>
      <c r="BH134" s="228">
        <f>IF(O134="sníž. přenesená",K134,0)</f>
        <v>0</v>
      </c>
      <c r="BI134" s="228">
        <f>IF(O134="nulová",K134,0)</f>
        <v>0</v>
      </c>
      <c r="BJ134" s="17" t="s">
        <v>88</v>
      </c>
      <c r="BK134" s="228">
        <f>ROUND(P134*H134,2)</f>
        <v>0</v>
      </c>
      <c r="BL134" s="17" t="s">
        <v>305</v>
      </c>
      <c r="BM134" s="17" t="s">
        <v>5429</v>
      </c>
    </row>
    <row r="135" spans="2:47" s="1" customFormat="1" ht="12">
      <c r="B135" s="39"/>
      <c r="C135" s="40"/>
      <c r="D135" s="231" t="s">
        <v>887</v>
      </c>
      <c r="E135" s="40"/>
      <c r="F135" s="283" t="s">
        <v>5430</v>
      </c>
      <c r="G135" s="40"/>
      <c r="H135" s="40"/>
      <c r="I135" s="132"/>
      <c r="J135" s="132"/>
      <c r="K135" s="40"/>
      <c r="L135" s="40"/>
      <c r="M135" s="44"/>
      <c r="N135" s="284"/>
      <c r="O135" s="80"/>
      <c r="P135" s="80"/>
      <c r="Q135" s="80"/>
      <c r="R135" s="80"/>
      <c r="S135" s="80"/>
      <c r="T135" s="80"/>
      <c r="U135" s="80"/>
      <c r="V135" s="80"/>
      <c r="W135" s="80"/>
      <c r="X135" s="81"/>
      <c r="AT135" s="17" t="s">
        <v>887</v>
      </c>
      <c r="AU135" s="17" t="s">
        <v>90</v>
      </c>
    </row>
    <row r="136" spans="2:65" s="1" customFormat="1" ht="16.5" customHeight="1">
      <c r="B136" s="39"/>
      <c r="C136" s="273" t="s">
        <v>426</v>
      </c>
      <c r="D136" s="273" t="s">
        <v>287</v>
      </c>
      <c r="E136" s="274" t="s">
        <v>5431</v>
      </c>
      <c r="F136" s="275" t="s">
        <v>5432</v>
      </c>
      <c r="G136" s="276" t="s">
        <v>314</v>
      </c>
      <c r="H136" s="277">
        <v>3</v>
      </c>
      <c r="I136" s="278"/>
      <c r="J136" s="279"/>
      <c r="K136" s="280">
        <f>ROUND(P136*H136,2)</f>
        <v>0</v>
      </c>
      <c r="L136" s="275" t="s">
        <v>1071</v>
      </c>
      <c r="M136" s="281"/>
      <c r="N136" s="282" t="s">
        <v>33</v>
      </c>
      <c r="O136" s="224" t="s">
        <v>49</v>
      </c>
      <c r="P136" s="225">
        <f>I136+J136</f>
        <v>0</v>
      </c>
      <c r="Q136" s="225">
        <f>ROUND(I136*H136,2)</f>
        <v>0</v>
      </c>
      <c r="R136" s="225">
        <f>ROUND(J136*H136,2)</f>
        <v>0</v>
      </c>
      <c r="S136" s="80"/>
      <c r="T136" s="226">
        <f>S136*H136</f>
        <v>0</v>
      </c>
      <c r="U136" s="226">
        <v>0</v>
      </c>
      <c r="V136" s="226">
        <f>U136*H136</f>
        <v>0</v>
      </c>
      <c r="W136" s="226">
        <v>0</v>
      </c>
      <c r="X136" s="227">
        <f>W136*H136</f>
        <v>0</v>
      </c>
      <c r="AR136" s="17" t="s">
        <v>411</v>
      </c>
      <c r="AT136" s="17" t="s">
        <v>287</v>
      </c>
      <c r="AU136" s="17" t="s">
        <v>90</v>
      </c>
      <c r="AY136" s="17" t="s">
        <v>204</v>
      </c>
      <c r="BE136" s="228">
        <f>IF(O136="základní",K136,0)</f>
        <v>0</v>
      </c>
      <c r="BF136" s="228">
        <f>IF(O136="snížená",K136,0)</f>
        <v>0</v>
      </c>
      <c r="BG136" s="228">
        <f>IF(O136="zákl. přenesená",K136,0)</f>
        <v>0</v>
      </c>
      <c r="BH136" s="228">
        <f>IF(O136="sníž. přenesená",K136,0)</f>
        <v>0</v>
      </c>
      <c r="BI136" s="228">
        <f>IF(O136="nulová",K136,0)</f>
        <v>0</v>
      </c>
      <c r="BJ136" s="17" t="s">
        <v>88</v>
      </c>
      <c r="BK136" s="228">
        <f>ROUND(P136*H136,2)</f>
        <v>0</v>
      </c>
      <c r="BL136" s="17" t="s">
        <v>305</v>
      </c>
      <c r="BM136" s="17" t="s">
        <v>5433</v>
      </c>
    </row>
    <row r="137" spans="2:47" s="1" customFormat="1" ht="12">
      <c r="B137" s="39"/>
      <c r="C137" s="40"/>
      <c r="D137" s="231" t="s">
        <v>887</v>
      </c>
      <c r="E137" s="40"/>
      <c r="F137" s="283" t="s">
        <v>5430</v>
      </c>
      <c r="G137" s="40"/>
      <c r="H137" s="40"/>
      <c r="I137" s="132"/>
      <c r="J137" s="132"/>
      <c r="K137" s="40"/>
      <c r="L137" s="40"/>
      <c r="M137" s="44"/>
      <c r="N137" s="284"/>
      <c r="O137" s="80"/>
      <c r="P137" s="80"/>
      <c r="Q137" s="80"/>
      <c r="R137" s="80"/>
      <c r="S137" s="80"/>
      <c r="T137" s="80"/>
      <c r="U137" s="80"/>
      <c r="V137" s="80"/>
      <c r="W137" s="80"/>
      <c r="X137" s="81"/>
      <c r="AT137" s="17" t="s">
        <v>887</v>
      </c>
      <c r="AU137" s="17" t="s">
        <v>90</v>
      </c>
    </row>
    <row r="138" spans="2:65" s="1" customFormat="1" ht="16.5" customHeight="1">
      <c r="B138" s="39"/>
      <c r="C138" s="216" t="s">
        <v>441</v>
      </c>
      <c r="D138" s="216" t="s">
        <v>206</v>
      </c>
      <c r="E138" s="217" t="s">
        <v>5434</v>
      </c>
      <c r="F138" s="218" t="s">
        <v>5435</v>
      </c>
      <c r="G138" s="219" t="s">
        <v>361</v>
      </c>
      <c r="H138" s="220">
        <v>1</v>
      </c>
      <c r="I138" s="221"/>
      <c r="J138" s="221"/>
      <c r="K138" s="222">
        <f>ROUND(P138*H138,2)</f>
        <v>0</v>
      </c>
      <c r="L138" s="218" t="s">
        <v>1071</v>
      </c>
      <c r="M138" s="44"/>
      <c r="N138" s="223" t="s">
        <v>33</v>
      </c>
      <c r="O138" s="224" t="s">
        <v>49</v>
      </c>
      <c r="P138" s="225">
        <f>I138+J138</f>
        <v>0</v>
      </c>
      <c r="Q138" s="225">
        <f>ROUND(I138*H138,2)</f>
        <v>0</v>
      </c>
      <c r="R138" s="225">
        <f>ROUND(J138*H138,2)</f>
        <v>0</v>
      </c>
      <c r="S138" s="80"/>
      <c r="T138" s="226">
        <f>S138*H138</f>
        <v>0</v>
      </c>
      <c r="U138" s="226">
        <v>0</v>
      </c>
      <c r="V138" s="226">
        <f>U138*H138</f>
        <v>0</v>
      </c>
      <c r="W138" s="226">
        <v>0</v>
      </c>
      <c r="X138" s="227">
        <f>W138*H138</f>
        <v>0</v>
      </c>
      <c r="AR138" s="17" t="s">
        <v>305</v>
      </c>
      <c r="AT138" s="17" t="s">
        <v>206</v>
      </c>
      <c r="AU138" s="17" t="s">
        <v>90</v>
      </c>
      <c r="AY138" s="17" t="s">
        <v>204</v>
      </c>
      <c r="BE138" s="228">
        <f>IF(O138="základní",K138,0)</f>
        <v>0</v>
      </c>
      <c r="BF138" s="228">
        <f>IF(O138="snížená",K138,0)</f>
        <v>0</v>
      </c>
      <c r="BG138" s="228">
        <f>IF(O138="zákl. přenesená",K138,0)</f>
        <v>0</v>
      </c>
      <c r="BH138" s="228">
        <f>IF(O138="sníž. přenesená",K138,0)</f>
        <v>0</v>
      </c>
      <c r="BI138" s="228">
        <f>IF(O138="nulová",K138,0)</f>
        <v>0</v>
      </c>
      <c r="BJ138" s="17" t="s">
        <v>88</v>
      </c>
      <c r="BK138" s="228">
        <f>ROUND(P138*H138,2)</f>
        <v>0</v>
      </c>
      <c r="BL138" s="17" t="s">
        <v>305</v>
      </c>
      <c r="BM138" s="17" t="s">
        <v>5436</v>
      </c>
    </row>
    <row r="139" spans="2:65" s="1" customFormat="1" ht="16.5" customHeight="1">
      <c r="B139" s="39"/>
      <c r="C139" s="216" t="s">
        <v>447</v>
      </c>
      <c r="D139" s="216" t="s">
        <v>206</v>
      </c>
      <c r="E139" s="217" t="s">
        <v>5437</v>
      </c>
      <c r="F139" s="218" t="s">
        <v>5438</v>
      </c>
      <c r="G139" s="219" t="s">
        <v>361</v>
      </c>
      <c r="H139" s="220">
        <v>1</v>
      </c>
      <c r="I139" s="221"/>
      <c r="J139" s="221"/>
      <c r="K139" s="222">
        <f>ROUND(P139*H139,2)</f>
        <v>0</v>
      </c>
      <c r="L139" s="218" t="s">
        <v>1071</v>
      </c>
      <c r="M139" s="44"/>
      <c r="N139" s="223" t="s">
        <v>33</v>
      </c>
      <c r="O139" s="224" t="s">
        <v>49</v>
      </c>
      <c r="P139" s="225">
        <f>I139+J139</f>
        <v>0</v>
      </c>
      <c r="Q139" s="225">
        <f>ROUND(I139*H139,2)</f>
        <v>0</v>
      </c>
      <c r="R139" s="225">
        <f>ROUND(J139*H139,2)</f>
        <v>0</v>
      </c>
      <c r="S139" s="80"/>
      <c r="T139" s="226">
        <f>S139*H139</f>
        <v>0</v>
      </c>
      <c r="U139" s="226">
        <v>0</v>
      </c>
      <c r="V139" s="226">
        <f>U139*H139</f>
        <v>0</v>
      </c>
      <c r="W139" s="226">
        <v>0</v>
      </c>
      <c r="X139" s="227">
        <f>W139*H139</f>
        <v>0</v>
      </c>
      <c r="AR139" s="17" t="s">
        <v>305</v>
      </c>
      <c r="AT139" s="17" t="s">
        <v>206</v>
      </c>
      <c r="AU139" s="17" t="s">
        <v>90</v>
      </c>
      <c r="AY139" s="17" t="s">
        <v>204</v>
      </c>
      <c r="BE139" s="228">
        <f>IF(O139="základní",K139,0)</f>
        <v>0</v>
      </c>
      <c r="BF139" s="228">
        <f>IF(O139="snížená",K139,0)</f>
        <v>0</v>
      </c>
      <c r="BG139" s="228">
        <f>IF(O139="zákl. přenesená",K139,0)</f>
        <v>0</v>
      </c>
      <c r="BH139" s="228">
        <f>IF(O139="sníž. přenesená",K139,0)</f>
        <v>0</v>
      </c>
      <c r="BI139" s="228">
        <f>IF(O139="nulová",K139,0)</f>
        <v>0</v>
      </c>
      <c r="BJ139" s="17" t="s">
        <v>88</v>
      </c>
      <c r="BK139" s="228">
        <f>ROUND(P139*H139,2)</f>
        <v>0</v>
      </c>
      <c r="BL139" s="17" t="s">
        <v>305</v>
      </c>
      <c r="BM139" s="17" t="s">
        <v>5439</v>
      </c>
    </row>
    <row r="140" spans="2:65" s="1" customFormat="1" ht="16.5" customHeight="1">
      <c r="B140" s="39"/>
      <c r="C140" s="216" t="s">
        <v>453</v>
      </c>
      <c r="D140" s="216" t="s">
        <v>206</v>
      </c>
      <c r="E140" s="217" t="s">
        <v>5079</v>
      </c>
      <c r="F140" s="218" t="s">
        <v>5080</v>
      </c>
      <c r="G140" s="219" t="s">
        <v>3124</v>
      </c>
      <c r="H140" s="291"/>
      <c r="I140" s="221"/>
      <c r="J140" s="221"/>
      <c r="K140" s="222">
        <f>ROUND(P140*H140,2)</f>
        <v>0</v>
      </c>
      <c r="L140" s="218" t="s">
        <v>1071</v>
      </c>
      <c r="M140" s="44"/>
      <c r="N140" s="223" t="s">
        <v>33</v>
      </c>
      <c r="O140" s="224" t="s">
        <v>49</v>
      </c>
      <c r="P140" s="225">
        <f>I140+J140</f>
        <v>0</v>
      </c>
      <c r="Q140" s="225">
        <f>ROUND(I140*H140,2)</f>
        <v>0</v>
      </c>
      <c r="R140" s="225">
        <f>ROUND(J140*H140,2)</f>
        <v>0</v>
      </c>
      <c r="S140" s="80"/>
      <c r="T140" s="226">
        <f>S140*H140</f>
        <v>0</v>
      </c>
      <c r="U140" s="226">
        <v>0</v>
      </c>
      <c r="V140" s="226">
        <f>U140*H140</f>
        <v>0</v>
      </c>
      <c r="W140" s="226">
        <v>0</v>
      </c>
      <c r="X140" s="227">
        <f>W140*H140</f>
        <v>0</v>
      </c>
      <c r="AR140" s="17" t="s">
        <v>305</v>
      </c>
      <c r="AT140" s="17" t="s">
        <v>206</v>
      </c>
      <c r="AU140" s="17" t="s">
        <v>90</v>
      </c>
      <c r="AY140" s="17" t="s">
        <v>204</v>
      </c>
      <c r="BE140" s="228">
        <f>IF(O140="základní",K140,0)</f>
        <v>0</v>
      </c>
      <c r="BF140" s="228">
        <f>IF(O140="snížená",K140,0)</f>
        <v>0</v>
      </c>
      <c r="BG140" s="228">
        <f>IF(O140="zákl. přenesená",K140,0)</f>
        <v>0</v>
      </c>
      <c r="BH140" s="228">
        <f>IF(O140="sníž. přenesená",K140,0)</f>
        <v>0</v>
      </c>
      <c r="BI140" s="228">
        <f>IF(O140="nulová",K140,0)</f>
        <v>0</v>
      </c>
      <c r="BJ140" s="17" t="s">
        <v>88</v>
      </c>
      <c r="BK140" s="228">
        <f>ROUND(P140*H140,2)</f>
        <v>0</v>
      </c>
      <c r="BL140" s="17" t="s">
        <v>305</v>
      </c>
      <c r="BM140" s="17" t="s">
        <v>5440</v>
      </c>
    </row>
    <row r="141" spans="2:65" s="1" customFormat="1" ht="16.5" customHeight="1">
      <c r="B141" s="39"/>
      <c r="C141" s="216" t="s">
        <v>494</v>
      </c>
      <c r="D141" s="216" t="s">
        <v>206</v>
      </c>
      <c r="E141" s="217" t="s">
        <v>4688</v>
      </c>
      <c r="F141" s="218" t="s">
        <v>5082</v>
      </c>
      <c r="G141" s="219" t="s">
        <v>3124</v>
      </c>
      <c r="H141" s="291"/>
      <c r="I141" s="221"/>
      <c r="J141" s="221"/>
      <c r="K141" s="222">
        <f>ROUND(P141*H141,2)</f>
        <v>0</v>
      </c>
      <c r="L141" s="218" t="s">
        <v>1071</v>
      </c>
      <c r="M141" s="44"/>
      <c r="N141" s="223" t="s">
        <v>33</v>
      </c>
      <c r="O141" s="224" t="s">
        <v>49</v>
      </c>
      <c r="P141" s="225">
        <f>I141+J141</f>
        <v>0</v>
      </c>
      <c r="Q141" s="225">
        <f>ROUND(I141*H141,2)</f>
        <v>0</v>
      </c>
      <c r="R141" s="225">
        <f>ROUND(J141*H141,2)</f>
        <v>0</v>
      </c>
      <c r="S141" s="80"/>
      <c r="T141" s="226">
        <f>S141*H141</f>
        <v>0</v>
      </c>
      <c r="U141" s="226">
        <v>0</v>
      </c>
      <c r="V141" s="226">
        <f>U141*H141</f>
        <v>0</v>
      </c>
      <c r="W141" s="226">
        <v>0</v>
      </c>
      <c r="X141" s="227">
        <f>W141*H141</f>
        <v>0</v>
      </c>
      <c r="AR141" s="17" t="s">
        <v>305</v>
      </c>
      <c r="AT141" s="17" t="s">
        <v>206</v>
      </c>
      <c r="AU141" s="17" t="s">
        <v>90</v>
      </c>
      <c r="AY141" s="17" t="s">
        <v>204</v>
      </c>
      <c r="BE141" s="228">
        <f>IF(O141="základní",K141,0)</f>
        <v>0</v>
      </c>
      <c r="BF141" s="228">
        <f>IF(O141="snížená",K141,0)</f>
        <v>0</v>
      </c>
      <c r="BG141" s="228">
        <f>IF(O141="zákl. přenesená",K141,0)</f>
        <v>0</v>
      </c>
      <c r="BH141" s="228">
        <f>IF(O141="sníž. přenesená",K141,0)</f>
        <v>0</v>
      </c>
      <c r="BI141" s="228">
        <f>IF(O141="nulová",K141,0)</f>
        <v>0</v>
      </c>
      <c r="BJ141" s="17" t="s">
        <v>88</v>
      </c>
      <c r="BK141" s="228">
        <f>ROUND(P141*H141,2)</f>
        <v>0</v>
      </c>
      <c r="BL141" s="17" t="s">
        <v>305</v>
      </c>
      <c r="BM141" s="17" t="s">
        <v>5441</v>
      </c>
    </row>
    <row r="142" spans="2:65" s="1" customFormat="1" ht="16.5" customHeight="1">
      <c r="B142" s="39"/>
      <c r="C142" s="216" t="s">
        <v>505</v>
      </c>
      <c r="D142" s="216" t="s">
        <v>206</v>
      </c>
      <c r="E142" s="217" t="s">
        <v>4691</v>
      </c>
      <c r="F142" s="218" t="s">
        <v>4692</v>
      </c>
      <c r="G142" s="219" t="s">
        <v>3124</v>
      </c>
      <c r="H142" s="291"/>
      <c r="I142" s="221"/>
      <c r="J142" s="221"/>
      <c r="K142" s="222">
        <f>ROUND(P142*H142,2)</f>
        <v>0</v>
      </c>
      <c r="L142" s="218" t="s">
        <v>1071</v>
      </c>
      <c r="M142" s="44"/>
      <c r="N142" s="223" t="s">
        <v>33</v>
      </c>
      <c r="O142" s="224" t="s">
        <v>49</v>
      </c>
      <c r="P142" s="225">
        <f>I142+J142</f>
        <v>0</v>
      </c>
      <c r="Q142" s="225">
        <f>ROUND(I142*H142,2)</f>
        <v>0</v>
      </c>
      <c r="R142" s="225">
        <f>ROUND(J142*H142,2)</f>
        <v>0</v>
      </c>
      <c r="S142" s="80"/>
      <c r="T142" s="226">
        <f>S142*H142</f>
        <v>0</v>
      </c>
      <c r="U142" s="226">
        <v>0</v>
      </c>
      <c r="V142" s="226">
        <f>U142*H142</f>
        <v>0</v>
      </c>
      <c r="W142" s="226">
        <v>0</v>
      </c>
      <c r="X142" s="227">
        <f>W142*H142</f>
        <v>0</v>
      </c>
      <c r="AR142" s="17" t="s">
        <v>305</v>
      </c>
      <c r="AT142" s="17" t="s">
        <v>206</v>
      </c>
      <c r="AU142" s="17" t="s">
        <v>90</v>
      </c>
      <c r="AY142" s="17" t="s">
        <v>204</v>
      </c>
      <c r="BE142" s="228">
        <f>IF(O142="základní",K142,0)</f>
        <v>0</v>
      </c>
      <c r="BF142" s="228">
        <f>IF(O142="snížená",K142,0)</f>
        <v>0</v>
      </c>
      <c r="BG142" s="228">
        <f>IF(O142="zákl. přenesená",K142,0)</f>
        <v>0</v>
      </c>
      <c r="BH142" s="228">
        <f>IF(O142="sníž. přenesená",K142,0)</f>
        <v>0</v>
      </c>
      <c r="BI142" s="228">
        <f>IF(O142="nulová",K142,0)</f>
        <v>0</v>
      </c>
      <c r="BJ142" s="17" t="s">
        <v>88</v>
      </c>
      <c r="BK142" s="228">
        <f>ROUND(P142*H142,2)</f>
        <v>0</v>
      </c>
      <c r="BL142" s="17" t="s">
        <v>305</v>
      </c>
      <c r="BM142" s="17" t="s">
        <v>5442</v>
      </c>
    </row>
    <row r="143" spans="2:65" s="1" customFormat="1" ht="16.5" customHeight="1">
      <c r="B143" s="39"/>
      <c r="C143" s="216" t="s">
        <v>532</v>
      </c>
      <c r="D143" s="216" t="s">
        <v>206</v>
      </c>
      <c r="E143" s="217" t="s">
        <v>5443</v>
      </c>
      <c r="F143" s="218" t="s">
        <v>5444</v>
      </c>
      <c r="G143" s="219" t="s">
        <v>3213</v>
      </c>
      <c r="H143" s="220">
        <v>1</v>
      </c>
      <c r="I143" s="221"/>
      <c r="J143" s="221"/>
      <c r="K143" s="222">
        <f>ROUND(P143*H143,2)</f>
        <v>0</v>
      </c>
      <c r="L143" s="218" t="s">
        <v>1071</v>
      </c>
      <c r="M143" s="44"/>
      <c r="N143" s="223" t="s">
        <v>33</v>
      </c>
      <c r="O143" s="224" t="s">
        <v>49</v>
      </c>
      <c r="P143" s="225">
        <f>I143+J143</f>
        <v>0</v>
      </c>
      <c r="Q143" s="225">
        <f>ROUND(I143*H143,2)</f>
        <v>0</v>
      </c>
      <c r="R143" s="225">
        <f>ROUND(J143*H143,2)</f>
        <v>0</v>
      </c>
      <c r="S143" s="80"/>
      <c r="T143" s="226">
        <f>S143*H143</f>
        <v>0</v>
      </c>
      <c r="U143" s="226">
        <v>0</v>
      </c>
      <c r="V143" s="226">
        <f>U143*H143</f>
        <v>0</v>
      </c>
      <c r="W143" s="226">
        <v>0</v>
      </c>
      <c r="X143" s="227">
        <f>W143*H143</f>
        <v>0</v>
      </c>
      <c r="AR143" s="17" t="s">
        <v>305</v>
      </c>
      <c r="AT143" s="17" t="s">
        <v>206</v>
      </c>
      <c r="AU143" s="17" t="s">
        <v>90</v>
      </c>
      <c r="AY143" s="17" t="s">
        <v>204</v>
      </c>
      <c r="BE143" s="228">
        <f>IF(O143="základní",K143,0)</f>
        <v>0</v>
      </c>
      <c r="BF143" s="228">
        <f>IF(O143="snížená",K143,0)</f>
        <v>0</v>
      </c>
      <c r="BG143" s="228">
        <f>IF(O143="zákl. přenesená",K143,0)</f>
        <v>0</v>
      </c>
      <c r="BH143" s="228">
        <f>IF(O143="sníž. přenesená",K143,0)</f>
        <v>0</v>
      </c>
      <c r="BI143" s="228">
        <f>IF(O143="nulová",K143,0)</f>
        <v>0</v>
      </c>
      <c r="BJ143" s="17" t="s">
        <v>88</v>
      </c>
      <c r="BK143" s="228">
        <f>ROUND(P143*H143,2)</f>
        <v>0</v>
      </c>
      <c r="BL143" s="17" t="s">
        <v>305</v>
      </c>
      <c r="BM143" s="17" t="s">
        <v>5445</v>
      </c>
    </row>
    <row r="144" spans="2:47" s="1" customFormat="1" ht="12">
      <c r="B144" s="39"/>
      <c r="C144" s="40"/>
      <c r="D144" s="231" t="s">
        <v>887</v>
      </c>
      <c r="E144" s="40"/>
      <c r="F144" s="283" t="s">
        <v>3848</v>
      </c>
      <c r="G144" s="40"/>
      <c r="H144" s="40"/>
      <c r="I144" s="132"/>
      <c r="J144" s="132"/>
      <c r="K144" s="40"/>
      <c r="L144" s="40"/>
      <c r="M144" s="44"/>
      <c r="N144" s="284"/>
      <c r="O144" s="80"/>
      <c r="P144" s="80"/>
      <c r="Q144" s="80"/>
      <c r="R144" s="80"/>
      <c r="S144" s="80"/>
      <c r="T144" s="80"/>
      <c r="U144" s="80"/>
      <c r="V144" s="80"/>
      <c r="W144" s="80"/>
      <c r="X144" s="81"/>
      <c r="AT144" s="17" t="s">
        <v>887</v>
      </c>
      <c r="AU144" s="17" t="s">
        <v>90</v>
      </c>
    </row>
    <row r="145" spans="2:63" s="10" customFormat="1" ht="25.9" customHeight="1">
      <c r="B145" s="199"/>
      <c r="C145" s="200"/>
      <c r="D145" s="201" t="s">
        <v>79</v>
      </c>
      <c r="E145" s="202" t="s">
        <v>287</v>
      </c>
      <c r="F145" s="202" t="s">
        <v>4694</v>
      </c>
      <c r="G145" s="200"/>
      <c r="H145" s="200"/>
      <c r="I145" s="203"/>
      <c r="J145" s="203"/>
      <c r="K145" s="204">
        <f>BK145</f>
        <v>0</v>
      </c>
      <c r="L145" s="200"/>
      <c r="M145" s="205"/>
      <c r="N145" s="206"/>
      <c r="O145" s="207"/>
      <c r="P145" s="207"/>
      <c r="Q145" s="208">
        <f>Q146</f>
        <v>0</v>
      </c>
      <c r="R145" s="208">
        <f>R146</f>
        <v>0</v>
      </c>
      <c r="S145" s="207"/>
      <c r="T145" s="209">
        <f>T146</f>
        <v>0</v>
      </c>
      <c r="U145" s="207"/>
      <c r="V145" s="209">
        <f>V146</f>
        <v>0</v>
      </c>
      <c r="W145" s="207"/>
      <c r="X145" s="210">
        <f>X146</f>
        <v>0</v>
      </c>
      <c r="AR145" s="211" t="s">
        <v>224</v>
      </c>
      <c r="AT145" s="212" t="s">
        <v>79</v>
      </c>
      <c r="AU145" s="212" t="s">
        <v>80</v>
      </c>
      <c r="AY145" s="211" t="s">
        <v>204</v>
      </c>
      <c r="BK145" s="213">
        <f>BK146</f>
        <v>0</v>
      </c>
    </row>
    <row r="146" spans="2:63" s="10" customFormat="1" ht="22.8" customHeight="1">
      <c r="B146" s="199"/>
      <c r="C146" s="200"/>
      <c r="D146" s="201" t="s">
        <v>79</v>
      </c>
      <c r="E146" s="214" t="s">
        <v>5269</v>
      </c>
      <c r="F146" s="214" t="s">
        <v>5270</v>
      </c>
      <c r="G146" s="200"/>
      <c r="H146" s="200"/>
      <c r="I146" s="203"/>
      <c r="J146" s="203"/>
      <c r="K146" s="215">
        <f>BK146</f>
        <v>0</v>
      </c>
      <c r="L146" s="200"/>
      <c r="M146" s="205"/>
      <c r="N146" s="206"/>
      <c r="O146" s="207"/>
      <c r="P146" s="207"/>
      <c r="Q146" s="208">
        <f>SUM(Q147:Q150)</f>
        <v>0</v>
      </c>
      <c r="R146" s="208">
        <f>SUM(R147:R150)</f>
        <v>0</v>
      </c>
      <c r="S146" s="207"/>
      <c r="T146" s="209">
        <f>SUM(T147:T150)</f>
        <v>0</v>
      </c>
      <c r="U146" s="207"/>
      <c r="V146" s="209">
        <f>SUM(V147:V150)</f>
        <v>0</v>
      </c>
      <c r="W146" s="207"/>
      <c r="X146" s="210">
        <f>SUM(X147:X150)</f>
        <v>0</v>
      </c>
      <c r="AR146" s="211" t="s">
        <v>224</v>
      </c>
      <c r="AT146" s="212" t="s">
        <v>79</v>
      </c>
      <c r="AU146" s="212" t="s">
        <v>88</v>
      </c>
      <c r="AY146" s="211" t="s">
        <v>204</v>
      </c>
      <c r="BK146" s="213">
        <f>SUM(BK147:BK150)</f>
        <v>0</v>
      </c>
    </row>
    <row r="147" spans="2:65" s="1" customFormat="1" ht="16.5" customHeight="1">
      <c r="B147" s="39"/>
      <c r="C147" s="216" t="s">
        <v>564</v>
      </c>
      <c r="D147" s="216" t="s">
        <v>206</v>
      </c>
      <c r="E147" s="217" t="s">
        <v>5446</v>
      </c>
      <c r="F147" s="218" t="s">
        <v>5447</v>
      </c>
      <c r="G147" s="219" t="s">
        <v>296</v>
      </c>
      <c r="H147" s="220">
        <v>42</v>
      </c>
      <c r="I147" s="221"/>
      <c r="J147" s="221"/>
      <c r="K147" s="222">
        <f>ROUND(P147*H147,2)</f>
        <v>0</v>
      </c>
      <c r="L147" s="218" t="s">
        <v>5448</v>
      </c>
      <c r="M147" s="44"/>
      <c r="N147" s="223" t="s">
        <v>33</v>
      </c>
      <c r="O147" s="224" t="s">
        <v>49</v>
      </c>
      <c r="P147" s="225">
        <f>I147+J147</f>
        <v>0</v>
      </c>
      <c r="Q147" s="225">
        <f>ROUND(I147*H147,2)</f>
        <v>0</v>
      </c>
      <c r="R147" s="225">
        <f>ROUND(J147*H147,2)</f>
        <v>0</v>
      </c>
      <c r="S147" s="80"/>
      <c r="T147" s="226">
        <f>S147*H147</f>
        <v>0</v>
      </c>
      <c r="U147" s="226">
        <v>0</v>
      </c>
      <c r="V147" s="226">
        <f>U147*H147</f>
        <v>0</v>
      </c>
      <c r="W147" s="226">
        <v>0</v>
      </c>
      <c r="X147" s="227">
        <f>W147*H147</f>
        <v>0</v>
      </c>
      <c r="AR147" s="17" t="s">
        <v>787</v>
      </c>
      <c r="AT147" s="17" t="s">
        <v>206</v>
      </c>
      <c r="AU147" s="17" t="s">
        <v>90</v>
      </c>
      <c r="AY147" s="17" t="s">
        <v>204</v>
      </c>
      <c r="BE147" s="228">
        <f>IF(O147="základní",K147,0)</f>
        <v>0</v>
      </c>
      <c r="BF147" s="228">
        <f>IF(O147="snížená",K147,0)</f>
        <v>0</v>
      </c>
      <c r="BG147" s="228">
        <f>IF(O147="zákl. přenesená",K147,0)</f>
        <v>0</v>
      </c>
      <c r="BH147" s="228">
        <f>IF(O147="sníž. přenesená",K147,0)</f>
        <v>0</v>
      </c>
      <c r="BI147" s="228">
        <f>IF(O147="nulová",K147,0)</f>
        <v>0</v>
      </c>
      <c r="BJ147" s="17" t="s">
        <v>88</v>
      </c>
      <c r="BK147" s="228">
        <f>ROUND(P147*H147,2)</f>
        <v>0</v>
      </c>
      <c r="BL147" s="17" t="s">
        <v>787</v>
      </c>
      <c r="BM147" s="17" t="s">
        <v>5449</v>
      </c>
    </row>
    <row r="148" spans="2:65" s="1" customFormat="1" ht="16.5" customHeight="1">
      <c r="B148" s="39"/>
      <c r="C148" s="216" t="s">
        <v>577</v>
      </c>
      <c r="D148" s="216" t="s">
        <v>206</v>
      </c>
      <c r="E148" s="217" t="s">
        <v>5450</v>
      </c>
      <c r="F148" s="218" t="s">
        <v>5451</v>
      </c>
      <c r="G148" s="219" t="s">
        <v>296</v>
      </c>
      <c r="H148" s="220">
        <v>42</v>
      </c>
      <c r="I148" s="221"/>
      <c r="J148" s="221"/>
      <c r="K148" s="222">
        <f>ROUND(P148*H148,2)</f>
        <v>0</v>
      </c>
      <c r="L148" s="218" t="s">
        <v>5448</v>
      </c>
      <c r="M148" s="44"/>
      <c r="N148" s="223" t="s">
        <v>33</v>
      </c>
      <c r="O148" s="224" t="s">
        <v>49</v>
      </c>
      <c r="P148" s="225">
        <f>I148+J148</f>
        <v>0</v>
      </c>
      <c r="Q148" s="225">
        <f>ROUND(I148*H148,2)</f>
        <v>0</v>
      </c>
      <c r="R148" s="225">
        <f>ROUND(J148*H148,2)</f>
        <v>0</v>
      </c>
      <c r="S148" s="80"/>
      <c r="T148" s="226">
        <f>S148*H148</f>
        <v>0</v>
      </c>
      <c r="U148" s="226">
        <v>0</v>
      </c>
      <c r="V148" s="226">
        <f>U148*H148</f>
        <v>0</v>
      </c>
      <c r="W148" s="226">
        <v>0</v>
      </c>
      <c r="X148" s="227">
        <f>W148*H148</f>
        <v>0</v>
      </c>
      <c r="AR148" s="17" t="s">
        <v>787</v>
      </c>
      <c r="AT148" s="17" t="s">
        <v>206</v>
      </c>
      <c r="AU148" s="17" t="s">
        <v>90</v>
      </c>
      <c r="AY148" s="17" t="s">
        <v>204</v>
      </c>
      <c r="BE148" s="228">
        <f>IF(O148="základní",K148,0)</f>
        <v>0</v>
      </c>
      <c r="BF148" s="228">
        <f>IF(O148="snížená",K148,0)</f>
        <v>0</v>
      </c>
      <c r="BG148" s="228">
        <f>IF(O148="zákl. přenesená",K148,0)</f>
        <v>0</v>
      </c>
      <c r="BH148" s="228">
        <f>IF(O148="sníž. přenesená",K148,0)</f>
        <v>0</v>
      </c>
      <c r="BI148" s="228">
        <f>IF(O148="nulová",K148,0)</f>
        <v>0</v>
      </c>
      <c r="BJ148" s="17" t="s">
        <v>88</v>
      </c>
      <c r="BK148" s="228">
        <f>ROUND(P148*H148,2)</f>
        <v>0</v>
      </c>
      <c r="BL148" s="17" t="s">
        <v>787</v>
      </c>
      <c r="BM148" s="17" t="s">
        <v>5452</v>
      </c>
    </row>
    <row r="149" spans="2:65" s="1" customFormat="1" ht="16.5" customHeight="1">
      <c r="B149" s="39"/>
      <c r="C149" s="216" t="s">
        <v>586</v>
      </c>
      <c r="D149" s="216" t="s">
        <v>206</v>
      </c>
      <c r="E149" s="217" t="s">
        <v>5453</v>
      </c>
      <c r="F149" s="218" t="s">
        <v>5454</v>
      </c>
      <c r="G149" s="219" t="s">
        <v>209</v>
      </c>
      <c r="H149" s="220">
        <v>42</v>
      </c>
      <c r="I149" s="221"/>
      <c r="J149" s="221"/>
      <c r="K149" s="222">
        <f>ROUND(P149*H149,2)</f>
        <v>0</v>
      </c>
      <c r="L149" s="218" t="s">
        <v>5448</v>
      </c>
      <c r="M149" s="44"/>
      <c r="N149" s="223" t="s">
        <v>33</v>
      </c>
      <c r="O149" s="224" t="s">
        <v>49</v>
      </c>
      <c r="P149" s="225">
        <f>I149+J149</f>
        <v>0</v>
      </c>
      <c r="Q149" s="225">
        <f>ROUND(I149*H149,2)</f>
        <v>0</v>
      </c>
      <c r="R149" s="225">
        <f>ROUND(J149*H149,2)</f>
        <v>0</v>
      </c>
      <c r="S149" s="80"/>
      <c r="T149" s="226">
        <f>S149*H149</f>
        <v>0</v>
      </c>
      <c r="U149" s="226">
        <v>0</v>
      </c>
      <c r="V149" s="226">
        <f>U149*H149</f>
        <v>0</v>
      </c>
      <c r="W149" s="226">
        <v>0</v>
      </c>
      <c r="X149" s="227">
        <f>W149*H149</f>
        <v>0</v>
      </c>
      <c r="AR149" s="17" t="s">
        <v>787</v>
      </c>
      <c r="AT149" s="17" t="s">
        <v>206</v>
      </c>
      <c r="AU149" s="17" t="s">
        <v>90</v>
      </c>
      <c r="AY149" s="17" t="s">
        <v>204</v>
      </c>
      <c r="BE149" s="228">
        <f>IF(O149="základní",K149,0)</f>
        <v>0</v>
      </c>
      <c r="BF149" s="228">
        <f>IF(O149="snížená",K149,0)</f>
        <v>0</v>
      </c>
      <c r="BG149" s="228">
        <f>IF(O149="zákl. přenesená",K149,0)</f>
        <v>0</v>
      </c>
      <c r="BH149" s="228">
        <f>IF(O149="sníž. přenesená",K149,0)</f>
        <v>0</v>
      </c>
      <c r="BI149" s="228">
        <f>IF(O149="nulová",K149,0)</f>
        <v>0</v>
      </c>
      <c r="BJ149" s="17" t="s">
        <v>88</v>
      </c>
      <c r="BK149" s="228">
        <f>ROUND(P149*H149,2)</f>
        <v>0</v>
      </c>
      <c r="BL149" s="17" t="s">
        <v>787</v>
      </c>
      <c r="BM149" s="17" t="s">
        <v>5455</v>
      </c>
    </row>
    <row r="150" spans="2:65" s="1" customFormat="1" ht="16.5" customHeight="1">
      <c r="B150" s="39"/>
      <c r="C150" s="216" t="s">
        <v>604</v>
      </c>
      <c r="D150" s="216" t="s">
        <v>206</v>
      </c>
      <c r="E150" s="217" t="s">
        <v>4718</v>
      </c>
      <c r="F150" s="218" t="s">
        <v>4719</v>
      </c>
      <c r="G150" s="219" t="s">
        <v>3124</v>
      </c>
      <c r="H150" s="291"/>
      <c r="I150" s="221"/>
      <c r="J150" s="221"/>
      <c r="K150" s="222">
        <f>ROUND(P150*H150,2)</f>
        <v>0</v>
      </c>
      <c r="L150" s="218" t="s">
        <v>5448</v>
      </c>
      <c r="M150" s="44"/>
      <c r="N150" s="223" t="s">
        <v>33</v>
      </c>
      <c r="O150" s="224" t="s">
        <v>49</v>
      </c>
      <c r="P150" s="225">
        <f>I150+J150</f>
        <v>0</v>
      </c>
      <c r="Q150" s="225">
        <f>ROUND(I150*H150,2)</f>
        <v>0</v>
      </c>
      <c r="R150" s="225">
        <f>ROUND(J150*H150,2)</f>
        <v>0</v>
      </c>
      <c r="S150" s="80"/>
      <c r="T150" s="226">
        <f>S150*H150</f>
        <v>0</v>
      </c>
      <c r="U150" s="226">
        <v>0</v>
      </c>
      <c r="V150" s="226">
        <f>U150*H150</f>
        <v>0</v>
      </c>
      <c r="W150" s="226">
        <v>0</v>
      </c>
      <c r="X150" s="227">
        <f>W150*H150</f>
        <v>0</v>
      </c>
      <c r="AR150" s="17" t="s">
        <v>787</v>
      </c>
      <c r="AT150" s="17" t="s">
        <v>206</v>
      </c>
      <c r="AU150" s="17" t="s">
        <v>90</v>
      </c>
      <c r="AY150" s="17" t="s">
        <v>204</v>
      </c>
      <c r="BE150" s="228">
        <f>IF(O150="základní",K150,0)</f>
        <v>0</v>
      </c>
      <c r="BF150" s="228">
        <f>IF(O150="snížená",K150,0)</f>
        <v>0</v>
      </c>
      <c r="BG150" s="228">
        <f>IF(O150="zákl. přenesená",K150,0)</f>
        <v>0</v>
      </c>
      <c r="BH150" s="228">
        <f>IF(O150="sníž. přenesená",K150,0)</f>
        <v>0</v>
      </c>
      <c r="BI150" s="228">
        <f>IF(O150="nulová",K150,0)</f>
        <v>0</v>
      </c>
      <c r="BJ150" s="17" t="s">
        <v>88</v>
      </c>
      <c r="BK150" s="228">
        <f>ROUND(P150*H150,2)</f>
        <v>0</v>
      </c>
      <c r="BL150" s="17" t="s">
        <v>787</v>
      </c>
      <c r="BM150" s="17" t="s">
        <v>5456</v>
      </c>
    </row>
    <row r="151" spans="2:63" s="10" customFormat="1" ht="25.9" customHeight="1">
      <c r="B151" s="199"/>
      <c r="C151" s="200"/>
      <c r="D151" s="201" t="s">
        <v>79</v>
      </c>
      <c r="E151" s="202" t="s">
        <v>4721</v>
      </c>
      <c r="F151" s="202" t="s">
        <v>4722</v>
      </c>
      <c r="G151" s="200"/>
      <c r="H151" s="200"/>
      <c r="I151" s="203"/>
      <c r="J151" s="203"/>
      <c r="K151" s="204">
        <f>BK151</f>
        <v>0</v>
      </c>
      <c r="L151" s="200"/>
      <c r="M151" s="205"/>
      <c r="N151" s="206"/>
      <c r="O151" s="207"/>
      <c r="P151" s="207"/>
      <c r="Q151" s="208">
        <f>SUM(Q152:Q153)</f>
        <v>0</v>
      </c>
      <c r="R151" s="208">
        <f>SUM(R152:R153)</f>
        <v>0</v>
      </c>
      <c r="S151" s="207"/>
      <c r="T151" s="209">
        <f>SUM(T152:T153)</f>
        <v>0</v>
      </c>
      <c r="U151" s="207"/>
      <c r="V151" s="209">
        <f>SUM(V152:V153)</f>
        <v>0</v>
      </c>
      <c r="W151" s="207"/>
      <c r="X151" s="210">
        <f>SUM(X152:X153)</f>
        <v>0</v>
      </c>
      <c r="AR151" s="211" t="s">
        <v>211</v>
      </c>
      <c r="AT151" s="212" t="s">
        <v>79</v>
      </c>
      <c r="AU151" s="212" t="s">
        <v>80</v>
      </c>
      <c r="AY151" s="211" t="s">
        <v>204</v>
      </c>
      <c r="BK151" s="213">
        <f>SUM(BK152:BK153)</f>
        <v>0</v>
      </c>
    </row>
    <row r="152" spans="2:65" s="1" customFormat="1" ht="16.5" customHeight="1">
      <c r="B152" s="39"/>
      <c r="C152" s="216" t="s">
        <v>621</v>
      </c>
      <c r="D152" s="216" t="s">
        <v>206</v>
      </c>
      <c r="E152" s="217" t="s">
        <v>5297</v>
      </c>
      <c r="F152" s="218" t="s">
        <v>5298</v>
      </c>
      <c r="G152" s="219" t="s">
        <v>1289</v>
      </c>
      <c r="H152" s="220">
        <v>10</v>
      </c>
      <c r="I152" s="221"/>
      <c r="J152" s="221"/>
      <c r="K152" s="222">
        <f>ROUND(P152*H152,2)</f>
        <v>0</v>
      </c>
      <c r="L152" s="218" t="s">
        <v>1071</v>
      </c>
      <c r="M152" s="44"/>
      <c r="N152" s="223" t="s">
        <v>33</v>
      </c>
      <c r="O152" s="224" t="s">
        <v>49</v>
      </c>
      <c r="P152" s="225">
        <f>I152+J152</f>
        <v>0</v>
      </c>
      <c r="Q152" s="225">
        <f>ROUND(I152*H152,2)</f>
        <v>0</v>
      </c>
      <c r="R152" s="225">
        <f>ROUND(J152*H152,2)</f>
        <v>0</v>
      </c>
      <c r="S152" s="80"/>
      <c r="T152" s="226">
        <f>S152*H152</f>
        <v>0</v>
      </c>
      <c r="U152" s="226">
        <v>0</v>
      </c>
      <c r="V152" s="226">
        <f>U152*H152</f>
        <v>0</v>
      </c>
      <c r="W152" s="226">
        <v>0</v>
      </c>
      <c r="X152" s="227">
        <f>W152*H152</f>
        <v>0</v>
      </c>
      <c r="AR152" s="17" t="s">
        <v>3675</v>
      </c>
      <c r="AT152" s="17" t="s">
        <v>206</v>
      </c>
      <c r="AU152" s="17" t="s">
        <v>88</v>
      </c>
      <c r="AY152" s="17" t="s">
        <v>204</v>
      </c>
      <c r="BE152" s="228">
        <f>IF(O152="základní",K152,0)</f>
        <v>0</v>
      </c>
      <c r="BF152" s="228">
        <f>IF(O152="snížená",K152,0)</f>
        <v>0</v>
      </c>
      <c r="BG152" s="228">
        <f>IF(O152="zákl. přenesená",K152,0)</f>
        <v>0</v>
      </c>
      <c r="BH152" s="228">
        <f>IF(O152="sníž. přenesená",K152,0)</f>
        <v>0</v>
      </c>
      <c r="BI152" s="228">
        <f>IF(O152="nulová",K152,0)</f>
        <v>0</v>
      </c>
      <c r="BJ152" s="17" t="s">
        <v>88</v>
      </c>
      <c r="BK152" s="228">
        <f>ROUND(P152*H152,2)</f>
        <v>0</v>
      </c>
      <c r="BL152" s="17" t="s">
        <v>3675</v>
      </c>
      <c r="BM152" s="17" t="s">
        <v>5457</v>
      </c>
    </row>
    <row r="153" spans="2:65" s="1" customFormat="1" ht="16.5" customHeight="1">
      <c r="B153" s="39"/>
      <c r="C153" s="216" t="s">
        <v>630</v>
      </c>
      <c r="D153" s="216" t="s">
        <v>206</v>
      </c>
      <c r="E153" s="217" t="s">
        <v>5458</v>
      </c>
      <c r="F153" s="218" t="s">
        <v>5459</v>
      </c>
      <c r="G153" s="219" t="s">
        <v>1289</v>
      </c>
      <c r="H153" s="220">
        <v>10</v>
      </c>
      <c r="I153" s="221"/>
      <c r="J153" s="221"/>
      <c r="K153" s="222">
        <f>ROUND(P153*H153,2)</f>
        <v>0</v>
      </c>
      <c r="L153" s="218" t="s">
        <v>1071</v>
      </c>
      <c r="M153" s="44"/>
      <c r="N153" s="223" t="s">
        <v>33</v>
      </c>
      <c r="O153" s="224" t="s">
        <v>49</v>
      </c>
      <c r="P153" s="225">
        <f>I153+J153</f>
        <v>0</v>
      </c>
      <c r="Q153" s="225">
        <f>ROUND(I153*H153,2)</f>
        <v>0</v>
      </c>
      <c r="R153" s="225">
        <f>ROUND(J153*H153,2)</f>
        <v>0</v>
      </c>
      <c r="S153" s="80"/>
      <c r="T153" s="226">
        <f>S153*H153</f>
        <v>0</v>
      </c>
      <c r="U153" s="226">
        <v>0</v>
      </c>
      <c r="V153" s="226">
        <f>U153*H153</f>
        <v>0</v>
      </c>
      <c r="W153" s="226">
        <v>0</v>
      </c>
      <c r="X153" s="227">
        <f>W153*H153</f>
        <v>0</v>
      </c>
      <c r="AR153" s="17" t="s">
        <v>3675</v>
      </c>
      <c r="AT153" s="17" t="s">
        <v>206</v>
      </c>
      <c r="AU153" s="17" t="s">
        <v>88</v>
      </c>
      <c r="AY153" s="17" t="s">
        <v>204</v>
      </c>
      <c r="BE153" s="228">
        <f>IF(O153="základní",K153,0)</f>
        <v>0</v>
      </c>
      <c r="BF153" s="228">
        <f>IF(O153="snížená",K153,0)</f>
        <v>0</v>
      </c>
      <c r="BG153" s="228">
        <f>IF(O153="zákl. přenesená",K153,0)</f>
        <v>0</v>
      </c>
      <c r="BH153" s="228">
        <f>IF(O153="sníž. přenesená",K153,0)</f>
        <v>0</v>
      </c>
      <c r="BI153" s="228">
        <f>IF(O153="nulová",K153,0)</f>
        <v>0</v>
      </c>
      <c r="BJ153" s="17" t="s">
        <v>88</v>
      </c>
      <c r="BK153" s="228">
        <f>ROUND(P153*H153,2)</f>
        <v>0</v>
      </c>
      <c r="BL153" s="17" t="s">
        <v>3675</v>
      </c>
      <c r="BM153" s="17" t="s">
        <v>5460</v>
      </c>
    </row>
    <row r="154" spans="2:63" s="10" customFormat="1" ht="25.9" customHeight="1">
      <c r="B154" s="199"/>
      <c r="C154" s="200"/>
      <c r="D154" s="201" t="s">
        <v>79</v>
      </c>
      <c r="E154" s="202" t="s">
        <v>4736</v>
      </c>
      <c r="F154" s="202" t="s">
        <v>4737</v>
      </c>
      <c r="G154" s="200"/>
      <c r="H154" s="200"/>
      <c r="I154" s="203"/>
      <c r="J154" s="203"/>
      <c r="K154" s="204">
        <f>BK154</f>
        <v>0</v>
      </c>
      <c r="L154" s="200"/>
      <c r="M154" s="205"/>
      <c r="N154" s="206"/>
      <c r="O154" s="207"/>
      <c r="P154" s="207"/>
      <c r="Q154" s="208">
        <f>Q155</f>
        <v>0</v>
      </c>
      <c r="R154" s="208">
        <f>R155</f>
        <v>0</v>
      </c>
      <c r="S154" s="207"/>
      <c r="T154" s="209">
        <f>T155</f>
        <v>0</v>
      </c>
      <c r="U154" s="207"/>
      <c r="V154" s="209">
        <f>V155</f>
        <v>0</v>
      </c>
      <c r="W154" s="207"/>
      <c r="X154" s="210">
        <f>X155</f>
        <v>0</v>
      </c>
      <c r="AR154" s="211" t="s">
        <v>236</v>
      </c>
      <c r="AT154" s="212" t="s">
        <v>79</v>
      </c>
      <c r="AU154" s="212" t="s">
        <v>80</v>
      </c>
      <c r="AY154" s="211" t="s">
        <v>204</v>
      </c>
      <c r="BK154" s="213">
        <f>BK155</f>
        <v>0</v>
      </c>
    </row>
    <row r="155" spans="2:63" s="10" customFormat="1" ht="22.8" customHeight="1">
      <c r="B155" s="199"/>
      <c r="C155" s="200"/>
      <c r="D155" s="201" t="s">
        <v>79</v>
      </c>
      <c r="E155" s="214" t="s">
        <v>4739</v>
      </c>
      <c r="F155" s="214" t="s">
        <v>4740</v>
      </c>
      <c r="G155" s="200"/>
      <c r="H155" s="200"/>
      <c r="I155" s="203"/>
      <c r="J155" s="203"/>
      <c r="K155" s="215">
        <f>BK155</f>
        <v>0</v>
      </c>
      <c r="L155" s="200"/>
      <c r="M155" s="205"/>
      <c r="N155" s="206"/>
      <c r="O155" s="207"/>
      <c r="P155" s="207"/>
      <c r="Q155" s="208">
        <f>SUM(Q156:Q158)</f>
        <v>0</v>
      </c>
      <c r="R155" s="208">
        <f>SUM(R156:R158)</f>
        <v>0</v>
      </c>
      <c r="S155" s="207"/>
      <c r="T155" s="209">
        <f>SUM(T156:T158)</f>
        <v>0</v>
      </c>
      <c r="U155" s="207"/>
      <c r="V155" s="209">
        <f>SUM(V156:V158)</f>
        <v>0</v>
      </c>
      <c r="W155" s="207"/>
      <c r="X155" s="210">
        <f>SUM(X156:X158)</f>
        <v>0</v>
      </c>
      <c r="AR155" s="211" t="s">
        <v>236</v>
      </c>
      <c r="AT155" s="212" t="s">
        <v>79</v>
      </c>
      <c r="AU155" s="212" t="s">
        <v>88</v>
      </c>
      <c r="AY155" s="211" t="s">
        <v>204</v>
      </c>
      <c r="BK155" s="213">
        <f>SUM(BK156:BK158)</f>
        <v>0</v>
      </c>
    </row>
    <row r="156" spans="2:65" s="1" customFormat="1" ht="16.5" customHeight="1">
      <c r="B156" s="39"/>
      <c r="C156" s="216" t="s">
        <v>638</v>
      </c>
      <c r="D156" s="216" t="s">
        <v>206</v>
      </c>
      <c r="E156" s="217" t="s">
        <v>4741</v>
      </c>
      <c r="F156" s="218" t="s">
        <v>5314</v>
      </c>
      <c r="G156" s="219" t="s">
        <v>319</v>
      </c>
      <c r="H156" s="220">
        <v>1</v>
      </c>
      <c r="I156" s="221"/>
      <c r="J156" s="221"/>
      <c r="K156" s="222">
        <f>ROUND(P156*H156,2)</f>
        <v>0</v>
      </c>
      <c r="L156" s="218" t="s">
        <v>1071</v>
      </c>
      <c r="M156" s="44"/>
      <c r="N156" s="223" t="s">
        <v>33</v>
      </c>
      <c r="O156" s="224" t="s">
        <v>49</v>
      </c>
      <c r="P156" s="225">
        <f>I156+J156</f>
        <v>0</v>
      </c>
      <c r="Q156" s="225">
        <f>ROUND(I156*H156,2)</f>
        <v>0</v>
      </c>
      <c r="R156" s="225">
        <f>ROUND(J156*H156,2)</f>
        <v>0</v>
      </c>
      <c r="S156" s="80"/>
      <c r="T156" s="226">
        <f>S156*H156</f>
        <v>0</v>
      </c>
      <c r="U156" s="226">
        <v>0</v>
      </c>
      <c r="V156" s="226">
        <f>U156*H156</f>
        <v>0</v>
      </c>
      <c r="W156" s="226">
        <v>0</v>
      </c>
      <c r="X156" s="227">
        <f>W156*H156</f>
        <v>0</v>
      </c>
      <c r="AR156" s="17" t="s">
        <v>211</v>
      </c>
      <c r="AT156" s="17" t="s">
        <v>206</v>
      </c>
      <c r="AU156" s="17" t="s">
        <v>90</v>
      </c>
      <c r="AY156" s="17" t="s">
        <v>204</v>
      </c>
      <c r="BE156" s="228">
        <f>IF(O156="základní",K156,0)</f>
        <v>0</v>
      </c>
      <c r="BF156" s="228">
        <f>IF(O156="snížená",K156,0)</f>
        <v>0</v>
      </c>
      <c r="BG156" s="228">
        <f>IF(O156="zákl. přenesená",K156,0)</f>
        <v>0</v>
      </c>
      <c r="BH156" s="228">
        <f>IF(O156="sníž. přenesená",K156,0)</f>
        <v>0</v>
      </c>
      <c r="BI156" s="228">
        <f>IF(O156="nulová",K156,0)</f>
        <v>0</v>
      </c>
      <c r="BJ156" s="17" t="s">
        <v>88</v>
      </c>
      <c r="BK156" s="228">
        <f>ROUND(P156*H156,2)</f>
        <v>0</v>
      </c>
      <c r="BL156" s="17" t="s">
        <v>211</v>
      </c>
      <c r="BM156" s="17" t="s">
        <v>5461</v>
      </c>
    </row>
    <row r="157" spans="2:65" s="1" customFormat="1" ht="16.5" customHeight="1">
      <c r="B157" s="39"/>
      <c r="C157" s="216" t="s">
        <v>648</v>
      </c>
      <c r="D157" s="216" t="s">
        <v>206</v>
      </c>
      <c r="E157" s="217" t="s">
        <v>5316</v>
      </c>
      <c r="F157" s="218" t="s">
        <v>5317</v>
      </c>
      <c r="G157" s="219" t="s">
        <v>319</v>
      </c>
      <c r="H157" s="220">
        <v>1</v>
      </c>
      <c r="I157" s="221"/>
      <c r="J157" s="221"/>
      <c r="K157" s="222">
        <f>ROUND(P157*H157,2)</f>
        <v>0</v>
      </c>
      <c r="L157" s="218" t="s">
        <v>1071</v>
      </c>
      <c r="M157" s="44"/>
      <c r="N157" s="223" t="s">
        <v>33</v>
      </c>
      <c r="O157" s="224" t="s">
        <v>49</v>
      </c>
      <c r="P157" s="225">
        <f>I157+J157</f>
        <v>0</v>
      </c>
      <c r="Q157" s="225">
        <f>ROUND(I157*H157,2)</f>
        <v>0</v>
      </c>
      <c r="R157" s="225">
        <f>ROUND(J157*H157,2)</f>
        <v>0</v>
      </c>
      <c r="S157" s="80"/>
      <c r="T157" s="226">
        <f>S157*H157</f>
        <v>0</v>
      </c>
      <c r="U157" s="226">
        <v>0</v>
      </c>
      <c r="V157" s="226">
        <f>U157*H157</f>
        <v>0</v>
      </c>
      <c r="W157" s="226">
        <v>0</v>
      </c>
      <c r="X157" s="227">
        <f>W157*H157</f>
        <v>0</v>
      </c>
      <c r="AR157" s="17" t="s">
        <v>211</v>
      </c>
      <c r="AT157" s="17" t="s">
        <v>206</v>
      </c>
      <c r="AU157" s="17" t="s">
        <v>90</v>
      </c>
      <c r="AY157" s="17" t="s">
        <v>204</v>
      </c>
      <c r="BE157" s="228">
        <f>IF(O157="základní",K157,0)</f>
        <v>0</v>
      </c>
      <c r="BF157" s="228">
        <f>IF(O157="snížená",K157,0)</f>
        <v>0</v>
      </c>
      <c r="BG157" s="228">
        <f>IF(O157="zákl. přenesená",K157,0)</f>
        <v>0</v>
      </c>
      <c r="BH157" s="228">
        <f>IF(O157="sníž. přenesená",K157,0)</f>
        <v>0</v>
      </c>
      <c r="BI157" s="228">
        <f>IF(O157="nulová",K157,0)</f>
        <v>0</v>
      </c>
      <c r="BJ157" s="17" t="s">
        <v>88</v>
      </c>
      <c r="BK157" s="228">
        <f>ROUND(P157*H157,2)</f>
        <v>0</v>
      </c>
      <c r="BL157" s="17" t="s">
        <v>211</v>
      </c>
      <c r="BM157" s="17" t="s">
        <v>5462</v>
      </c>
    </row>
    <row r="158" spans="2:65" s="1" customFormat="1" ht="16.5" customHeight="1">
      <c r="B158" s="39"/>
      <c r="C158" s="216" t="s">
        <v>655</v>
      </c>
      <c r="D158" s="216" t="s">
        <v>206</v>
      </c>
      <c r="E158" s="217" t="s">
        <v>5319</v>
      </c>
      <c r="F158" s="218" t="s">
        <v>5320</v>
      </c>
      <c r="G158" s="219" t="s">
        <v>319</v>
      </c>
      <c r="H158" s="220">
        <v>1</v>
      </c>
      <c r="I158" s="221"/>
      <c r="J158" s="221"/>
      <c r="K158" s="222">
        <f>ROUND(P158*H158,2)</f>
        <v>0</v>
      </c>
      <c r="L158" s="218" t="s">
        <v>1071</v>
      </c>
      <c r="M158" s="44"/>
      <c r="N158" s="285" t="s">
        <v>33</v>
      </c>
      <c r="O158" s="286" t="s">
        <v>49</v>
      </c>
      <c r="P158" s="287">
        <f>I158+J158</f>
        <v>0</v>
      </c>
      <c r="Q158" s="287">
        <f>ROUND(I158*H158,2)</f>
        <v>0</v>
      </c>
      <c r="R158" s="287">
        <f>ROUND(J158*H158,2)</f>
        <v>0</v>
      </c>
      <c r="S158" s="288"/>
      <c r="T158" s="289">
        <f>S158*H158</f>
        <v>0</v>
      </c>
      <c r="U158" s="289">
        <v>0</v>
      </c>
      <c r="V158" s="289">
        <f>U158*H158</f>
        <v>0</v>
      </c>
      <c r="W158" s="289">
        <v>0</v>
      </c>
      <c r="X158" s="290">
        <f>W158*H158</f>
        <v>0</v>
      </c>
      <c r="AR158" s="17" t="s">
        <v>211</v>
      </c>
      <c r="AT158" s="17" t="s">
        <v>206</v>
      </c>
      <c r="AU158" s="17" t="s">
        <v>90</v>
      </c>
      <c r="AY158" s="17" t="s">
        <v>204</v>
      </c>
      <c r="BE158" s="228">
        <f>IF(O158="základní",K158,0)</f>
        <v>0</v>
      </c>
      <c r="BF158" s="228">
        <f>IF(O158="snížená",K158,0)</f>
        <v>0</v>
      </c>
      <c r="BG158" s="228">
        <f>IF(O158="zákl. přenesená",K158,0)</f>
        <v>0</v>
      </c>
      <c r="BH158" s="228">
        <f>IF(O158="sníž. přenesená",K158,0)</f>
        <v>0</v>
      </c>
      <c r="BI158" s="228">
        <f>IF(O158="nulová",K158,0)</f>
        <v>0</v>
      </c>
      <c r="BJ158" s="17" t="s">
        <v>88</v>
      </c>
      <c r="BK158" s="228">
        <f>ROUND(P158*H158,2)</f>
        <v>0</v>
      </c>
      <c r="BL158" s="17" t="s">
        <v>211</v>
      </c>
      <c r="BM158" s="17" t="s">
        <v>5463</v>
      </c>
    </row>
    <row r="159" spans="2:13" s="1" customFormat="1" ht="6.95" customHeight="1">
      <c r="B159" s="58"/>
      <c r="C159" s="59"/>
      <c r="D159" s="59"/>
      <c r="E159" s="59"/>
      <c r="F159" s="59"/>
      <c r="G159" s="59"/>
      <c r="H159" s="59"/>
      <c r="I159" s="161"/>
      <c r="J159" s="161"/>
      <c r="K159" s="59"/>
      <c r="L159" s="59"/>
      <c r="M159" s="44"/>
    </row>
  </sheetData>
  <sheetProtection password="CC35" sheet="1" objects="1" scenarios="1" formatColumns="0" formatRows="0" autoFilter="0"/>
  <autoFilter ref="C88:L158"/>
  <mergeCells count="9">
    <mergeCell ref="E7:H7"/>
    <mergeCell ref="E9:H9"/>
    <mergeCell ref="E18:H18"/>
    <mergeCell ref="E27:H27"/>
    <mergeCell ref="E50:H50"/>
    <mergeCell ref="E52:H52"/>
    <mergeCell ref="E79:H79"/>
    <mergeCell ref="E81:H81"/>
    <mergeCell ref="M2:Z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Radová</dc:creator>
  <cp:keywords/>
  <dc:description/>
  <cp:lastModifiedBy>Marie Radová</cp:lastModifiedBy>
  <dcterms:created xsi:type="dcterms:W3CDTF">2019-03-06T12:50:31Z</dcterms:created>
  <dcterms:modified xsi:type="dcterms:W3CDTF">2019-03-06T12:50:52Z</dcterms:modified>
  <cp:category/>
  <cp:version/>
  <cp:contentType/>
  <cp:contentStatus/>
</cp:coreProperties>
</file>