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26535" windowHeight="12465" activeTab="1"/>
  </bookViews>
  <sheets>
    <sheet name="Rekapitulace stavby" sheetId="1" r:id="rId1"/>
    <sheet name="2018-05-01-1 - Oprava pod..." sheetId="2" r:id="rId2"/>
    <sheet name="2018-05-01-3 - Vedlejší n..." sheetId="3" r:id="rId3"/>
    <sheet name="Pokyny pro vyplnění" sheetId="4" r:id="rId4"/>
  </sheets>
  <definedNames>
    <definedName name="_xlnm._FilterDatabase" localSheetId="1" hidden="1">'2018-05-01-1 - Oprava pod...'!$C$87:$K$170</definedName>
    <definedName name="_xlnm._FilterDatabase" localSheetId="2" hidden="1">'2018-05-01-3 - Vedlejší n...'!$C$82:$K$91</definedName>
    <definedName name="_xlnm.Print_Titles" localSheetId="1">'2018-05-01-1 - Oprava pod...'!$87:$87</definedName>
    <definedName name="_xlnm.Print_Titles" localSheetId="2">'2018-05-01-3 - Vedlejší n...'!$82:$82</definedName>
    <definedName name="_xlnm.Print_Titles" localSheetId="0">'Rekapitulace stavby'!$52:$52</definedName>
    <definedName name="_xlnm.Print_Area" localSheetId="1">'2018-05-01-1 - Oprava pod...'!$C$4:$J$39,'2018-05-01-1 - Oprava pod...'!$C$45:$J$69,'2018-05-01-1 - Oprava pod...'!$C$75:$U$170</definedName>
    <definedName name="_xlnm.Print_Area" localSheetId="2">'2018-05-01-3 - Vedlejší n...'!$C$4:$J$39,'2018-05-01-3 - Vedlejší n...'!$C$45:$J$64,'2018-05-01-3 - Vedlejší n...'!$C$70:$U$91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stavby'!$C$42:$AQ$57</definedName>
  </definedNames>
  <calcPr calcId="145621"/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/>
  <c r="BI91" i="3"/>
  <c r="BH91" i="3"/>
  <c r="BG91" i="3"/>
  <c r="BF91" i="3"/>
  <c r="T91" i="3"/>
  <c r="T90" i="3" s="1"/>
  <c r="R91" i="3"/>
  <c r="R90" i="3"/>
  <c r="P91" i="3"/>
  <c r="P90" i="3"/>
  <c r="BK91" i="3"/>
  <c r="BK90" i="3" s="1"/>
  <c r="J90" i="3" s="1"/>
  <c r="J63" i="3" s="1"/>
  <c r="J91" i="3"/>
  <c r="BE91" i="3"/>
  <c r="BI89" i="3"/>
  <c r="BH89" i="3"/>
  <c r="BG89" i="3"/>
  <c r="BF89" i="3"/>
  <c r="T89" i="3"/>
  <c r="T88" i="3" s="1"/>
  <c r="R89" i="3"/>
  <c r="R88" i="3"/>
  <c r="P89" i="3"/>
  <c r="P88" i="3"/>
  <c r="BK89" i="3"/>
  <c r="BK88" i="3" s="1"/>
  <c r="J88" i="3" s="1"/>
  <c r="J62" i="3" s="1"/>
  <c r="J89" i="3"/>
  <c r="BE89" i="3"/>
  <c r="BI87" i="3"/>
  <c r="BH87" i="3"/>
  <c r="F36" i="3" s="1"/>
  <c r="BC56" i="1" s="1"/>
  <c r="BG87" i="3"/>
  <c r="F35" i="3" s="1"/>
  <c r="BB56" i="1" s="1"/>
  <c r="BF87" i="3"/>
  <c r="T87" i="3"/>
  <c r="R87" i="3"/>
  <c r="P87" i="3"/>
  <c r="BK87" i="3"/>
  <c r="BK85" i="3" s="1"/>
  <c r="J87" i="3"/>
  <c r="BE87" i="3"/>
  <c r="BI86" i="3"/>
  <c r="F37" i="3" s="1"/>
  <c r="BD56" i="1" s="1"/>
  <c r="BH86" i="3"/>
  <c r="BG86" i="3"/>
  <c r="BF86" i="3"/>
  <c r="J34" i="3"/>
  <c r="AW56" i="1" s="1"/>
  <c r="F34" i="3"/>
  <c r="BA56" i="1"/>
  <c r="T86" i="3"/>
  <c r="T85" i="3"/>
  <c r="R86" i="3"/>
  <c r="R85" i="3" s="1"/>
  <c r="R84" i="3" s="1"/>
  <c r="R83" i="3" s="1"/>
  <c r="P86" i="3"/>
  <c r="P85" i="3"/>
  <c r="P84" i="3"/>
  <c r="P83" i="3" s="1"/>
  <c r="AU56" i="1" s="1"/>
  <c r="BK86" i="3"/>
  <c r="J86" i="3"/>
  <c r="BE86" i="3"/>
  <c r="F33" i="3" s="1"/>
  <c r="AZ56" i="1" s="1"/>
  <c r="J33" i="3"/>
  <c r="AV56" i="1"/>
  <c r="AT56" i="1" s="1"/>
  <c r="J80" i="3"/>
  <c r="J79" i="3"/>
  <c r="F79" i="3"/>
  <c r="F77" i="3"/>
  <c r="E75" i="3"/>
  <c r="J55" i="3"/>
  <c r="J54" i="3"/>
  <c r="F54" i="3"/>
  <c r="F52" i="3"/>
  <c r="E50" i="3"/>
  <c r="J18" i="3"/>
  <c r="E18" i="3"/>
  <c r="F55" i="3" s="1"/>
  <c r="F80" i="3"/>
  <c r="J17" i="3"/>
  <c r="J12" i="3"/>
  <c r="J77" i="3"/>
  <c r="J52" i="3"/>
  <c r="E7" i="3"/>
  <c r="E73" i="3" s="1"/>
  <c r="J37" i="2"/>
  <c r="J36" i="2"/>
  <c r="AY55" i="1"/>
  <c r="J35" i="2"/>
  <c r="AX55" i="1"/>
  <c r="BI170" i="2"/>
  <c r="BH170" i="2"/>
  <c r="BG170" i="2"/>
  <c r="BF170" i="2"/>
  <c r="T170" i="2"/>
  <c r="R170" i="2"/>
  <c r="P170" i="2"/>
  <c r="BK170" i="2"/>
  <c r="J170" i="2"/>
  <c r="BE170" i="2" s="1"/>
  <c r="BI167" i="2"/>
  <c r="BH167" i="2"/>
  <c r="BG167" i="2"/>
  <c r="BF167" i="2"/>
  <c r="T167" i="2"/>
  <c r="R167" i="2"/>
  <c r="P167" i="2"/>
  <c r="BK167" i="2"/>
  <c r="J167" i="2"/>
  <c r="BE167" i="2" s="1"/>
  <c r="BI163" i="2"/>
  <c r="BH163" i="2"/>
  <c r="BG163" i="2"/>
  <c r="BF163" i="2"/>
  <c r="T163" i="2"/>
  <c r="R163" i="2"/>
  <c r="P163" i="2"/>
  <c r="BK163" i="2"/>
  <c r="J163" i="2"/>
  <c r="BE163" i="2"/>
  <c r="BI161" i="2"/>
  <c r="BH161" i="2"/>
  <c r="BG161" i="2"/>
  <c r="BF161" i="2"/>
  <c r="T161" i="2"/>
  <c r="R161" i="2"/>
  <c r="P161" i="2"/>
  <c r="BK161" i="2"/>
  <c r="J161" i="2"/>
  <c r="BE161" i="2"/>
  <c r="BI157" i="2"/>
  <c r="BH157" i="2"/>
  <c r="BG157" i="2"/>
  <c r="BF157" i="2"/>
  <c r="T157" i="2"/>
  <c r="R157" i="2"/>
  <c r="P157" i="2"/>
  <c r="BK157" i="2"/>
  <c r="J157" i="2"/>
  <c r="BE157" i="2" s="1"/>
  <c r="BI149" i="2"/>
  <c r="BH149" i="2"/>
  <c r="BG149" i="2"/>
  <c r="BF149" i="2"/>
  <c r="T149" i="2"/>
  <c r="R149" i="2"/>
  <c r="P149" i="2"/>
  <c r="P143" i="2" s="1"/>
  <c r="BK149" i="2"/>
  <c r="J149" i="2"/>
  <c r="BE149" i="2" s="1"/>
  <c r="BI144" i="2"/>
  <c r="BH144" i="2"/>
  <c r="BG144" i="2"/>
  <c r="BF144" i="2"/>
  <c r="T144" i="2"/>
  <c r="T143" i="2" s="1"/>
  <c r="R144" i="2"/>
  <c r="R143" i="2" s="1"/>
  <c r="P144" i="2"/>
  <c r="BK144" i="2"/>
  <c r="BK143" i="2"/>
  <c r="J143" i="2"/>
  <c r="J68" i="2" s="1"/>
  <c r="J144" i="2"/>
  <c r="BE144" i="2"/>
  <c r="BI138" i="2"/>
  <c r="BH138" i="2"/>
  <c r="BG138" i="2"/>
  <c r="BF138" i="2"/>
  <c r="T138" i="2"/>
  <c r="T137" i="2" s="1"/>
  <c r="R138" i="2"/>
  <c r="R137" i="2" s="1"/>
  <c r="P138" i="2"/>
  <c r="P137" i="2"/>
  <c r="BK138" i="2"/>
  <c r="BK137" i="2"/>
  <c r="J137" i="2"/>
  <c r="J67" i="2" s="1"/>
  <c r="J138" i="2"/>
  <c r="BE138" i="2"/>
  <c r="BI136" i="2"/>
  <c r="BH136" i="2"/>
  <c r="BG136" i="2"/>
  <c r="BF136" i="2"/>
  <c r="T136" i="2"/>
  <c r="T122" i="2" s="1"/>
  <c r="R136" i="2"/>
  <c r="P136" i="2"/>
  <c r="BK136" i="2"/>
  <c r="J136" i="2"/>
  <c r="BE136" i="2"/>
  <c r="BI134" i="2"/>
  <c r="BH134" i="2"/>
  <c r="BG134" i="2"/>
  <c r="BF134" i="2"/>
  <c r="T134" i="2"/>
  <c r="R134" i="2"/>
  <c r="P134" i="2"/>
  <c r="BK134" i="2"/>
  <c r="J134" i="2"/>
  <c r="BE134" i="2"/>
  <c r="BI129" i="2"/>
  <c r="BH129" i="2"/>
  <c r="BG129" i="2"/>
  <c r="BF129" i="2"/>
  <c r="T129" i="2"/>
  <c r="R129" i="2"/>
  <c r="P129" i="2"/>
  <c r="P122" i="2" s="1"/>
  <c r="BK129" i="2"/>
  <c r="J129" i="2"/>
  <c r="BE129" i="2" s="1"/>
  <c r="BI123" i="2"/>
  <c r="BH123" i="2"/>
  <c r="BG123" i="2"/>
  <c r="BF123" i="2"/>
  <c r="T123" i="2"/>
  <c r="R123" i="2"/>
  <c r="R122" i="2"/>
  <c r="P123" i="2"/>
  <c r="BK123" i="2"/>
  <c r="BK122" i="2"/>
  <c r="J122" i="2" s="1"/>
  <c r="J66" i="2" s="1"/>
  <c r="J123" i="2"/>
  <c r="BE123" i="2"/>
  <c r="BI120" i="2"/>
  <c r="BH120" i="2"/>
  <c r="BG120" i="2"/>
  <c r="BF120" i="2"/>
  <c r="T120" i="2"/>
  <c r="T119" i="2"/>
  <c r="R120" i="2"/>
  <c r="R119" i="2"/>
  <c r="P120" i="2"/>
  <c r="P119" i="2" s="1"/>
  <c r="BK120" i="2"/>
  <c r="BK119" i="2" s="1"/>
  <c r="J119" i="2" s="1"/>
  <c r="J64" i="2" s="1"/>
  <c r="J120" i="2"/>
  <c r="BE120" i="2"/>
  <c r="BI118" i="2"/>
  <c r="BH118" i="2"/>
  <c r="BG118" i="2"/>
  <c r="BF118" i="2"/>
  <c r="T118" i="2"/>
  <c r="R118" i="2"/>
  <c r="P118" i="2"/>
  <c r="BK118" i="2"/>
  <c r="J118" i="2"/>
  <c r="BE118" i="2" s="1"/>
  <c r="BI114" i="2"/>
  <c r="BH114" i="2"/>
  <c r="BG114" i="2"/>
  <c r="BF114" i="2"/>
  <c r="T114" i="2"/>
  <c r="R114" i="2"/>
  <c r="P114" i="2"/>
  <c r="BK114" i="2"/>
  <c r="J114" i="2"/>
  <c r="BE114" i="2" s="1"/>
  <c r="BI110" i="2"/>
  <c r="BH110" i="2"/>
  <c r="BG110" i="2"/>
  <c r="BF110" i="2"/>
  <c r="T110" i="2"/>
  <c r="T105" i="2" s="1"/>
  <c r="R110" i="2"/>
  <c r="P110" i="2"/>
  <c r="BK110" i="2"/>
  <c r="J110" i="2"/>
  <c r="BE110" i="2"/>
  <c r="BI109" i="2"/>
  <c r="BH109" i="2"/>
  <c r="BG109" i="2"/>
  <c r="BF109" i="2"/>
  <c r="T109" i="2"/>
  <c r="R109" i="2"/>
  <c r="P109" i="2"/>
  <c r="BK109" i="2"/>
  <c r="J109" i="2"/>
  <c r="BE109" i="2"/>
  <c r="BI108" i="2"/>
  <c r="BH108" i="2"/>
  <c r="BG108" i="2"/>
  <c r="BF108" i="2"/>
  <c r="T108" i="2"/>
  <c r="R108" i="2"/>
  <c r="P108" i="2"/>
  <c r="BK108" i="2"/>
  <c r="BK105" i="2" s="1"/>
  <c r="J105" i="2" s="1"/>
  <c r="J63" i="2" s="1"/>
  <c r="J108" i="2"/>
  <c r="BE108" i="2" s="1"/>
  <c r="BI106" i="2"/>
  <c r="BH106" i="2"/>
  <c r="BG106" i="2"/>
  <c r="BF106" i="2"/>
  <c r="T106" i="2"/>
  <c r="R106" i="2"/>
  <c r="R105" i="2" s="1"/>
  <c r="P106" i="2"/>
  <c r="P105" i="2" s="1"/>
  <c r="BK106" i="2"/>
  <c r="J106" i="2"/>
  <c r="BE106" i="2"/>
  <c r="BI100" i="2"/>
  <c r="F37" i="2" s="1"/>
  <c r="BD55" i="1" s="1"/>
  <c r="BD54" i="1" s="1"/>
  <c r="W33" i="1" s="1"/>
  <c r="BH100" i="2"/>
  <c r="BG100" i="2"/>
  <c r="BF100" i="2"/>
  <c r="T100" i="2"/>
  <c r="R100" i="2"/>
  <c r="P100" i="2"/>
  <c r="P96" i="2" s="1"/>
  <c r="BK100" i="2"/>
  <c r="J100" i="2"/>
  <c r="BE100" i="2" s="1"/>
  <c r="BI97" i="2"/>
  <c r="BH97" i="2"/>
  <c r="BG97" i="2"/>
  <c r="BF97" i="2"/>
  <c r="J34" i="2" s="1"/>
  <c r="AW55" i="1" s="1"/>
  <c r="T97" i="2"/>
  <c r="T96" i="2" s="1"/>
  <c r="R97" i="2"/>
  <c r="R96" i="2" s="1"/>
  <c r="P97" i="2"/>
  <c r="BK97" i="2"/>
  <c r="BK96" i="2"/>
  <c r="J96" i="2"/>
  <c r="J62" i="2" s="1"/>
  <c r="J97" i="2"/>
  <c r="BE97" i="2"/>
  <c r="BI91" i="2"/>
  <c r="BH91" i="2"/>
  <c r="F36" i="2"/>
  <c r="BC55" i="1" s="1"/>
  <c r="BC54" i="1" s="1"/>
  <c r="BG91" i="2"/>
  <c r="F35" i="2" s="1"/>
  <c r="BB55" i="1" s="1"/>
  <c r="BB54" i="1" s="1"/>
  <c r="BF91" i="2"/>
  <c r="F34" i="2"/>
  <c r="BA55" i="1" s="1"/>
  <c r="BA54" i="1" s="1"/>
  <c r="T91" i="2"/>
  <c r="T90" i="2" s="1"/>
  <c r="T89" i="2" s="1"/>
  <c r="R91" i="2"/>
  <c r="R90" i="2"/>
  <c r="P91" i="2"/>
  <c r="P90" i="2" s="1"/>
  <c r="BK91" i="2"/>
  <c r="BK90" i="2"/>
  <c r="J90" i="2" s="1"/>
  <c r="J61" i="2" s="1"/>
  <c r="J91" i="2"/>
  <c r="BE91" i="2"/>
  <c r="J85" i="2"/>
  <c r="J84" i="2"/>
  <c r="F84" i="2"/>
  <c r="F82" i="2"/>
  <c r="E80" i="2"/>
  <c r="J55" i="2"/>
  <c r="J54" i="2"/>
  <c r="F54" i="2"/>
  <c r="F52" i="2"/>
  <c r="E50" i="2"/>
  <c r="J18" i="2"/>
  <c r="E18" i="2"/>
  <c r="F85" i="2"/>
  <c r="F55" i="2"/>
  <c r="J17" i="2"/>
  <c r="J12" i="2"/>
  <c r="J52" i="2" s="1"/>
  <c r="J82" i="2"/>
  <c r="E7" i="2"/>
  <c r="E78" i="2"/>
  <c r="E48" i="2"/>
  <c r="AS54" i="1"/>
  <c r="L50" i="1"/>
  <c r="AM50" i="1"/>
  <c r="AM49" i="1"/>
  <c r="L49" i="1"/>
  <c r="AM47" i="1"/>
  <c r="L47" i="1"/>
  <c r="L45" i="1"/>
  <c r="L44" i="1"/>
  <c r="AX54" i="1" l="1"/>
  <c r="W31" i="1"/>
  <c r="AY54" i="1"/>
  <c r="W32" i="1"/>
  <c r="P89" i="2"/>
  <c r="R89" i="2"/>
  <c r="R88" i="2" s="1"/>
  <c r="T121" i="2"/>
  <c r="T88" i="2" s="1"/>
  <c r="T84" i="3"/>
  <c r="T83" i="3" s="1"/>
  <c r="R121" i="2"/>
  <c r="BK84" i="3"/>
  <c r="J85" i="3"/>
  <c r="J61" i="3" s="1"/>
  <c r="P121" i="2"/>
  <c r="J33" i="2"/>
  <c r="AV55" i="1" s="1"/>
  <c r="AT55" i="1" s="1"/>
  <c r="AW54" i="1"/>
  <c r="AK30" i="1" s="1"/>
  <c r="W30" i="1"/>
  <c r="F33" i="2"/>
  <c r="AZ55" i="1" s="1"/>
  <c r="AZ54" i="1" s="1"/>
  <c r="BK89" i="2"/>
  <c r="BK121" i="2"/>
  <c r="J121" i="2" s="1"/>
  <c r="J65" i="2" s="1"/>
  <c r="E48" i="3"/>
  <c r="P88" i="2" l="1"/>
  <c r="AU55" i="1" s="1"/>
  <c r="AU54" i="1" s="1"/>
  <c r="J89" i="2"/>
  <c r="J60" i="2" s="1"/>
  <c r="BK88" i="2"/>
  <c r="J88" i="2" s="1"/>
  <c r="J84" i="3"/>
  <c r="J60" i="3" s="1"/>
  <c r="BK83" i="3"/>
  <c r="J83" i="3" s="1"/>
  <c r="W29" i="1"/>
  <c r="AV54" i="1"/>
  <c r="AT54" i="1" l="1"/>
  <c r="AK29" i="1"/>
  <c r="J59" i="3"/>
  <c r="J30" i="3"/>
  <c r="J59" i="2"/>
  <c r="J30" i="2"/>
  <c r="AG55" i="1" l="1"/>
  <c r="J39" i="2"/>
  <c r="J39" i="3"/>
  <c r="AG56" i="1"/>
  <c r="AN56" i="1" s="1"/>
  <c r="AG54" i="1" l="1"/>
  <c r="AN55" i="1"/>
  <c r="AK26" i="1" l="1"/>
  <c r="AK35" i="1" s="1"/>
  <c r="AN54" i="1"/>
</calcChain>
</file>

<file path=xl/sharedStrings.xml><?xml version="1.0" encoding="utf-8"?>
<sst xmlns="http://schemas.openxmlformats.org/spreadsheetml/2006/main" count="1782" uniqueCount="479">
  <si>
    <t>Export Komplet</t>
  </si>
  <si>
    <t>VZ</t>
  </si>
  <si>
    <t>2.0</t>
  </si>
  <si>
    <t>ZAMOK</t>
  </si>
  <si>
    <t>False</t>
  </si>
  <si>
    <t>{e6106000-077c-4a20-a5f9-3a314249dbb0}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</si>
  <si>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</si>
  <si>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</si>
  <si>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</si>
  <si>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</si>
  <si>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</si>
  <si>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</si>
  <si>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</si>
  <si>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</si>
  <si>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2018-05-01(2)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</si>
  <si>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</si>
  <si>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</si>
  <si>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CMTF UP V Olomouci - oprava podlah</t>
  </si>
  <si>
    <t>KSO:</t>
  </si>
  <si>
    <t>801 3</t>
  </si>
  <si>
    <t>CC-CZ:</t>
  </si>
  <si>
    <t>126</t>
  </si>
  <si>
    <t>Místo:</t>
  </si>
  <si>
    <t>č.p.244 ,par st 653/1</t>
  </si>
  <si>
    <t>Datum:</t>
  </si>
  <si>
    <t>30. 4. 2018</t>
  </si>
  <si>
    <t>CZ-CPV:</t>
  </si>
  <si>
    <t>45000000-7</t>
  </si>
  <si>
    <t>CZ-CPA:</t>
  </si>
  <si>
    <t>41.0</t>
  </si>
  <si>
    <t>Zadavatel:</t>
  </si>
  <si>
    <t>IČ:</t>
  </si>
  <si>
    <t/>
  </si>
  <si>
    <t>Universita Palackého v Olomouci</t>
  </si>
  <si>
    <t>DIČ:</t>
  </si>
  <si>
    <t>Uchazeč:</t>
  </si>
  <si>
    <t>Vyplň údaj</t>
  </si>
  <si>
    <t>Projektant:</t>
  </si>
  <si>
    <t>MgA , Ing arch Lukáš Blažek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</si>
  <si>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</si>
  <si>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</si>
  <si>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</si>
  <si>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</si>
  <si>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</si>
  <si>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</si>
  <si>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</si>
  <si>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</si>
  <si>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</si>
  <si>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</si>
  <si>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</si>
  <si>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</si>
  <si>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</si>
  <si>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</si>
  <si>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</si>
  <si>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</si>
  <si>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</si>
  <si>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</si>
  <si>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</si>
  <si>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</si>
  <si>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</si>
  <si>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</si>
  <si>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</si>
  <si>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</si>
  <si>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</si>
  <si>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</si>
  <si>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</si>
  <si>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</si>
  <si>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</si>
  <si>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</si>
  <si>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</si>
  <si>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</si>
  <si>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</si>
  <si>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</si>
  <si>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</si>
  <si>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</si>
  <si>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</si>
  <si>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</si>
  <si>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</si>
  <si>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</si>
  <si>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</si>
  <si>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</si>
  <si>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</si>
  <si>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</si>
  <si>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2018-05-01-1</t>
  </si>
  <si>
    <t>Oprava podlah ,míst 2,09 ,2.10,4.13</t>
  </si>
  <si>
    <t>STA</t>
  </si>
  <si>
    <t>1</t>
  </si>
  <si>
    <t>{1487f4d6-7bb4-4a0c-af38-45da82cd31d6}</t>
  </si>
  <si>
    <t>2</t>
  </si>
  <si>
    <t>2018-05-01-3</t>
  </si>
  <si>
    <t>Vedlejší náklady</t>
  </si>
  <si>
    <t>{6a9edbb7-7a2f-4d8a-85bb-0addc4d8940c}</t>
  </si>
  <si>
    <t>KRYCÍ LIST SOUPISU PRACÍ</t>
  </si>
  <si>
    <t>Objekt:</t>
  </si>
  <si>
    <t>2018-05-01-1 - Oprava podlah ,míst 2,09 ,2.10,4.13</t>
  </si>
  <si>
    <t>41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</si>
  <si>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</si>
  <si>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</si>
  <si>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</si>
  <si>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</si>
  <si>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</si>
  <si>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</si>
  <si>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</si>
  <si>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</si>
  <si>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</si>
  <si>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</si>
  <si>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</si>
  <si>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775 - Podlahy skládané</t>
  </si>
  <si>
    <t xml:space="preserve">    776 - Podlahy povlakové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</si>
  <si>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</si>
  <si>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</si>
  <si>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</si>
  <si>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</si>
  <si>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</si>
  <si>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</si>
  <si>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</si>
  <si>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</si>
  <si>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</si>
  <si>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</si>
  <si>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</si>
  <si>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</si>
  <si>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</si>
  <si>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</si>
  <si>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</si>
  <si>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</si>
  <si>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</si>
  <si>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</si>
  <si>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</si>
  <si>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635211121</t>
  </si>
  <si>
    <t>Násyp lehký pod podlahy s udusáním a urovnáním povrchu z keramzitu</t>
  </si>
  <si>
    <t>m3</t>
  </si>
  <si>
    <t>CS ÚRS 2018 01</t>
  </si>
  <si>
    <t>4</t>
  </si>
  <si>
    <t>-1049883287</t>
  </si>
  <si>
    <t>VV</t>
  </si>
  <si>
    <t>101,1*0,1</t>
  </si>
  <si>
    <t>57,85*0,1</t>
  </si>
  <si>
    <t>27,5*0,1</t>
  </si>
  <si>
    <t>Součet</t>
  </si>
  <si>
    <t>9</t>
  </si>
  <si>
    <t>Ostatní konstrukce a práce, bourání</t>
  </si>
  <si>
    <t>952901111</t>
  </si>
  <si>
    <t>Vyčištění budov nebo objektů před předáním do užívání budov bytové nebo občanské výstavby, světlé výšky podlaží do 4 m</t>
  </si>
  <si>
    <t>m2</t>
  </si>
  <si>
    <t>242071810</t>
  </si>
  <si>
    <t>101,1+57,85+27,5</t>
  </si>
  <si>
    <t>3</t>
  </si>
  <si>
    <t>965082941</t>
  </si>
  <si>
    <t>Odstranění násypu pod podlahami nebo ochranného násypu na střechách tl. přes 200 mm jakékoliv plochy</t>
  </si>
  <si>
    <t>489970485</t>
  </si>
  <si>
    <t>"míst 2.09  rotunda "57,85*0,2</t>
  </si>
  <si>
    <t>"míst 2,10 -denní míst "27,5*0,2</t>
  </si>
  <si>
    <t>"učebna 4.13 US "101,1*0,2</t>
  </si>
  <si>
    <t>997</t>
  </si>
  <si>
    <t>Přesun sutě</t>
  </si>
  <si>
    <t>997013153</t>
  </si>
  <si>
    <t>Vnitrostaveništní doprava suti a vybouraných hmot vodorovně do 50 m svisle s omezením mechanizace pro budovy a haly výšky přes 9 do 12 m</t>
  </si>
  <si>
    <t>t</t>
  </si>
  <si>
    <t>443935951</t>
  </si>
  <si>
    <t>52,2+7,79</t>
  </si>
  <si>
    <t>5</t>
  </si>
  <si>
    <t>997013311</t>
  </si>
  <si>
    <t>Doprava suti shozem montáž a demontáž shozu výšky do 10 m</t>
  </si>
  <si>
    <t>m</t>
  </si>
  <si>
    <t>-250271884</t>
  </si>
  <si>
    <t>997013501</t>
  </si>
  <si>
    <t>Odvoz suti a vybouraných hmot na skládku nebo meziskládku se složením, na vzdálenost do 1 km</t>
  </si>
  <si>
    <t>1528851453</t>
  </si>
  <si>
    <t>7</t>
  </si>
  <si>
    <t>997013509</t>
  </si>
  <si>
    <t>Odvoz suti a vybouraných hmot na skládku nebo meziskládku se složením, na vzdálenost Příplatek k ceně za každý další i započatý 1 km přes 1 km</t>
  </si>
  <si>
    <t>1958845353</t>
  </si>
  <si>
    <t>do 14 km</t>
  </si>
  <si>
    <t>59,99*14</t>
  </si>
  <si>
    <t>8</t>
  </si>
  <si>
    <t>997013811</t>
  </si>
  <si>
    <t>Poplatek za uložení stavebního odpadu na skládce (skládkovné) dřevěného zatříděného do Katalogu odpadů pod kódem 170 201</t>
  </si>
  <si>
    <t>-1425342721</t>
  </si>
  <si>
    <t>dřevěné podlahy</t>
  </si>
  <si>
    <t>3,41+3,789</t>
  </si>
  <si>
    <t>997013813</t>
  </si>
  <si>
    <t>Poplatek za uložení stavebního odpadu na skládce (skládkovné) z plastických hmot zatříděného do Katalogu odpadů pod kódem 170 203</t>
  </si>
  <si>
    <t>1921463397</t>
  </si>
  <si>
    <t>998</t>
  </si>
  <si>
    <t>Přesun hmot</t>
  </si>
  <si>
    <t>10</t>
  </si>
  <si>
    <t>998011001</t>
  </si>
  <si>
    <t>Přesun hmot pro budovy občanské výstavby, bydlení, výrobu a služby s nosnou svislou konstrukcí zděnou z cihel, tvárnic nebo kamene vodorovná dopravní vzdálenost do 100 m pro budovy výšky do 6 m</t>
  </si>
  <si>
    <t>-1216667599</t>
  </si>
  <si>
    <t>PSV</t>
  </si>
  <si>
    <t>Práce a dodávky PSV</t>
  </si>
  <si>
    <t>762</t>
  </si>
  <si>
    <t>Konstrukce tesařské</t>
  </si>
  <si>
    <t>11</t>
  </si>
  <si>
    <t>762511216</t>
  </si>
  <si>
    <t>Podlahové konstrukce podkladové z dřevoštěpkových desek OSB jednovrstvých lepených na sraz, tloušťky desky 22 mm</t>
  </si>
  <si>
    <t>16</t>
  </si>
  <si>
    <t>-930809972</t>
  </si>
  <si>
    <t>OSB desky - tl 22 mm-2x</t>
  </si>
  <si>
    <t>"míst 4.13 "101,*2</t>
  </si>
  <si>
    <t>"míst 2,09 "57,852*2</t>
  </si>
  <si>
    <t>"míst 2.10 "27,5*2</t>
  </si>
  <si>
    <t>12</t>
  </si>
  <si>
    <t>762522811</t>
  </si>
  <si>
    <t>Demontáž podlah s polštáři z prken tl. do 32 mm</t>
  </si>
  <si>
    <t>-1945874681</t>
  </si>
  <si>
    <t>"míst 2.09  rotunda "57,85</t>
  </si>
  <si>
    <t>"míst 2,10 -denní míst "27,5</t>
  </si>
  <si>
    <t>"učebna 4.13 US "101</t>
  </si>
  <si>
    <t>13</t>
  </si>
  <si>
    <t>76258-25</t>
  </si>
  <si>
    <t>Podlahové rošty z KVH profilů</t>
  </si>
  <si>
    <t>R položka</t>
  </si>
  <si>
    <t>415839402</t>
  </si>
  <si>
    <t>57,85+27,5+101,</t>
  </si>
  <si>
    <t>14</t>
  </si>
  <si>
    <t>998762101</t>
  </si>
  <si>
    <t>Přesun hmot pro konstrukce tesařské stanovený z hmotnosti přesunovaného materiálu vodorovná dopravní vzdálenost do 50 m v objektech výšky do 6 m</t>
  </si>
  <si>
    <t>486808855</t>
  </si>
  <si>
    <t>775</t>
  </si>
  <si>
    <t>Podlahy skládané</t>
  </si>
  <si>
    <t>775521810</t>
  </si>
  <si>
    <t>Demontáž parketových tabulí s lištami přibíjených</t>
  </si>
  <si>
    <t>-1343882091</t>
  </si>
  <si>
    <t>"učebna 4.13 US "104,1</t>
  </si>
  <si>
    <t>776</t>
  </si>
  <si>
    <t>Podlahy povlakové</t>
  </si>
  <si>
    <t>776201812</t>
  </si>
  <si>
    <t>Demontáž povlakových podlahovin lepených ručně s podložkou</t>
  </si>
  <si>
    <t>135928980</t>
  </si>
  <si>
    <t>17</t>
  </si>
  <si>
    <t>776410811</t>
  </si>
  <si>
    <t>Demontáž soklíků nebo lišt pryžových nebo plastových</t>
  </si>
  <si>
    <t>801907761</t>
  </si>
  <si>
    <t>"míst 2,09 "3,14*7,5</t>
  </si>
  <si>
    <t>"míst 2.10 "(1,14+1,85+1,46)</t>
  </si>
  <si>
    <t>0,6+2,19+0,61+6,955</t>
  </si>
  <si>
    <t>(2,925+0,865+0,865+0,865+0,865+0,615)</t>
  </si>
  <si>
    <t>"míst 4,13 "7,2+7</t>
  </si>
  <si>
    <t>(0,8+1,87+2,32+1,8+0,98+1,9+2,07+1,88+1,3)*2</t>
  </si>
  <si>
    <t>18</t>
  </si>
  <si>
    <t>776251111</t>
  </si>
  <si>
    <t>Montáž podlahovin z přírodního linolea (marmolea) lepením standardním lepidlem z pásů standardních</t>
  </si>
  <si>
    <t>-2091463997</t>
  </si>
  <si>
    <t>"2,10 "27,5</t>
  </si>
  <si>
    <t>"4,13- U8 "101,</t>
  </si>
  <si>
    <t>19</t>
  </si>
  <si>
    <t>M</t>
  </si>
  <si>
    <t>R28411068.BSE</t>
  </si>
  <si>
    <t xml:space="preserve"> přírodní linoleum ze 100% dřevité moučky, role š. 2m, tloušťka 2,00mm, zátěž 32/41, hořlavost Cfl S1, protiskluznost R9, </t>
  </si>
  <si>
    <t>32</t>
  </si>
  <si>
    <t>1423619475</t>
  </si>
  <si>
    <t>128,5*1,1 "Přepočtené koeficientem množství</t>
  </si>
  <si>
    <t>20</t>
  </si>
  <si>
    <t>776241111</t>
  </si>
  <si>
    <t>Montáž podlahovin ze sametového vinylu lepením pásů hladkých (bez vzoru)</t>
  </si>
  <si>
    <t>-699547428</t>
  </si>
  <si>
    <t>"míst 2.9 " rotunda 57,85 m2</t>
  </si>
  <si>
    <t>57,85</t>
  </si>
  <si>
    <t>R28411084.BSE</t>
  </si>
  <si>
    <t>sametový vinyl textilní vyrobený systémem vločkování, čtverce 50x50cm, tloušťka 5,30mm, vlákno 100% Nylon 6.6, hustota min. 70mil./m2, útlum 19dB, protiskluz &gt; R10, Bfl-s1, zátěž 33, antibakteriální úprava</t>
  </si>
  <si>
    <t>393757673</t>
  </si>
  <si>
    <t>" míst 2,09 "57,85*1,1</t>
  </si>
  <si>
    <t>22</t>
  </si>
  <si>
    <t>998776101</t>
  </si>
  <si>
    <t>Přesun hmot pro podlahy povlakové stanovený z hmotnosti přesunovaného materiálu vodorovná dopravní vzdálenost do 50 m v objektech výšky do 6 m</t>
  </si>
  <si>
    <t>-1759686542</t>
  </si>
  <si>
    <t>2018-05-01-3 - Vedlejší náklady</t>
  </si>
  <si>
    <t>VRN -   Vedlejší rozpočtové náklady</t>
  </si>
  <si>
    <t xml:space="preserve">    0 -   Vedlejší rozpočtové náklady</t>
  </si>
  <si>
    <t xml:space="preserve">    VRN3 - Zařízení staveniště</t>
  </si>
  <si>
    <t xml:space="preserve">    VRN4 - Inženýrská činnost</t>
  </si>
  <si>
    <t>VRN</t>
  </si>
  <si>
    <t xml:space="preserve">  Vedlejší rozpočtové náklady</t>
  </si>
  <si>
    <t>032903000</t>
  </si>
  <si>
    <t>Zařízení staveniště vybavení staveniště náklady na provoz a údržbu vybavení staveniště</t>
  </si>
  <si>
    <t>Kč</t>
  </si>
  <si>
    <t>1024</t>
  </si>
  <si>
    <t>1540574711</t>
  </si>
  <si>
    <t>034503000</t>
  </si>
  <si>
    <t>Zařízení staveniště zabezpečení staveniště informační tabule</t>
  </si>
  <si>
    <t>321462150</t>
  </si>
  <si>
    <t>VRN3</t>
  </si>
  <si>
    <t>Zařízení staveniště</t>
  </si>
  <si>
    <t>039103000</t>
  </si>
  <si>
    <t>Zařízení staveniště zrušení zařízení staveniště rozebrání, bourání a odvoz</t>
  </si>
  <si>
    <t>soub</t>
  </si>
  <si>
    <t>1366784101</t>
  </si>
  <si>
    <t>VRN4</t>
  </si>
  <si>
    <t>Inženýrská činnost</t>
  </si>
  <si>
    <t>041103000</t>
  </si>
  <si>
    <t>Inženýrská činnost dozory autorský dozor projektanta</t>
  </si>
  <si>
    <t>1265772076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</si>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</sst>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top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0" fillId="0" borderId="23" xfId="0" applyFont="1" applyBorder="1" applyAlignment="1" applyProtection="1">
      <alignment horizontal="center" vertical="center"/>
    </xf>
    <xf numFmtId="49" fontId="30" fillId="0" borderId="23" xfId="0" applyNumberFormat="1" applyFont="1" applyBorder="1" applyAlignment="1" applyProtection="1">
      <alignment horizontal="left" vertical="center" wrapText="1"/>
    </xf>
    <xf numFmtId="0" fontId="30" fillId="0" borderId="23" xfId="0" applyFont="1" applyBorder="1" applyAlignment="1" applyProtection="1">
      <alignment horizontal="left" vertical="center" wrapText="1"/>
    </xf>
    <xf numFmtId="0" fontId="30" fillId="0" borderId="23" xfId="0" applyFont="1" applyBorder="1" applyAlignment="1" applyProtection="1">
      <alignment horizontal="center" vertical="center" wrapText="1"/>
    </xf>
    <xf numFmtId="167" fontId="30" fillId="0" borderId="23" xfId="0" applyNumberFormat="1" applyFont="1" applyBorder="1" applyAlignment="1" applyProtection="1">
      <alignment vertical="center"/>
    </xf>
    <xf numFmtId="4" fontId="30" fillId="2" borderId="23" xfId="0" applyNumberFormat="1" applyFont="1" applyFill="1" applyBorder="1" applyAlignment="1" applyProtection="1">
      <alignment vertical="center"/>
      <protection locked="0"/>
    </xf>
    <xf numFmtId="4" fontId="30" fillId="0" borderId="23" xfId="0" applyNumberFormat="1" applyFont="1" applyBorder="1" applyAlignment="1" applyProtection="1">
      <alignment vertical="center"/>
    </xf>
    <xf numFmtId="0" fontId="30" fillId="0" borderId="4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166" fontId="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1" fillId="0" borderId="24" xfId="0" applyFont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0" fontId="31" fillId="0" borderId="26" xfId="0" applyFont="1" applyBorder="1" applyAlignment="1">
      <alignment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7" xfId="0" applyFont="1" applyBorder="1" applyAlignment="1">
      <alignment vertical="center" wrapText="1"/>
    </xf>
    <xf numFmtId="0" fontId="31" fillId="0" borderId="28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27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49" fontId="34" fillId="0" borderId="1" xfId="0" applyNumberFormat="1" applyFont="1" applyBorder="1" applyAlignment="1">
      <alignment vertical="center" wrapText="1"/>
    </xf>
    <xf numFmtId="0" fontId="31" fillId="0" borderId="30" xfId="0" applyFont="1" applyBorder="1" applyAlignment="1">
      <alignment vertical="center" wrapText="1"/>
    </xf>
    <xf numFmtId="0" fontId="35" fillId="0" borderId="29" xfId="0" applyFont="1" applyBorder="1" applyAlignment="1">
      <alignment vertical="center" wrapText="1"/>
    </xf>
    <xf numFmtId="0" fontId="31" fillId="0" borderId="31" xfId="0" applyFont="1" applyBorder="1" applyAlignment="1">
      <alignment vertical="center" wrapText="1"/>
    </xf>
    <xf numFmtId="0" fontId="31" fillId="0" borderId="1" xfId="0" applyFont="1" applyBorder="1" applyAlignment="1">
      <alignment vertical="top"/>
    </xf>
    <xf numFmtId="0" fontId="31" fillId="0" borderId="0" xfId="0" applyFont="1" applyAlignment="1">
      <alignment vertical="top"/>
    </xf>
    <xf numFmtId="0" fontId="31" fillId="0" borderId="24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26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3" fillId="0" borderId="29" xfId="0" applyFont="1" applyBorder="1" applyAlignment="1">
      <alignment horizontal="center" vertical="center"/>
    </xf>
    <xf numFmtId="0" fontId="36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4" fillId="0" borderId="27" xfId="0" applyFont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0" fontId="34" fillId="0" borderId="3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center" vertical="top"/>
    </xf>
    <xf numFmtId="0" fontId="34" fillId="0" borderId="30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3" fillId="0" borderId="29" xfId="0" applyFont="1" applyBorder="1" applyAlignment="1">
      <alignment horizontal="left"/>
    </xf>
    <xf numFmtId="0" fontId="36" fillId="0" borderId="29" xfId="0" applyFont="1" applyBorder="1" applyAlignment="1"/>
    <xf numFmtId="0" fontId="31" fillId="0" borderId="27" xfId="0" applyFont="1" applyBorder="1" applyAlignment="1">
      <alignment vertical="top"/>
    </xf>
    <xf numFmtId="0" fontId="31" fillId="0" borderId="28" xfId="0" applyFont="1" applyBorder="1" applyAlignment="1">
      <alignment vertical="top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top"/>
    </xf>
    <xf numFmtId="0" fontId="31" fillId="0" borderId="30" xfId="0" applyFont="1" applyBorder="1" applyAlignment="1">
      <alignment vertical="top"/>
    </xf>
    <xf numFmtId="0" fontId="31" fillId="0" borderId="29" xfId="0" applyFont="1" applyBorder="1" applyAlignment="1">
      <alignment vertical="top"/>
    </xf>
    <xf numFmtId="0" fontId="31" fillId="0" borderId="31" xfId="0" applyFont="1" applyBorder="1" applyAlignment="1">
      <alignment vertical="top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center"/>
    </xf>
    <xf numFmtId="0" fontId="33" fillId="0" borderId="29" xfId="0" applyFont="1" applyBorder="1" applyAlignment="1">
      <alignment horizontal="left"/>
    </xf>
    <xf numFmtId="0" fontId="32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/>
    </xf>
    <xf numFmtId="0" fontId="33" fillId="0" borderId="29" xfId="0" applyFont="1" applyBorder="1" applyAlignment="1">
      <alignment horizontal="left" wrapText="1"/>
    </xf>
    <xf numFmtId="49" fontId="34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opLeftCell="A13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37" t="s">
        <v>14</v>
      </c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21"/>
      <c r="AQ5" s="21"/>
      <c r="AR5" s="19"/>
      <c r="BE5" s="317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39" t="s">
        <v>17</v>
      </c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338"/>
      <c r="AO6" s="338"/>
      <c r="AP6" s="21"/>
      <c r="AQ6" s="21"/>
      <c r="AR6" s="19"/>
      <c r="BE6" s="318"/>
      <c r="BS6" s="16" t="s">
        <v>6</v>
      </c>
    </row>
    <row r="7" spans="1:74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21</v>
      </c>
      <c r="AO7" s="21"/>
      <c r="AP7" s="21"/>
      <c r="AQ7" s="21"/>
      <c r="AR7" s="19"/>
      <c r="BE7" s="318"/>
      <c r="BS7" s="16" t="s">
        <v>6</v>
      </c>
    </row>
    <row r="8" spans="1:74" ht="12" customHeight="1">
      <c r="B8" s="20"/>
      <c r="C8" s="21"/>
      <c r="D8" s="28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24</v>
      </c>
      <c r="AL8" s="21"/>
      <c r="AM8" s="21"/>
      <c r="AN8" s="29" t="s">
        <v>25</v>
      </c>
      <c r="AO8" s="21"/>
      <c r="AP8" s="21"/>
      <c r="AQ8" s="21"/>
      <c r="AR8" s="19"/>
      <c r="BE8" s="318"/>
      <c r="BS8" s="16" t="s">
        <v>6</v>
      </c>
    </row>
    <row r="9" spans="1:74" ht="29.25" customHeight="1">
      <c r="B9" s="20"/>
      <c r="C9" s="21"/>
      <c r="D9" s="25" t="s">
        <v>26</v>
      </c>
      <c r="E9" s="21"/>
      <c r="F9" s="21"/>
      <c r="G9" s="21"/>
      <c r="H9" s="21"/>
      <c r="I9" s="21"/>
      <c r="J9" s="21"/>
      <c r="K9" s="30" t="s">
        <v>27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5" t="s">
        <v>28</v>
      </c>
      <c r="AL9" s="21"/>
      <c r="AM9" s="21"/>
      <c r="AN9" s="30" t="s">
        <v>29</v>
      </c>
      <c r="AO9" s="21"/>
      <c r="AP9" s="21"/>
      <c r="AQ9" s="21"/>
      <c r="AR9" s="19"/>
      <c r="BE9" s="318"/>
      <c r="BS9" s="16" t="s">
        <v>6</v>
      </c>
    </row>
    <row r="10" spans="1:74" ht="12" customHeight="1">
      <c r="B10" s="20"/>
      <c r="C10" s="21"/>
      <c r="D10" s="28" t="s">
        <v>30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31</v>
      </c>
      <c r="AL10" s="21"/>
      <c r="AM10" s="21"/>
      <c r="AN10" s="26" t="s">
        <v>32</v>
      </c>
      <c r="AO10" s="21"/>
      <c r="AP10" s="21"/>
      <c r="AQ10" s="21"/>
      <c r="AR10" s="19"/>
      <c r="BE10" s="318"/>
      <c r="BS10" s="16" t="s">
        <v>6</v>
      </c>
    </row>
    <row r="11" spans="1:74" ht="18.399999999999999" customHeight="1">
      <c r="B11" s="20"/>
      <c r="C11" s="21"/>
      <c r="D11" s="21"/>
      <c r="E11" s="26" t="s">
        <v>33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34</v>
      </c>
      <c r="AL11" s="21"/>
      <c r="AM11" s="21"/>
      <c r="AN11" s="26" t="s">
        <v>32</v>
      </c>
      <c r="AO11" s="21"/>
      <c r="AP11" s="21"/>
      <c r="AQ11" s="21"/>
      <c r="AR11" s="19"/>
      <c r="BE11" s="318"/>
      <c r="BS11" s="16" t="s">
        <v>6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18"/>
      <c r="BS12" s="16" t="s">
        <v>6</v>
      </c>
    </row>
    <row r="13" spans="1:74" ht="12" customHeight="1">
      <c r="B13" s="20"/>
      <c r="C13" s="21"/>
      <c r="D13" s="28" t="s">
        <v>35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31</v>
      </c>
      <c r="AL13" s="21"/>
      <c r="AM13" s="21"/>
      <c r="AN13" s="31" t="s">
        <v>36</v>
      </c>
      <c r="AO13" s="21"/>
      <c r="AP13" s="21"/>
      <c r="AQ13" s="21"/>
      <c r="AR13" s="19"/>
      <c r="BE13" s="318"/>
      <c r="BS13" s="16" t="s">
        <v>6</v>
      </c>
    </row>
    <row r="14" spans="1:74" ht="11.25">
      <c r="B14" s="20"/>
      <c r="C14" s="21"/>
      <c r="D14" s="21"/>
      <c r="E14" s="340" t="s">
        <v>36</v>
      </c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28" t="s">
        <v>34</v>
      </c>
      <c r="AL14" s="21"/>
      <c r="AM14" s="21"/>
      <c r="AN14" s="31" t="s">
        <v>36</v>
      </c>
      <c r="AO14" s="21"/>
      <c r="AP14" s="21"/>
      <c r="AQ14" s="21"/>
      <c r="AR14" s="19"/>
      <c r="BE14" s="318"/>
      <c r="BS14" s="16" t="s">
        <v>6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18"/>
      <c r="BS15" s="16" t="s">
        <v>4</v>
      </c>
    </row>
    <row r="16" spans="1:74" ht="12" customHeight="1">
      <c r="B16" s="20"/>
      <c r="C16" s="21"/>
      <c r="D16" s="28" t="s">
        <v>37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31</v>
      </c>
      <c r="AL16" s="21"/>
      <c r="AM16" s="21"/>
      <c r="AN16" s="26" t="s">
        <v>32</v>
      </c>
      <c r="AO16" s="21"/>
      <c r="AP16" s="21"/>
      <c r="AQ16" s="21"/>
      <c r="AR16" s="19"/>
      <c r="BE16" s="318"/>
      <c r="BS16" s="16" t="s">
        <v>4</v>
      </c>
    </row>
    <row r="17" spans="2:71" ht="18.399999999999999" customHeight="1">
      <c r="B17" s="20"/>
      <c r="C17" s="21"/>
      <c r="D17" s="21"/>
      <c r="E17" s="26" t="s">
        <v>38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34</v>
      </c>
      <c r="AL17" s="21"/>
      <c r="AM17" s="21"/>
      <c r="AN17" s="26" t="s">
        <v>32</v>
      </c>
      <c r="AO17" s="21"/>
      <c r="AP17" s="21"/>
      <c r="AQ17" s="21"/>
      <c r="AR17" s="19"/>
      <c r="BE17" s="318"/>
      <c r="BS17" s="16" t="s">
        <v>39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18"/>
      <c r="BS18" s="16" t="s">
        <v>6</v>
      </c>
    </row>
    <row r="19" spans="2:71" ht="12" customHeight="1">
      <c r="B19" s="20"/>
      <c r="C19" s="21"/>
      <c r="D19" s="28" t="s">
        <v>40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31</v>
      </c>
      <c r="AL19" s="21"/>
      <c r="AM19" s="21"/>
      <c r="AN19" s="26" t="s">
        <v>32</v>
      </c>
      <c r="AO19" s="21"/>
      <c r="AP19" s="21"/>
      <c r="AQ19" s="21"/>
      <c r="AR19" s="19"/>
      <c r="BE19" s="318"/>
      <c r="BS19" s="16" t="s">
        <v>6</v>
      </c>
    </row>
    <row r="20" spans="2:71" ht="18.399999999999999" customHeight="1">
      <c r="B20" s="20"/>
      <c r="C20" s="21"/>
      <c r="D20" s="21"/>
      <c r="E20" s="26" t="s">
        <v>41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34</v>
      </c>
      <c r="AL20" s="21"/>
      <c r="AM20" s="21"/>
      <c r="AN20" s="26" t="s">
        <v>32</v>
      </c>
      <c r="AO20" s="21"/>
      <c r="AP20" s="21"/>
      <c r="AQ20" s="21"/>
      <c r="AR20" s="19"/>
      <c r="BE20" s="318"/>
      <c r="BS20" s="16" t="s">
        <v>4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18"/>
    </row>
    <row r="22" spans="2:71" ht="12" customHeight="1">
      <c r="B22" s="20"/>
      <c r="C22" s="21"/>
      <c r="D22" s="28" t="s">
        <v>42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18"/>
    </row>
    <row r="23" spans="2:71" ht="45" customHeight="1">
      <c r="B23" s="20"/>
      <c r="C23" s="21"/>
      <c r="D23" s="21"/>
      <c r="E23" s="342" t="s">
        <v>43</v>
      </c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O23" s="21"/>
      <c r="AP23" s="21"/>
      <c r="AQ23" s="21"/>
      <c r="AR23" s="19"/>
      <c r="BE23" s="318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18"/>
    </row>
    <row r="25" spans="2:71" ht="6.95" customHeight="1">
      <c r="B25" s="20"/>
      <c r="C25" s="2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1"/>
      <c r="AQ25" s="21"/>
      <c r="AR25" s="19"/>
      <c r="BE25" s="318"/>
    </row>
    <row r="26" spans="2:71" s="1" customFormat="1" ht="25.9" customHeight="1">
      <c r="B26" s="34"/>
      <c r="C26" s="35"/>
      <c r="D26" s="36" t="s">
        <v>44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19">
        <f>ROUND(AG54,2)</f>
        <v>0</v>
      </c>
      <c r="AL26" s="320"/>
      <c r="AM26" s="320"/>
      <c r="AN26" s="320"/>
      <c r="AO26" s="320"/>
      <c r="AP26" s="35"/>
      <c r="AQ26" s="35"/>
      <c r="AR26" s="38"/>
      <c r="BE26" s="318"/>
    </row>
    <row r="27" spans="2:71" s="1" customFormat="1" ht="6.95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18"/>
    </row>
    <row r="28" spans="2:71" s="1" customFormat="1" ht="11.25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43" t="s">
        <v>45</v>
      </c>
      <c r="M28" s="343"/>
      <c r="N28" s="343"/>
      <c r="O28" s="343"/>
      <c r="P28" s="343"/>
      <c r="Q28" s="35"/>
      <c r="R28" s="35"/>
      <c r="S28" s="35"/>
      <c r="T28" s="35"/>
      <c r="U28" s="35"/>
      <c r="V28" s="35"/>
      <c r="W28" s="343" t="s">
        <v>46</v>
      </c>
      <c r="X28" s="343"/>
      <c r="Y28" s="343"/>
      <c r="Z28" s="343"/>
      <c r="AA28" s="343"/>
      <c r="AB28" s="343"/>
      <c r="AC28" s="343"/>
      <c r="AD28" s="343"/>
      <c r="AE28" s="343"/>
      <c r="AF28" s="35"/>
      <c r="AG28" s="35"/>
      <c r="AH28" s="35"/>
      <c r="AI28" s="35"/>
      <c r="AJ28" s="35"/>
      <c r="AK28" s="343" t="s">
        <v>47</v>
      </c>
      <c r="AL28" s="343"/>
      <c r="AM28" s="343"/>
      <c r="AN28" s="343"/>
      <c r="AO28" s="343"/>
      <c r="AP28" s="35"/>
      <c r="AQ28" s="35"/>
      <c r="AR28" s="38"/>
      <c r="BE28" s="318"/>
    </row>
    <row r="29" spans="2:71" s="2" customFormat="1" ht="14.45" customHeight="1">
      <c r="B29" s="39"/>
      <c r="C29" s="40"/>
      <c r="D29" s="28" t="s">
        <v>48</v>
      </c>
      <c r="E29" s="40"/>
      <c r="F29" s="28" t="s">
        <v>49</v>
      </c>
      <c r="G29" s="40"/>
      <c r="H29" s="40"/>
      <c r="I29" s="40"/>
      <c r="J29" s="40"/>
      <c r="K29" s="40"/>
      <c r="L29" s="344">
        <v>0.21</v>
      </c>
      <c r="M29" s="316"/>
      <c r="N29" s="316"/>
      <c r="O29" s="316"/>
      <c r="P29" s="316"/>
      <c r="Q29" s="40"/>
      <c r="R29" s="40"/>
      <c r="S29" s="40"/>
      <c r="T29" s="40"/>
      <c r="U29" s="40"/>
      <c r="V29" s="40"/>
      <c r="W29" s="315">
        <f>ROUND(AZ54, 2)</f>
        <v>0</v>
      </c>
      <c r="X29" s="316"/>
      <c r="Y29" s="316"/>
      <c r="Z29" s="316"/>
      <c r="AA29" s="316"/>
      <c r="AB29" s="316"/>
      <c r="AC29" s="316"/>
      <c r="AD29" s="316"/>
      <c r="AE29" s="316"/>
      <c r="AF29" s="40"/>
      <c r="AG29" s="40"/>
      <c r="AH29" s="40"/>
      <c r="AI29" s="40"/>
      <c r="AJ29" s="40"/>
      <c r="AK29" s="315">
        <f>ROUND(AV54, 2)</f>
        <v>0</v>
      </c>
      <c r="AL29" s="316"/>
      <c r="AM29" s="316"/>
      <c r="AN29" s="316"/>
      <c r="AO29" s="316"/>
      <c r="AP29" s="40"/>
      <c r="AQ29" s="40"/>
      <c r="AR29" s="41"/>
      <c r="BE29" s="318"/>
    </row>
    <row r="30" spans="2:71" s="2" customFormat="1" ht="14.45" customHeight="1">
      <c r="B30" s="39"/>
      <c r="C30" s="40"/>
      <c r="D30" s="40"/>
      <c r="E30" s="40"/>
      <c r="F30" s="28" t="s">
        <v>50</v>
      </c>
      <c r="G30" s="40"/>
      <c r="H30" s="40"/>
      <c r="I30" s="40"/>
      <c r="J30" s="40"/>
      <c r="K30" s="40"/>
      <c r="L30" s="344">
        <v>0.15</v>
      </c>
      <c r="M30" s="316"/>
      <c r="N30" s="316"/>
      <c r="O30" s="316"/>
      <c r="P30" s="316"/>
      <c r="Q30" s="40"/>
      <c r="R30" s="40"/>
      <c r="S30" s="40"/>
      <c r="T30" s="40"/>
      <c r="U30" s="40"/>
      <c r="V30" s="40"/>
      <c r="W30" s="315">
        <f>ROUND(BA54, 2)</f>
        <v>0</v>
      </c>
      <c r="X30" s="316"/>
      <c r="Y30" s="316"/>
      <c r="Z30" s="316"/>
      <c r="AA30" s="316"/>
      <c r="AB30" s="316"/>
      <c r="AC30" s="316"/>
      <c r="AD30" s="316"/>
      <c r="AE30" s="316"/>
      <c r="AF30" s="40"/>
      <c r="AG30" s="40"/>
      <c r="AH30" s="40"/>
      <c r="AI30" s="40"/>
      <c r="AJ30" s="40"/>
      <c r="AK30" s="315">
        <f>ROUND(AW54, 2)</f>
        <v>0</v>
      </c>
      <c r="AL30" s="316"/>
      <c r="AM30" s="316"/>
      <c r="AN30" s="316"/>
      <c r="AO30" s="316"/>
      <c r="AP30" s="40"/>
      <c r="AQ30" s="40"/>
      <c r="AR30" s="41"/>
      <c r="BE30" s="318"/>
    </row>
    <row r="31" spans="2:71" s="2" customFormat="1" ht="14.45" hidden="1" customHeight="1">
      <c r="B31" s="39"/>
      <c r="C31" s="40"/>
      <c r="D31" s="40"/>
      <c r="E31" s="40"/>
      <c r="F31" s="28" t="s">
        <v>51</v>
      </c>
      <c r="G31" s="40"/>
      <c r="H31" s="40"/>
      <c r="I31" s="40"/>
      <c r="J31" s="40"/>
      <c r="K31" s="40"/>
      <c r="L31" s="344">
        <v>0.21</v>
      </c>
      <c r="M31" s="316"/>
      <c r="N31" s="316"/>
      <c r="O31" s="316"/>
      <c r="P31" s="316"/>
      <c r="Q31" s="40"/>
      <c r="R31" s="40"/>
      <c r="S31" s="40"/>
      <c r="T31" s="40"/>
      <c r="U31" s="40"/>
      <c r="V31" s="40"/>
      <c r="W31" s="315">
        <f>ROUND(BB54, 2)</f>
        <v>0</v>
      </c>
      <c r="X31" s="316"/>
      <c r="Y31" s="316"/>
      <c r="Z31" s="316"/>
      <c r="AA31" s="316"/>
      <c r="AB31" s="316"/>
      <c r="AC31" s="316"/>
      <c r="AD31" s="316"/>
      <c r="AE31" s="316"/>
      <c r="AF31" s="40"/>
      <c r="AG31" s="40"/>
      <c r="AH31" s="40"/>
      <c r="AI31" s="40"/>
      <c r="AJ31" s="40"/>
      <c r="AK31" s="315">
        <v>0</v>
      </c>
      <c r="AL31" s="316"/>
      <c r="AM31" s="316"/>
      <c r="AN31" s="316"/>
      <c r="AO31" s="316"/>
      <c r="AP31" s="40"/>
      <c r="AQ31" s="40"/>
      <c r="AR31" s="41"/>
      <c r="BE31" s="318"/>
    </row>
    <row r="32" spans="2:71" s="2" customFormat="1" ht="14.45" hidden="1" customHeight="1">
      <c r="B32" s="39"/>
      <c r="C32" s="40"/>
      <c r="D32" s="40"/>
      <c r="E32" s="40"/>
      <c r="F32" s="28" t="s">
        <v>52</v>
      </c>
      <c r="G32" s="40"/>
      <c r="H32" s="40"/>
      <c r="I32" s="40"/>
      <c r="J32" s="40"/>
      <c r="K32" s="40"/>
      <c r="L32" s="344">
        <v>0.15</v>
      </c>
      <c r="M32" s="316"/>
      <c r="N32" s="316"/>
      <c r="O32" s="316"/>
      <c r="P32" s="316"/>
      <c r="Q32" s="40"/>
      <c r="R32" s="40"/>
      <c r="S32" s="40"/>
      <c r="T32" s="40"/>
      <c r="U32" s="40"/>
      <c r="V32" s="40"/>
      <c r="W32" s="315">
        <f>ROUND(BC54, 2)</f>
        <v>0</v>
      </c>
      <c r="X32" s="316"/>
      <c r="Y32" s="316"/>
      <c r="Z32" s="316"/>
      <c r="AA32" s="316"/>
      <c r="AB32" s="316"/>
      <c r="AC32" s="316"/>
      <c r="AD32" s="316"/>
      <c r="AE32" s="316"/>
      <c r="AF32" s="40"/>
      <c r="AG32" s="40"/>
      <c r="AH32" s="40"/>
      <c r="AI32" s="40"/>
      <c r="AJ32" s="40"/>
      <c r="AK32" s="315">
        <v>0</v>
      </c>
      <c r="AL32" s="316"/>
      <c r="AM32" s="316"/>
      <c r="AN32" s="316"/>
      <c r="AO32" s="316"/>
      <c r="AP32" s="40"/>
      <c r="AQ32" s="40"/>
      <c r="AR32" s="41"/>
      <c r="BE32" s="318"/>
    </row>
    <row r="33" spans="2:44" s="2" customFormat="1" ht="14.45" hidden="1" customHeight="1">
      <c r="B33" s="39"/>
      <c r="C33" s="40"/>
      <c r="D33" s="40"/>
      <c r="E33" s="40"/>
      <c r="F33" s="28" t="s">
        <v>53</v>
      </c>
      <c r="G33" s="40"/>
      <c r="H33" s="40"/>
      <c r="I33" s="40"/>
      <c r="J33" s="40"/>
      <c r="K33" s="40"/>
      <c r="L33" s="344">
        <v>0</v>
      </c>
      <c r="M33" s="316"/>
      <c r="N33" s="316"/>
      <c r="O33" s="316"/>
      <c r="P33" s="316"/>
      <c r="Q33" s="40"/>
      <c r="R33" s="40"/>
      <c r="S33" s="40"/>
      <c r="T33" s="40"/>
      <c r="U33" s="40"/>
      <c r="V33" s="40"/>
      <c r="W33" s="315">
        <f>ROUND(BD54, 2)</f>
        <v>0</v>
      </c>
      <c r="X33" s="316"/>
      <c r="Y33" s="316"/>
      <c r="Z33" s="316"/>
      <c r="AA33" s="316"/>
      <c r="AB33" s="316"/>
      <c r="AC33" s="316"/>
      <c r="AD33" s="316"/>
      <c r="AE33" s="316"/>
      <c r="AF33" s="40"/>
      <c r="AG33" s="40"/>
      <c r="AH33" s="40"/>
      <c r="AI33" s="40"/>
      <c r="AJ33" s="40"/>
      <c r="AK33" s="315">
        <v>0</v>
      </c>
      <c r="AL33" s="316"/>
      <c r="AM33" s="316"/>
      <c r="AN33" s="316"/>
      <c r="AO33" s="316"/>
      <c r="AP33" s="40"/>
      <c r="AQ33" s="40"/>
      <c r="AR33" s="41"/>
    </row>
    <row r="34" spans="2:44" s="1" customFormat="1" ht="6.95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</row>
    <row r="35" spans="2:44" s="1" customFormat="1" ht="25.9" customHeight="1">
      <c r="B35" s="34"/>
      <c r="C35" s="42"/>
      <c r="D35" s="43" t="s">
        <v>54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55</v>
      </c>
      <c r="U35" s="44"/>
      <c r="V35" s="44"/>
      <c r="W35" s="44"/>
      <c r="X35" s="321" t="s">
        <v>56</v>
      </c>
      <c r="Y35" s="322"/>
      <c r="Z35" s="322"/>
      <c r="AA35" s="322"/>
      <c r="AB35" s="322"/>
      <c r="AC35" s="44"/>
      <c r="AD35" s="44"/>
      <c r="AE35" s="44"/>
      <c r="AF35" s="44"/>
      <c r="AG35" s="44"/>
      <c r="AH35" s="44"/>
      <c r="AI35" s="44"/>
      <c r="AJ35" s="44"/>
      <c r="AK35" s="323">
        <f>SUM(AK26:AK33)</f>
        <v>0</v>
      </c>
      <c r="AL35" s="322"/>
      <c r="AM35" s="322"/>
      <c r="AN35" s="322"/>
      <c r="AO35" s="324"/>
      <c r="AP35" s="42"/>
      <c r="AQ35" s="42"/>
      <c r="AR35" s="38"/>
    </row>
    <row r="36" spans="2:44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</row>
    <row r="37" spans="2:44" s="1" customFormat="1" ht="6.95" customHeight="1"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</row>
    <row r="41" spans="2:44" s="1" customFormat="1" ht="6.95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</row>
    <row r="42" spans="2:44" s="1" customFormat="1" ht="24.95" customHeight="1">
      <c r="B42" s="34"/>
      <c r="C42" s="22" t="s">
        <v>57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</row>
    <row r="43" spans="2:44" s="1" customFormat="1" ht="6.95" customHeight="1"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</row>
    <row r="44" spans="2:44" s="1" customFormat="1" ht="12" customHeight="1">
      <c r="B44" s="34"/>
      <c r="C44" s="28" t="s">
        <v>13</v>
      </c>
      <c r="D44" s="35"/>
      <c r="E44" s="35"/>
      <c r="F44" s="35"/>
      <c r="G44" s="35"/>
      <c r="H44" s="35"/>
      <c r="I44" s="35"/>
      <c r="J44" s="35"/>
      <c r="K44" s="35"/>
      <c r="L44" s="35" t="str">
        <f>K5</f>
        <v>2018-05-01(2)</v>
      </c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8"/>
    </row>
    <row r="45" spans="2:44" s="3" customFormat="1" ht="36.950000000000003" customHeight="1">
      <c r="B45" s="50"/>
      <c r="C45" s="51" t="s">
        <v>16</v>
      </c>
      <c r="D45" s="52"/>
      <c r="E45" s="52"/>
      <c r="F45" s="52"/>
      <c r="G45" s="52"/>
      <c r="H45" s="52"/>
      <c r="I45" s="52"/>
      <c r="J45" s="52"/>
      <c r="K45" s="52"/>
      <c r="L45" s="334" t="str">
        <f>K6</f>
        <v>CMTF UP V Olomouci - oprava podlah</v>
      </c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P45" s="52"/>
      <c r="AQ45" s="52"/>
      <c r="AR45" s="53"/>
    </row>
    <row r="46" spans="2:44" s="1" customFormat="1" ht="6.95" customHeight="1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</row>
    <row r="47" spans="2:44" s="1" customFormat="1" ht="12" customHeight="1">
      <c r="B47" s="34"/>
      <c r="C47" s="28" t="s">
        <v>22</v>
      </c>
      <c r="D47" s="35"/>
      <c r="E47" s="35"/>
      <c r="F47" s="35"/>
      <c r="G47" s="35"/>
      <c r="H47" s="35"/>
      <c r="I47" s="35"/>
      <c r="J47" s="35"/>
      <c r="K47" s="35"/>
      <c r="L47" s="54" t="str">
        <f>IF(K8="","",K8)</f>
        <v>č.p.244 ,par st 653/1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24</v>
      </c>
      <c r="AJ47" s="35"/>
      <c r="AK47" s="35"/>
      <c r="AL47" s="35"/>
      <c r="AM47" s="336" t="str">
        <f>IF(AN8= "","",AN8)</f>
        <v>30. 4. 2018</v>
      </c>
      <c r="AN47" s="336"/>
      <c r="AO47" s="35"/>
      <c r="AP47" s="35"/>
      <c r="AQ47" s="35"/>
      <c r="AR47" s="38"/>
    </row>
    <row r="48" spans="2:44" s="1" customFormat="1" ht="6.95" customHeight="1"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</row>
    <row r="49" spans="1:91" s="1" customFormat="1" ht="13.7" customHeight="1">
      <c r="B49" s="34"/>
      <c r="C49" s="28" t="s">
        <v>30</v>
      </c>
      <c r="D49" s="35"/>
      <c r="E49" s="35"/>
      <c r="F49" s="35"/>
      <c r="G49" s="35"/>
      <c r="H49" s="35"/>
      <c r="I49" s="35"/>
      <c r="J49" s="35"/>
      <c r="K49" s="35"/>
      <c r="L49" s="35" t="str">
        <f>IF(E11= "","",E11)</f>
        <v>Universita Palackého v Olomouci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37</v>
      </c>
      <c r="AJ49" s="35"/>
      <c r="AK49" s="35"/>
      <c r="AL49" s="35"/>
      <c r="AM49" s="332" t="str">
        <f>IF(E17="","",E17)</f>
        <v>MgA , Ing arch Lukáš Blažek</v>
      </c>
      <c r="AN49" s="333"/>
      <c r="AO49" s="333"/>
      <c r="AP49" s="333"/>
      <c r="AQ49" s="35"/>
      <c r="AR49" s="38"/>
      <c r="AS49" s="326" t="s">
        <v>58</v>
      </c>
      <c r="AT49" s="327"/>
      <c r="AU49" s="56"/>
      <c r="AV49" s="56"/>
      <c r="AW49" s="56"/>
      <c r="AX49" s="56"/>
      <c r="AY49" s="56"/>
      <c r="AZ49" s="56"/>
      <c r="BA49" s="56"/>
      <c r="BB49" s="56"/>
      <c r="BC49" s="56"/>
      <c r="BD49" s="57"/>
    </row>
    <row r="50" spans="1:91" s="1" customFormat="1" ht="13.7" customHeight="1">
      <c r="B50" s="34"/>
      <c r="C50" s="28" t="s">
        <v>35</v>
      </c>
      <c r="D50" s="35"/>
      <c r="E50" s="35"/>
      <c r="F50" s="35"/>
      <c r="G50" s="35"/>
      <c r="H50" s="35"/>
      <c r="I50" s="35"/>
      <c r="J50" s="35"/>
      <c r="K50" s="35"/>
      <c r="L50" s="35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40</v>
      </c>
      <c r="AJ50" s="35"/>
      <c r="AK50" s="35"/>
      <c r="AL50" s="35"/>
      <c r="AM50" s="332" t="str">
        <f>IF(E20="","",E20)</f>
        <v xml:space="preserve"> </v>
      </c>
      <c r="AN50" s="333"/>
      <c r="AO50" s="333"/>
      <c r="AP50" s="333"/>
      <c r="AQ50" s="35"/>
      <c r="AR50" s="38"/>
      <c r="AS50" s="328"/>
      <c r="AT50" s="329"/>
      <c r="AU50" s="58"/>
      <c r="AV50" s="58"/>
      <c r="AW50" s="58"/>
      <c r="AX50" s="58"/>
      <c r="AY50" s="58"/>
      <c r="AZ50" s="58"/>
      <c r="BA50" s="58"/>
      <c r="BB50" s="58"/>
      <c r="BC50" s="58"/>
      <c r="BD50" s="59"/>
    </row>
    <row r="51" spans="1:91" s="1" customFormat="1" ht="10.9" customHeight="1"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30"/>
      <c r="AT51" s="331"/>
      <c r="AU51" s="60"/>
      <c r="AV51" s="60"/>
      <c r="AW51" s="60"/>
      <c r="AX51" s="60"/>
      <c r="AY51" s="60"/>
      <c r="AZ51" s="60"/>
      <c r="BA51" s="60"/>
      <c r="BB51" s="60"/>
      <c r="BC51" s="60"/>
      <c r="BD51" s="61"/>
    </row>
    <row r="52" spans="1:91" s="1" customFormat="1" ht="29.25" customHeight="1">
      <c r="B52" s="34"/>
      <c r="C52" s="345" t="s">
        <v>59</v>
      </c>
      <c r="D52" s="346"/>
      <c r="E52" s="346"/>
      <c r="F52" s="346"/>
      <c r="G52" s="346"/>
      <c r="H52" s="62"/>
      <c r="I52" s="347" t="s">
        <v>60</v>
      </c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  <c r="AF52" s="346"/>
      <c r="AG52" s="348" t="s">
        <v>61</v>
      </c>
      <c r="AH52" s="346"/>
      <c r="AI52" s="346"/>
      <c r="AJ52" s="346"/>
      <c r="AK52" s="346"/>
      <c r="AL52" s="346"/>
      <c r="AM52" s="346"/>
      <c r="AN52" s="347" t="s">
        <v>62</v>
      </c>
      <c r="AO52" s="346"/>
      <c r="AP52" s="346"/>
      <c r="AQ52" s="63" t="s">
        <v>63</v>
      </c>
      <c r="AR52" s="38"/>
      <c r="AS52" s="64" t="s">
        <v>64</v>
      </c>
      <c r="AT52" s="65" t="s">
        <v>65</v>
      </c>
      <c r="AU52" s="65" t="s">
        <v>66</v>
      </c>
      <c r="AV52" s="65" t="s">
        <v>67</v>
      </c>
      <c r="AW52" s="65" t="s">
        <v>68</v>
      </c>
      <c r="AX52" s="65" t="s">
        <v>69</v>
      </c>
      <c r="AY52" s="65" t="s">
        <v>70</v>
      </c>
      <c r="AZ52" s="65" t="s">
        <v>71</v>
      </c>
      <c r="BA52" s="65" t="s">
        <v>72</v>
      </c>
      <c r="BB52" s="65" t="s">
        <v>73</v>
      </c>
      <c r="BC52" s="65" t="s">
        <v>74</v>
      </c>
      <c r="BD52" s="66" t="s">
        <v>75</v>
      </c>
    </row>
    <row r="53" spans="1:91" s="1" customFormat="1" ht="10.9" customHeight="1"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67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9"/>
    </row>
    <row r="54" spans="1:91" s="4" customFormat="1" ht="32.450000000000003" customHeight="1">
      <c r="B54" s="70"/>
      <c r="C54" s="71" t="s">
        <v>76</v>
      </c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352">
        <f>ROUND(SUM(AG55:AG56),2)</f>
        <v>0</v>
      </c>
      <c r="AH54" s="352"/>
      <c r="AI54" s="352"/>
      <c r="AJ54" s="352"/>
      <c r="AK54" s="352"/>
      <c r="AL54" s="352"/>
      <c r="AM54" s="352"/>
      <c r="AN54" s="353">
        <f>SUM(AG54,AT54)</f>
        <v>0</v>
      </c>
      <c r="AO54" s="353"/>
      <c r="AP54" s="353"/>
      <c r="AQ54" s="74" t="s">
        <v>32</v>
      </c>
      <c r="AR54" s="75"/>
      <c r="AS54" s="76">
        <f>ROUND(SUM(AS55:AS56),2)</f>
        <v>0</v>
      </c>
      <c r="AT54" s="77">
        <f>ROUND(SUM(AV54:AW54),2)</f>
        <v>0</v>
      </c>
      <c r="AU54" s="78">
        <f>ROUND(SUM(AU55:AU56),5)</f>
        <v>0</v>
      </c>
      <c r="AV54" s="77">
        <f>ROUND(AZ54*L29,2)</f>
        <v>0</v>
      </c>
      <c r="AW54" s="77">
        <f>ROUND(BA54*L30,2)</f>
        <v>0</v>
      </c>
      <c r="AX54" s="77">
        <f>ROUND(BB54*L29,2)</f>
        <v>0</v>
      </c>
      <c r="AY54" s="77">
        <f>ROUND(BC54*L30,2)</f>
        <v>0</v>
      </c>
      <c r="AZ54" s="77">
        <f>ROUND(SUM(AZ55:AZ56),2)</f>
        <v>0</v>
      </c>
      <c r="BA54" s="77">
        <f>ROUND(SUM(BA55:BA56),2)</f>
        <v>0</v>
      </c>
      <c r="BB54" s="77">
        <f>ROUND(SUM(BB55:BB56),2)</f>
        <v>0</v>
      </c>
      <c r="BC54" s="77">
        <f>ROUND(SUM(BC55:BC56),2)</f>
        <v>0</v>
      </c>
      <c r="BD54" s="79">
        <f>ROUND(SUM(BD55:BD56),2)</f>
        <v>0</v>
      </c>
      <c r="BS54" s="80" t="s">
        <v>77</v>
      </c>
      <c r="BT54" s="80" t="s">
        <v>78</v>
      </c>
      <c r="BU54" s="81" t="s">
        <v>79</v>
      </c>
      <c r="BV54" s="80" t="s">
        <v>80</v>
      </c>
      <c r="BW54" s="80" t="s">
        <v>5</v>
      </c>
      <c r="BX54" s="80" t="s">
        <v>81</v>
      </c>
      <c r="CL54" s="80" t="s">
        <v>19</v>
      </c>
    </row>
    <row r="55" spans="1:91" s="5" customFormat="1" ht="27" customHeight="1">
      <c r="A55" s="82" t="s">
        <v>82</v>
      </c>
      <c r="B55" s="83"/>
      <c r="C55" s="84"/>
      <c r="D55" s="351" t="s">
        <v>83</v>
      </c>
      <c r="E55" s="351"/>
      <c r="F55" s="351"/>
      <c r="G55" s="351"/>
      <c r="H55" s="351"/>
      <c r="I55" s="85"/>
      <c r="J55" s="351" t="s">
        <v>84</v>
      </c>
      <c r="K55" s="351"/>
      <c r="L55" s="351"/>
      <c r="M55" s="351"/>
      <c r="N55" s="351"/>
      <c r="O55" s="351"/>
      <c r="P55" s="351"/>
      <c r="Q55" s="351"/>
      <c r="R55" s="351"/>
      <c r="S55" s="351"/>
      <c r="T55" s="351"/>
      <c r="U55" s="351"/>
      <c r="V55" s="351"/>
      <c r="W55" s="351"/>
      <c r="X55" s="351"/>
      <c r="Y55" s="351"/>
      <c r="Z55" s="351"/>
      <c r="AA55" s="351"/>
      <c r="AB55" s="351"/>
      <c r="AC55" s="351"/>
      <c r="AD55" s="351"/>
      <c r="AE55" s="351"/>
      <c r="AF55" s="351"/>
      <c r="AG55" s="349">
        <f>'2018-05-01-1 - Oprava pod...'!J30</f>
        <v>0</v>
      </c>
      <c r="AH55" s="350"/>
      <c r="AI55" s="350"/>
      <c r="AJ55" s="350"/>
      <c r="AK55" s="350"/>
      <c r="AL55" s="350"/>
      <c r="AM55" s="350"/>
      <c r="AN55" s="349">
        <f>SUM(AG55,AT55)</f>
        <v>0</v>
      </c>
      <c r="AO55" s="350"/>
      <c r="AP55" s="350"/>
      <c r="AQ55" s="86" t="s">
        <v>85</v>
      </c>
      <c r="AR55" s="87"/>
      <c r="AS55" s="88">
        <v>0</v>
      </c>
      <c r="AT55" s="89">
        <f>ROUND(SUM(AV55:AW55),2)</f>
        <v>0</v>
      </c>
      <c r="AU55" s="90">
        <f>'2018-05-01-1 - Oprava pod...'!P88</f>
        <v>0</v>
      </c>
      <c r="AV55" s="89">
        <f>'2018-05-01-1 - Oprava pod...'!J33</f>
        <v>0</v>
      </c>
      <c r="AW55" s="89">
        <f>'2018-05-01-1 - Oprava pod...'!J34</f>
        <v>0</v>
      </c>
      <c r="AX55" s="89">
        <f>'2018-05-01-1 - Oprava pod...'!J35</f>
        <v>0</v>
      </c>
      <c r="AY55" s="89">
        <f>'2018-05-01-1 - Oprava pod...'!J36</f>
        <v>0</v>
      </c>
      <c r="AZ55" s="89">
        <f>'2018-05-01-1 - Oprava pod...'!F33</f>
        <v>0</v>
      </c>
      <c r="BA55" s="89">
        <f>'2018-05-01-1 - Oprava pod...'!F34</f>
        <v>0</v>
      </c>
      <c r="BB55" s="89">
        <f>'2018-05-01-1 - Oprava pod...'!F35</f>
        <v>0</v>
      </c>
      <c r="BC55" s="89">
        <f>'2018-05-01-1 - Oprava pod...'!F36</f>
        <v>0</v>
      </c>
      <c r="BD55" s="91">
        <f>'2018-05-01-1 - Oprava pod...'!F37</f>
        <v>0</v>
      </c>
      <c r="BT55" s="92" t="s">
        <v>86</v>
      </c>
      <c r="BV55" s="92" t="s">
        <v>80</v>
      </c>
      <c r="BW55" s="92" t="s">
        <v>87</v>
      </c>
      <c r="BX55" s="92" t="s">
        <v>5</v>
      </c>
      <c r="CL55" s="92" t="s">
        <v>19</v>
      </c>
      <c r="CM55" s="92" t="s">
        <v>88</v>
      </c>
    </row>
    <row r="56" spans="1:91" s="5" customFormat="1" ht="27" customHeight="1">
      <c r="A56" s="82" t="s">
        <v>82</v>
      </c>
      <c r="B56" s="83"/>
      <c r="C56" s="84"/>
      <c r="D56" s="351" t="s">
        <v>89</v>
      </c>
      <c r="E56" s="351"/>
      <c r="F56" s="351"/>
      <c r="G56" s="351"/>
      <c r="H56" s="351"/>
      <c r="I56" s="85"/>
      <c r="J56" s="351" t="s">
        <v>90</v>
      </c>
      <c r="K56" s="351"/>
      <c r="L56" s="351"/>
      <c r="M56" s="351"/>
      <c r="N56" s="351"/>
      <c r="O56" s="351"/>
      <c r="P56" s="351"/>
      <c r="Q56" s="351"/>
      <c r="R56" s="351"/>
      <c r="S56" s="351"/>
      <c r="T56" s="351"/>
      <c r="U56" s="351"/>
      <c r="V56" s="351"/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49">
        <f>'2018-05-01-3 - Vedlejší n...'!J30</f>
        <v>0</v>
      </c>
      <c r="AH56" s="350"/>
      <c r="AI56" s="350"/>
      <c r="AJ56" s="350"/>
      <c r="AK56" s="350"/>
      <c r="AL56" s="350"/>
      <c r="AM56" s="350"/>
      <c r="AN56" s="349">
        <f>SUM(AG56,AT56)</f>
        <v>0</v>
      </c>
      <c r="AO56" s="350"/>
      <c r="AP56" s="350"/>
      <c r="AQ56" s="86" t="s">
        <v>85</v>
      </c>
      <c r="AR56" s="87"/>
      <c r="AS56" s="93">
        <v>0</v>
      </c>
      <c r="AT56" s="94">
        <f>ROUND(SUM(AV56:AW56),2)</f>
        <v>0</v>
      </c>
      <c r="AU56" s="95">
        <f>'2018-05-01-3 - Vedlejší n...'!P83</f>
        <v>0</v>
      </c>
      <c r="AV56" s="94">
        <f>'2018-05-01-3 - Vedlejší n...'!J33</f>
        <v>0</v>
      </c>
      <c r="AW56" s="94">
        <f>'2018-05-01-3 - Vedlejší n...'!J34</f>
        <v>0</v>
      </c>
      <c r="AX56" s="94">
        <f>'2018-05-01-3 - Vedlejší n...'!J35</f>
        <v>0</v>
      </c>
      <c r="AY56" s="94">
        <f>'2018-05-01-3 - Vedlejší n...'!J36</f>
        <v>0</v>
      </c>
      <c r="AZ56" s="94">
        <f>'2018-05-01-3 - Vedlejší n...'!F33</f>
        <v>0</v>
      </c>
      <c r="BA56" s="94">
        <f>'2018-05-01-3 - Vedlejší n...'!F34</f>
        <v>0</v>
      </c>
      <c r="BB56" s="94">
        <f>'2018-05-01-3 - Vedlejší n...'!F35</f>
        <v>0</v>
      </c>
      <c r="BC56" s="94">
        <f>'2018-05-01-3 - Vedlejší n...'!F36</f>
        <v>0</v>
      </c>
      <c r="BD56" s="96">
        <f>'2018-05-01-3 - Vedlejší n...'!F37</f>
        <v>0</v>
      </c>
      <c r="BT56" s="92" t="s">
        <v>86</v>
      </c>
      <c r="BV56" s="92" t="s">
        <v>80</v>
      </c>
      <c r="BW56" s="92" t="s">
        <v>91</v>
      </c>
      <c r="BX56" s="92" t="s">
        <v>5</v>
      </c>
      <c r="CL56" s="92" t="s">
        <v>19</v>
      </c>
      <c r="CM56" s="92" t="s">
        <v>88</v>
      </c>
    </row>
    <row r="57" spans="1:91" s="1" customFormat="1" ht="30" customHeight="1"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8"/>
    </row>
    <row r="58" spans="1:91" s="1" customFormat="1" ht="6.95" customHeight="1"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38"/>
    </row>
  </sheetData>
  <sheetProtection algorithmName="SHA-512" hashValue="RGBFCrXM4mfnEYwUcmOoGrYHB/I1fsonnaBLb+BjBOAzRi5EXuT42sVeMvH6cNpBTXj6c4s1TwOX3V2zRWRWvA==" saltValue="Qln/Npqf1ujOIyXXZj8o7li1NGM3lMmld+Ro6xe8efDr2S0UP9igCmMZJ4DCAuTyy4pPC5R2+rraC0f7fhHS6A==" spinCount="100000" sheet="1" objects="1" scenarios="1" formatColumns="0" formatRows="0"/>
  <mergeCells count="46">
    <mergeCell ref="AG54:AM54"/>
    <mergeCell ref="AN54:AP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L33:P33"/>
    <mergeCell ref="C52:G52"/>
    <mergeCell ref="I52:AF52"/>
    <mergeCell ref="AG52:AM52"/>
    <mergeCell ref="AN52:AP52"/>
    <mergeCell ref="AS49:AT51"/>
    <mergeCell ref="AM50:AP50"/>
    <mergeCell ref="L45:AO45"/>
    <mergeCell ref="AM47:AN47"/>
    <mergeCell ref="AM49:AP49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2018-05-01-1 - Oprava pod...'!C2" display="/"/>
    <hyperlink ref="A56" location="'2018-05-01-3 - Vedlejší n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1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7" customWidth="1"/>
    <col min="10" max="10" width="23.5" customWidth="1"/>
    <col min="11" max="11" width="15.5" customWidth="1"/>
    <col min="12" max="12" width="1.6640625" customWidth="1"/>
    <col min="13" max="13" width="10.83203125" customWidth="1"/>
    <col min="15" max="20" width="14.1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6" t="s">
        <v>87</v>
      </c>
    </row>
    <row r="3" spans="2:46" ht="6.95" customHeight="1">
      <c r="B3" s="98"/>
      <c r="C3" s="99"/>
      <c r="D3" s="99"/>
      <c r="E3" s="99"/>
      <c r="F3" s="99"/>
      <c r="G3" s="99"/>
      <c r="H3" s="99"/>
      <c r="I3" s="100"/>
      <c r="J3" s="99"/>
      <c r="K3" s="99"/>
      <c r="L3" s="19"/>
      <c r="AT3" s="16" t="s">
        <v>88</v>
      </c>
    </row>
    <row r="4" spans="2:46" ht="24.95" customHeight="1">
      <c r="B4" s="19"/>
      <c r="D4" s="101" t="s">
        <v>92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2" t="s">
        <v>16</v>
      </c>
      <c r="L6" s="19"/>
    </row>
    <row r="7" spans="2:46" ht="16.5" customHeight="1">
      <c r="B7" s="19"/>
      <c r="E7" s="354" t="str">
        <f>'Rekapitulace stavby'!K6</f>
        <v>CMTF UP V Olomouci - oprava podlah</v>
      </c>
      <c r="F7" s="355"/>
      <c r="G7" s="355"/>
      <c r="H7" s="355"/>
      <c r="L7" s="19"/>
    </row>
    <row r="8" spans="2:46" s="1" customFormat="1" ht="12" customHeight="1">
      <c r="B8" s="38"/>
      <c r="D8" s="102" t="s">
        <v>93</v>
      </c>
      <c r="I8" s="103"/>
      <c r="L8" s="38"/>
    </row>
    <row r="9" spans="2:46" s="1" customFormat="1" ht="36.950000000000003" customHeight="1">
      <c r="B9" s="38"/>
      <c r="E9" s="356" t="s">
        <v>94</v>
      </c>
      <c r="F9" s="357"/>
      <c r="G9" s="357"/>
      <c r="H9" s="357"/>
      <c r="I9" s="103"/>
      <c r="L9" s="38"/>
    </row>
    <row r="10" spans="2:46" s="1" customFormat="1" ht="11.25">
      <c r="B10" s="38"/>
      <c r="I10" s="103"/>
      <c r="L10" s="38"/>
    </row>
    <row r="11" spans="2:46" s="1" customFormat="1" ht="12" customHeight="1">
      <c r="B11" s="38"/>
      <c r="D11" s="102" t="s">
        <v>18</v>
      </c>
      <c r="F11" s="16" t="s">
        <v>19</v>
      </c>
      <c r="I11" s="104" t="s">
        <v>20</v>
      </c>
      <c r="J11" s="16" t="s">
        <v>21</v>
      </c>
      <c r="L11" s="38"/>
    </row>
    <row r="12" spans="2:46" s="1" customFormat="1" ht="12" customHeight="1">
      <c r="B12" s="38"/>
      <c r="D12" s="102" t="s">
        <v>22</v>
      </c>
      <c r="F12" s="16" t="s">
        <v>23</v>
      </c>
      <c r="I12" s="104" t="s">
        <v>24</v>
      </c>
      <c r="J12" s="105" t="str">
        <f>'Rekapitulace stavby'!AN8</f>
        <v>30. 4. 2018</v>
      </c>
      <c r="L12" s="38"/>
    </row>
    <row r="13" spans="2:46" s="1" customFormat="1" ht="21.75" customHeight="1">
      <c r="B13" s="38"/>
      <c r="D13" s="106" t="s">
        <v>26</v>
      </c>
      <c r="F13" s="107" t="s">
        <v>27</v>
      </c>
      <c r="I13" s="108" t="s">
        <v>28</v>
      </c>
      <c r="J13" s="107" t="s">
        <v>95</v>
      </c>
      <c r="L13" s="38"/>
    </row>
    <row r="14" spans="2:46" s="1" customFormat="1" ht="12" customHeight="1">
      <c r="B14" s="38"/>
      <c r="D14" s="102" t="s">
        <v>30</v>
      </c>
      <c r="I14" s="104" t="s">
        <v>31</v>
      </c>
      <c r="J14" s="16" t="s">
        <v>32</v>
      </c>
      <c r="L14" s="38"/>
    </row>
    <row r="15" spans="2:46" s="1" customFormat="1" ht="18" customHeight="1">
      <c r="B15" s="38"/>
      <c r="E15" s="16" t="s">
        <v>33</v>
      </c>
      <c r="I15" s="104" t="s">
        <v>34</v>
      </c>
      <c r="J15" s="16" t="s">
        <v>32</v>
      </c>
      <c r="L15" s="38"/>
    </row>
    <row r="16" spans="2:46" s="1" customFormat="1" ht="6.95" customHeight="1">
      <c r="B16" s="38"/>
      <c r="I16" s="103"/>
      <c r="L16" s="38"/>
    </row>
    <row r="17" spans="2:12" s="1" customFormat="1" ht="12" customHeight="1">
      <c r="B17" s="38"/>
      <c r="D17" s="102" t="s">
        <v>35</v>
      </c>
      <c r="I17" s="104" t="s">
        <v>31</v>
      </c>
      <c r="J17" s="29" t="str">
        <f>'Rekapitulace stavby'!AN13</f>
        <v>Vyplň údaj</v>
      </c>
      <c r="L17" s="38"/>
    </row>
    <row r="18" spans="2:12" s="1" customFormat="1" ht="18" customHeight="1">
      <c r="B18" s="38"/>
      <c r="E18" s="358" t="str">
        <f>'Rekapitulace stavby'!E14</f>
        <v>Vyplň údaj</v>
      </c>
      <c r="F18" s="359"/>
      <c r="G18" s="359"/>
      <c r="H18" s="359"/>
      <c r="I18" s="104" t="s">
        <v>34</v>
      </c>
      <c r="J18" s="29" t="str">
        <f>'Rekapitulace stavby'!AN14</f>
        <v>Vyplň údaj</v>
      </c>
      <c r="L18" s="38"/>
    </row>
    <row r="19" spans="2:12" s="1" customFormat="1" ht="6.95" customHeight="1">
      <c r="B19" s="38"/>
      <c r="I19" s="103"/>
      <c r="L19" s="38"/>
    </row>
    <row r="20" spans="2:12" s="1" customFormat="1" ht="12" customHeight="1">
      <c r="B20" s="38"/>
      <c r="D20" s="102" t="s">
        <v>37</v>
      </c>
      <c r="I20" s="104" t="s">
        <v>31</v>
      </c>
      <c r="J20" s="16" t="s">
        <v>32</v>
      </c>
      <c r="L20" s="38"/>
    </row>
    <row r="21" spans="2:12" s="1" customFormat="1" ht="18" customHeight="1">
      <c r="B21" s="38"/>
      <c r="E21" s="16" t="s">
        <v>38</v>
      </c>
      <c r="I21" s="104" t="s">
        <v>34</v>
      </c>
      <c r="J21" s="16" t="s">
        <v>32</v>
      </c>
      <c r="L21" s="38"/>
    </row>
    <row r="22" spans="2:12" s="1" customFormat="1" ht="6.95" customHeight="1">
      <c r="B22" s="38"/>
      <c r="I22" s="103"/>
      <c r="L22" s="38"/>
    </row>
    <row r="23" spans="2:12" s="1" customFormat="1" ht="12" customHeight="1">
      <c r="B23" s="38"/>
      <c r="D23" s="102" t="s">
        <v>40</v>
      </c>
      <c r="I23" s="104" t="s">
        <v>31</v>
      </c>
      <c r="J23" s="16" t="s">
        <v>32</v>
      </c>
      <c r="L23" s="38"/>
    </row>
    <row r="24" spans="2:12" s="1" customFormat="1" ht="18" customHeight="1">
      <c r="B24" s="38"/>
      <c r="E24" s="16" t="s">
        <v>41</v>
      </c>
      <c r="I24" s="104" t="s">
        <v>34</v>
      </c>
      <c r="J24" s="16" t="s">
        <v>32</v>
      </c>
      <c r="L24" s="38"/>
    </row>
    <row r="25" spans="2:12" s="1" customFormat="1" ht="6.95" customHeight="1">
      <c r="B25" s="38"/>
      <c r="I25" s="103"/>
      <c r="L25" s="38"/>
    </row>
    <row r="26" spans="2:12" s="1" customFormat="1" ht="12" customHeight="1">
      <c r="B26" s="38"/>
      <c r="D26" s="102" t="s">
        <v>42</v>
      </c>
      <c r="I26" s="103"/>
      <c r="L26" s="38"/>
    </row>
    <row r="27" spans="2:12" s="6" customFormat="1" ht="16.5" customHeight="1">
      <c r="B27" s="109"/>
      <c r="E27" s="360" t="s">
        <v>32</v>
      </c>
      <c r="F27" s="360"/>
      <c r="G27" s="360"/>
      <c r="H27" s="360"/>
      <c r="I27" s="110"/>
      <c r="L27" s="109"/>
    </row>
    <row r="28" spans="2:12" s="1" customFormat="1" ht="6.95" customHeight="1">
      <c r="B28" s="38"/>
      <c r="I28" s="103"/>
      <c r="L28" s="38"/>
    </row>
    <row r="29" spans="2:12" s="1" customFormat="1" ht="6.95" customHeight="1">
      <c r="B29" s="38"/>
      <c r="D29" s="56"/>
      <c r="E29" s="56"/>
      <c r="F29" s="56"/>
      <c r="G29" s="56"/>
      <c r="H29" s="56"/>
      <c r="I29" s="111"/>
      <c r="J29" s="56"/>
      <c r="K29" s="56"/>
      <c r="L29" s="38"/>
    </row>
    <row r="30" spans="2:12" s="1" customFormat="1" ht="25.35" customHeight="1">
      <c r="B30" s="38"/>
      <c r="D30" s="112" t="s">
        <v>44</v>
      </c>
      <c r="I30" s="103"/>
      <c r="J30" s="113">
        <f>ROUND(J88, 2)</f>
        <v>0</v>
      </c>
      <c r="L30" s="38"/>
    </row>
    <row r="31" spans="2:12" s="1" customFormat="1" ht="6.95" customHeight="1">
      <c r="B31" s="38"/>
      <c r="D31" s="56"/>
      <c r="E31" s="56"/>
      <c r="F31" s="56"/>
      <c r="G31" s="56"/>
      <c r="H31" s="56"/>
      <c r="I31" s="111"/>
      <c r="J31" s="56"/>
      <c r="K31" s="56"/>
      <c r="L31" s="38"/>
    </row>
    <row r="32" spans="2:12" s="1" customFormat="1" ht="14.45" customHeight="1">
      <c r="B32" s="38"/>
      <c r="F32" s="114" t="s">
        <v>46</v>
      </c>
      <c r="I32" s="115" t="s">
        <v>45</v>
      </c>
      <c r="J32" s="114" t="s">
        <v>47</v>
      </c>
      <c r="L32" s="38"/>
    </row>
    <row r="33" spans="2:12" s="1" customFormat="1" ht="14.45" customHeight="1">
      <c r="B33" s="38"/>
      <c r="D33" s="102" t="s">
        <v>48</v>
      </c>
      <c r="E33" s="102" t="s">
        <v>49</v>
      </c>
      <c r="F33" s="116">
        <f>ROUND((SUM(BE88:BE170)),  2)</f>
        <v>0</v>
      </c>
      <c r="I33" s="117">
        <v>0.21</v>
      </c>
      <c r="J33" s="116">
        <f>ROUND(((SUM(BE88:BE170))*I33),  2)</f>
        <v>0</v>
      </c>
      <c r="L33" s="38"/>
    </row>
    <row r="34" spans="2:12" s="1" customFormat="1" ht="14.45" customHeight="1">
      <c r="B34" s="38"/>
      <c r="E34" s="102" t="s">
        <v>50</v>
      </c>
      <c r="F34" s="116">
        <f>ROUND((SUM(BF88:BF170)),  2)</f>
        <v>0</v>
      </c>
      <c r="I34" s="117">
        <v>0.15</v>
      </c>
      <c r="J34" s="116">
        <f>ROUND(((SUM(BF88:BF170))*I34),  2)</f>
        <v>0</v>
      </c>
      <c r="L34" s="38"/>
    </row>
    <row r="35" spans="2:12" s="1" customFormat="1" ht="14.45" hidden="1" customHeight="1">
      <c r="B35" s="38"/>
      <c r="E35" s="102" t="s">
        <v>51</v>
      </c>
      <c r="F35" s="116">
        <f>ROUND((SUM(BG88:BG170)),  2)</f>
        <v>0</v>
      </c>
      <c r="I35" s="117">
        <v>0.21</v>
      </c>
      <c r="J35" s="116">
        <f>0</f>
        <v>0</v>
      </c>
      <c r="L35" s="38"/>
    </row>
    <row r="36" spans="2:12" s="1" customFormat="1" ht="14.45" hidden="1" customHeight="1">
      <c r="B36" s="38"/>
      <c r="E36" s="102" t="s">
        <v>52</v>
      </c>
      <c r="F36" s="116">
        <f>ROUND((SUM(BH88:BH170)),  2)</f>
        <v>0</v>
      </c>
      <c r="I36" s="117">
        <v>0.15</v>
      </c>
      <c r="J36" s="116">
        <f>0</f>
        <v>0</v>
      </c>
      <c r="L36" s="38"/>
    </row>
    <row r="37" spans="2:12" s="1" customFormat="1" ht="14.45" hidden="1" customHeight="1">
      <c r="B37" s="38"/>
      <c r="E37" s="102" t="s">
        <v>53</v>
      </c>
      <c r="F37" s="116">
        <f>ROUND((SUM(BI88:BI170)),  2)</f>
        <v>0</v>
      </c>
      <c r="I37" s="117">
        <v>0</v>
      </c>
      <c r="J37" s="116">
        <f>0</f>
        <v>0</v>
      </c>
      <c r="L37" s="38"/>
    </row>
    <row r="38" spans="2:12" s="1" customFormat="1" ht="6.95" customHeight="1">
      <c r="B38" s="38"/>
      <c r="I38" s="103"/>
      <c r="L38" s="38"/>
    </row>
    <row r="39" spans="2:12" s="1" customFormat="1" ht="25.35" customHeight="1">
      <c r="B39" s="38"/>
      <c r="C39" s="118"/>
      <c r="D39" s="119" t="s">
        <v>54</v>
      </c>
      <c r="E39" s="120"/>
      <c r="F39" s="120"/>
      <c r="G39" s="121" t="s">
        <v>55</v>
      </c>
      <c r="H39" s="122" t="s">
        <v>56</v>
      </c>
      <c r="I39" s="123"/>
      <c r="J39" s="124">
        <f>SUM(J30:J37)</f>
        <v>0</v>
      </c>
      <c r="K39" s="125"/>
      <c r="L39" s="38"/>
    </row>
    <row r="40" spans="2:12" s="1" customFormat="1" ht="14.45" customHeight="1">
      <c r="B40" s="126"/>
      <c r="C40" s="127"/>
      <c r="D40" s="127"/>
      <c r="E40" s="127"/>
      <c r="F40" s="127"/>
      <c r="G40" s="127"/>
      <c r="H40" s="127"/>
      <c r="I40" s="128"/>
      <c r="J40" s="127"/>
      <c r="K40" s="127"/>
      <c r="L40" s="38"/>
    </row>
    <row r="44" spans="2:12" s="1" customFormat="1" ht="6.95" customHeight="1">
      <c r="B44" s="129"/>
      <c r="C44" s="130"/>
      <c r="D44" s="130"/>
      <c r="E44" s="130"/>
      <c r="F44" s="130"/>
      <c r="G44" s="130"/>
      <c r="H44" s="130"/>
      <c r="I44" s="131"/>
      <c r="J44" s="130"/>
      <c r="K44" s="130"/>
      <c r="L44" s="38"/>
    </row>
    <row r="45" spans="2:12" s="1" customFormat="1" ht="24.95" customHeight="1">
      <c r="B45" s="34"/>
      <c r="C45" s="22" t="s">
        <v>96</v>
      </c>
      <c r="D45" s="35"/>
      <c r="E45" s="35"/>
      <c r="F45" s="35"/>
      <c r="G45" s="35"/>
      <c r="H45" s="35"/>
      <c r="I45" s="103"/>
      <c r="J45" s="35"/>
      <c r="K45" s="35"/>
      <c r="L45" s="38"/>
    </row>
    <row r="46" spans="2:12" s="1" customFormat="1" ht="6.95" customHeight="1">
      <c r="B46" s="34"/>
      <c r="C46" s="35"/>
      <c r="D46" s="35"/>
      <c r="E46" s="35"/>
      <c r="F46" s="35"/>
      <c r="G46" s="35"/>
      <c r="H46" s="35"/>
      <c r="I46" s="103"/>
      <c r="J46" s="35"/>
      <c r="K46" s="35"/>
      <c r="L46" s="38"/>
    </row>
    <row r="47" spans="2:12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03"/>
      <c r="J47" s="35"/>
      <c r="K47" s="35"/>
      <c r="L47" s="38"/>
    </row>
    <row r="48" spans="2:12" s="1" customFormat="1" ht="16.5" customHeight="1">
      <c r="B48" s="34"/>
      <c r="C48" s="35"/>
      <c r="D48" s="35"/>
      <c r="E48" s="361" t="str">
        <f>E7</f>
        <v>CMTF UP V Olomouci - oprava podlah</v>
      </c>
      <c r="F48" s="362"/>
      <c r="G48" s="362"/>
      <c r="H48" s="362"/>
      <c r="I48" s="103"/>
      <c r="J48" s="35"/>
      <c r="K48" s="35"/>
      <c r="L48" s="38"/>
    </row>
    <row r="49" spans="2:47" s="1" customFormat="1" ht="12" customHeight="1">
      <c r="B49" s="34"/>
      <c r="C49" s="28" t="s">
        <v>93</v>
      </c>
      <c r="D49" s="35"/>
      <c r="E49" s="35"/>
      <c r="F49" s="35"/>
      <c r="G49" s="35"/>
      <c r="H49" s="35"/>
      <c r="I49" s="103"/>
      <c r="J49" s="35"/>
      <c r="K49" s="35"/>
      <c r="L49" s="38"/>
    </row>
    <row r="50" spans="2:47" s="1" customFormat="1" ht="16.5" customHeight="1">
      <c r="B50" s="34"/>
      <c r="C50" s="35"/>
      <c r="D50" s="35"/>
      <c r="E50" s="334" t="str">
        <f>E9</f>
        <v>2018-05-01-1 - Oprava podlah ,míst 2,09 ,2.10,4.13</v>
      </c>
      <c r="F50" s="333"/>
      <c r="G50" s="333"/>
      <c r="H50" s="333"/>
      <c r="I50" s="103"/>
      <c r="J50" s="35"/>
      <c r="K50" s="35"/>
      <c r="L50" s="38"/>
    </row>
    <row r="51" spans="2:47" s="1" customFormat="1" ht="6.95" customHeight="1">
      <c r="B51" s="34"/>
      <c r="C51" s="35"/>
      <c r="D51" s="35"/>
      <c r="E51" s="35"/>
      <c r="F51" s="35"/>
      <c r="G51" s="35"/>
      <c r="H51" s="35"/>
      <c r="I51" s="103"/>
      <c r="J51" s="35"/>
      <c r="K51" s="35"/>
      <c r="L51" s="38"/>
    </row>
    <row r="52" spans="2:47" s="1" customFormat="1" ht="12" customHeight="1">
      <c r="B52" s="34"/>
      <c r="C52" s="28" t="s">
        <v>22</v>
      </c>
      <c r="D52" s="35"/>
      <c r="E52" s="35"/>
      <c r="F52" s="26" t="str">
        <f>F12</f>
        <v>č.p.244 ,par st 653/1</v>
      </c>
      <c r="G52" s="35"/>
      <c r="H52" s="35"/>
      <c r="I52" s="104" t="s">
        <v>24</v>
      </c>
      <c r="J52" s="55" t="str">
        <f>IF(J12="","",J12)</f>
        <v>30. 4. 2018</v>
      </c>
      <c r="K52" s="35"/>
      <c r="L52" s="38"/>
    </row>
    <row r="53" spans="2:47" s="1" customFormat="1" ht="6.95" customHeight="1">
      <c r="B53" s="34"/>
      <c r="C53" s="35"/>
      <c r="D53" s="35"/>
      <c r="E53" s="35"/>
      <c r="F53" s="35"/>
      <c r="G53" s="35"/>
      <c r="H53" s="35"/>
      <c r="I53" s="103"/>
      <c r="J53" s="35"/>
      <c r="K53" s="35"/>
      <c r="L53" s="38"/>
    </row>
    <row r="54" spans="2:47" s="1" customFormat="1" ht="24.95" customHeight="1">
      <c r="B54" s="34"/>
      <c r="C54" s="28" t="s">
        <v>30</v>
      </c>
      <c r="D54" s="35"/>
      <c r="E54" s="35"/>
      <c r="F54" s="26" t="str">
        <f>E15</f>
        <v>Universita Palackého v Olomouci</v>
      </c>
      <c r="G54" s="35"/>
      <c r="H54" s="35"/>
      <c r="I54" s="104" t="s">
        <v>37</v>
      </c>
      <c r="J54" s="32" t="str">
        <f>E21</f>
        <v>MgA , Ing arch Lukáš Blažek</v>
      </c>
      <c r="K54" s="35"/>
      <c r="L54" s="38"/>
    </row>
    <row r="55" spans="2:47" s="1" customFormat="1" ht="13.7" customHeight="1">
      <c r="B55" s="34"/>
      <c r="C55" s="28" t="s">
        <v>35</v>
      </c>
      <c r="D55" s="35"/>
      <c r="E55" s="35"/>
      <c r="F55" s="26" t="str">
        <f>IF(E18="","",E18)</f>
        <v>Vyplň údaj</v>
      </c>
      <c r="G55" s="35"/>
      <c r="H55" s="35"/>
      <c r="I55" s="104" t="s">
        <v>40</v>
      </c>
      <c r="J55" s="32" t="str">
        <f>E24</f>
        <v xml:space="preserve"> </v>
      </c>
      <c r="K55" s="35"/>
      <c r="L55" s="38"/>
    </row>
    <row r="56" spans="2:47" s="1" customFormat="1" ht="10.35" customHeight="1">
      <c r="B56" s="34"/>
      <c r="C56" s="35"/>
      <c r="D56" s="35"/>
      <c r="E56" s="35"/>
      <c r="F56" s="35"/>
      <c r="G56" s="35"/>
      <c r="H56" s="35"/>
      <c r="I56" s="103"/>
      <c r="J56" s="35"/>
      <c r="K56" s="35"/>
      <c r="L56" s="38"/>
    </row>
    <row r="57" spans="2:47" s="1" customFormat="1" ht="29.25" customHeight="1">
      <c r="B57" s="34"/>
      <c r="C57" s="132" t="s">
        <v>97</v>
      </c>
      <c r="D57" s="133"/>
      <c r="E57" s="133"/>
      <c r="F57" s="133"/>
      <c r="G57" s="133"/>
      <c r="H57" s="133"/>
      <c r="I57" s="134"/>
      <c r="J57" s="135" t="s">
        <v>98</v>
      </c>
      <c r="K57" s="133"/>
      <c r="L57" s="38"/>
    </row>
    <row r="58" spans="2:47" s="1" customFormat="1" ht="10.35" customHeight="1">
      <c r="B58" s="34"/>
      <c r="C58" s="35"/>
      <c r="D58" s="35"/>
      <c r="E58" s="35"/>
      <c r="F58" s="35"/>
      <c r="G58" s="35"/>
      <c r="H58" s="35"/>
      <c r="I58" s="103"/>
      <c r="J58" s="35"/>
      <c r="K58" s="35"/>
      <c r="L58" s="38"/>
    </row>
    <row r="59" spans="2:47" s="1" customFormat="1" ht="22.9" customHeight="1">
      <c r="B59" s="34"/>
      <c r="C59" s="136" t="s">
        <v>76</v>
      </c>
      <c r="D59" s="35"/>
      <c r="E59" s="35"/>
      <c r="F59" s="35"/>
      <c r="G59" s="35"/>
      <c r="H59" s="35"/>
      <c r="I59" s="103"/>
      <c r="J59" s="73">
        <f>J88</f>
        <v>0</v>
      </c>
      <c r="K59" s="35"/>
      <c r="L59" s="38"/>
      <c r="AU59" s="16" t="s">
        <v>99</v>
      </c>
    </row>
    <row r="60" spans="2:47" s="7" customFormat="1" ht="24.95" customHeight="1">
      <c r="B60" s="137"/>
      <c r="C60" s="138"/>
      <c r="D60" s="139" t="s">
        <v>100</v>
      </c>
      <c r="E60" s="140"/>
      <c r="F60" s="140"/>
      <c r="G60" s="140"/>
      <c r="H60" s="140"/>
      <c r="I60" s="141"/>
      <c r="J60" s="142">
        <f>J89</f>
        <v>0</v>
      </c>
      <c r="K60" s="138"/>
      <c r="L60" s="143"/>
    </row>
    <row r="61" spans="2:47" s="8" customFormat="1" ht="19.899999999999999" customHeight="1">
      <c r="B61" s="144"/>
      <c r="C61" s="145"/>
      <c r="D61" s="146" t="s">
        <v>101</v>
      </c>
      <c r="E61" s="147"/>
      <c r="F61" s="147"/>
      <c r="G61" s="147"/>
      <c r="H61" s="147"/>
      <c r="I61" s="148"/>
      <c r="J61" s="149">
        <f>J90</f>
        <v>0</v>
      </c>
      <c r="K61" s="145"/>
      <c r="L61" s="150"/>
    </row>
    <row r="62" spans="2:47" s="8" customFormat="1" ht="19.899999999999999" customHeight="1">
      <c r="B62" s="144"/>
      <c r="C62" s="145"/>
      <c r="D62" s="146" t="s">
        <v>102</v>
      </c>
      <c r="E62" s="147"/>
      <c r="F62" s="147"/>
      <c r="G62" s="147"/>
      <c r="H62" s="147"/>
      <c r="I62" s="148"/>
      <c r="J62" s="149">
        <f>J96</f>
        <v>0</v>
      </c>
      <c r="K62" s="145"/>
      <c r="L62" s="150"/>
    </row>
    <row r="63" spans="2:47" s="8" customFormat="1" ht="19.899999999999999" customHeight="1">
      <c r="B63" s="144"/>
      <c r="C63" s="145"/>
      <c r="D63" s="146" t="s">
        <v>103</v>
      </c>
      <c r="E63" s="147"/>
      <c r="F63" s="147"/>
      <c r="G63" s="147"/>
      <c r="H63" s="147"/>
      <c r="I63" s="148"/>
      <c r="J63" s="149">
        <f>J105</f>
        <v>0</v>
      </c>
      <c r="K63" s="145"/>
      <c r="L63" s="150"/>
    </row>
    <row r="64" spans="2:47" s="8" customFormat="1" ht="19.899999999999999" customHeight="1">
      <c r="B64" s="144"/>
      <c r="C64" s="145"/>
      <c r="D64" s="146" t="s">
        <v>104</v>
      </c>
      <c r="E64" s="147"/>
      <c r="F64" s="147"/>
      <c r="G64" s="147"/>
      <c r="H64" s="147"/>
      <c r="I64" s="148"/>
      <c r="J64" s="149">
        <f>J119</f>
        <v>0</v>
      </c>
      <c r="K64" s="145"/>
      <c r="L64" s="150"/>
    </row>
    <row r="65" spans="2:12" s="7" customFormat="1" ht="24.95" customHeight="1">
      <c r="B65" s="137"/>
      <c r="C65" s="138"/>
      <c r="D65" s="139" t="s">
        <v>105</v>
      </c>
      <c r="E65" s="140"/>
      <c r="F65" s="140"/>
      <c r="G65" s="140"/>
      <c r="H65" s="140"/>
      <c r="I65" s="141"/>
      <c r="J65" s="142">
        <f>J121</f>
        <v>0</v>
      </c>
      <c r="K65" s="138"/>
      <c r="L65" s="143"/>
    </row>
    <row r="66" spans="2:12" s="8" customFormat="1" ht="19.899999999999999" customHeight="1">
      <c r="B66" s="144"/>
      <c r="C66" s="145"/>
      <c r="D66" s="146" t="s">
        <v>106</v>
      </c>
      <c r="E66" s="147"/>
      <c r="F66" s="147"/>
      <c r="G66" s="147"/>
      <c r="H66" s="147"/>
      <c r="I66" s="148"/>
      <c r="J66" s="149">
        <f>J122</f>
        <v>0</v>
      </c>
      <c r="K66" s="145"/>
      <c r="L66" s="150"/>
    </row>
    <row r="67" spans="2:12" s="8" customFormat="1" ht="19.899999999999999" customHeight="1">
      <c r="B67" s="144"/>
      <c r="C67" s="145"/>
      <c r="D67" s="146" t="s">
        <v>107</v>
      </c>
      <c r="E67" s="147"/>
      <c r="F67" s="147"/>
      <c r="G67" s="147"/>
      <c r="H67" s="147"/>
      <c r="I67" s="148"/>
      <c r="J67" s="149">
        <f>J137</f>
        <v>0</v>
      </c>
      <c r="K67" s="145"/>
      <c r="L67" s="150"/>
    </row>
    <row r="68" spans="2:12" s="8" customFormat="1" ht="19.899999999999999" customHeight="1">
      <c r="B68" s="144"/>
      <c r="C68" s="145"/>
      <c r="D68" s="146" t="s">
        <v>108</v>
      </c>
      <c r="E68" s="147"/>
      <c r="F68" s="147"/>
      <c r="G68" s="147"/>
      <c r="H68" s="147"/>
      <c r="I68" s="148"/>
      <c r="J68" s="149">
        <f>J143</f>
        <v>0</v>
      </c>
      <c r="K68" s="145"/>
      <c r="L68" s="150"/>
    </row>
    <row r="69" spans="2:12" s="1" customFormat="1" ht="21.75" customHeight="1">
      <c r="B69" s="34"/>
      <c r="C69" s="35"/>
      <c r="D69" s="35"/>
      <c r="E69" s="35"/>
      <c r="F69" s="35"/>
      <c r="G69" s="35"/>
      <c r="H69" s="35"/>
      <c r="I69" s="103"/>
      <c r="J69" s="35"/>
      <c r="K69" s="35"/>
      <c r="L69" s="38"/>
    </row>
    <row r="70" spans="2:12" s="1" customFormat="1" ht="6.95" customHeight="1">
      <c r="B70" s="46"/>
      <c r="C70" s="47"/>
      <c r="D70" s="47"/>
      <c r="E70" s="47"/>
      <c r="F70" s="47"/>
      <c r="G70" s="47"/>
      <c r="H70" s="47"/>
      <c r="I70" s="128"/>
      <c r="J70" s="47"/>
      <c r="K70" s="47"/>
      <c r="L70" s="38"/>
    </row>
    <row r="74" spans="2:12" s="1" customFormat="1" ht="6.95" customHeight="1">
      <c r="B74" s="48"/>
      <c r="C74" s="49"/>
      <c r="D74" s="49"/>
      <c r="E74" s="49"/>
      <c r="F74" s="49"/>
      <c r="G74" s="49"/>
      <c r="H74" s="49"/>
      <c r="I74" s="131"/>
      <c r="J74" s="49"/>
      <c r="K74" s="49"/>
      <c r="L74" s="38"/>
    </row>
    <row r="75" spans="2:12" s="1" customFormat="1" ht="24.95" customHeight="1">
      <c r="B75" s="34"/>
      <c r="C75" s="22" t="s">
        <v>109</v>
      </c>
      <c r="D75" s="35"/>
      <c r="E75" s="35"/>
      <c r="F75" s="35"/>
      <c r="G75" s="35"/>
      <c r="H75" s="35"/>
      <c r="I75" s="103"/>
      <c r="J75" s="35"/>
      <c r="K75" s="35"/>
      <c r="L75" s="38"/>
    </row>
    <row r="76" spans="2:12" s="1" customFormat="1" ht="6.95" customHeight="1">
      <c r="B76" s="34"/>
      <c r="C76" s="35"/>
      <c r="D76" s="35"/>
      <c r="E76" s="35"/>
      <c r="F76" s="35"/>
      <c r="G76" s="35"/>
      <c r="H76" s="35"/>
      <c r="I76" s="103"/>
      <c r="J76" s="35"/>
      <c r="K76" s="35"/>
      <c r="L76" s="38"/>
    </row>
    <row r="77" spans="2:12" s="1" customFormat="1" ht="12" customHeight="1">
      <c r="B77" s="34"/>
      <c r="C77" s="28" t="s">
        <v>16</v>
      </c>
      <c r="D77" s="35"/>
      <c r="E77" s="35"/>
      <c r="F77" s="35"/>
      <c r="G77" s="35"/>
      <c r="H77" s="35"/>
      <c r="I77" s="103"/>
      <c r="J77" s="35"/>
      <c r="K77" s="35"/>
      <c r="L77" s="38"/>
    </row>
    <row r="78" spans="2:12" s="1" customFormat="1" ht="16.5" customHeight="1">
      <c r="B78" s="34"/>
      <c r="C78" s="35"/>
      <c r="D78" s="35"/>
      <c r="E78" s="361" t="str">
        <f>E7</f>
        <v>CMTF UP V Olomouci - oprava podlah</v>
      </c>
      <c r="F78" s="362"/>
      <c r="G78" s="362"/>
      <c r="H78" s="362"/>
      <c r="I78" s="103"/>
      <c r="J78" s="35"/>
      <c r="K78" s="35"/>
      <c r="L78" s="38"/>
    </row>
    <row r="79" spans="2:12" s="1" customFormat="1" ht="12" customHeight="1">
      <c r="B79" s="34"/>
      <c r="C79" s="28" t="s">
        <v>93</v>
      </c>
      <c r="D79" s="35"/>
      <c r="E79" s="35"/>
      <c r="F79" s="35"/>
      <c r="G79" s="35"/>
      <c r="H79" s="35"/>
      <c r="I79" s="103"/>
      <c r="J79" s="35"/>
      <c r="K79" s="35"/>
      <c r="L79" s="38"/>
    </row>
    <row r="80" spans="2:12" s="1" customFormat="1" ht="16.5" customHeight="1">
      <c r="B80" s="34"/>
      <c r="C80" s="35"/>
      <c r="D80" s="35"/>
      <c r="E80" s="334" t="str">
        <f>E9</f>
        <v>2018-05-01-1 - Oprava podlah ,míst 2,09 ,2.10,4.13</v>
      </c>
      <c r="F80" s="333"/>
      <c r="G80" s="333"/>
      <c r="H80" s="333"/>
      <c r="I80" s="103"/>
      <c r="J80" s="35"/>
      <c r="K80" s="35"/>
      <c r="L80" s="38"/>
    </row>
    <row r="81" spans="2:65" s="1" customFormat="1" ht="6.95" customHeight="1">
      <c r="B81" s="34"/>
      <c r="C81" s="35"/>
      <c r="D81" s="35"/>
      <c r="E81" s="35"/>
      <c r="F81" s="35"/>
      <c r="G81" s="35"/>
      <c r="H81" s="35"/>
      <c r="I81" s="103"/>
      <c r="J81" s="35"/>
      <c r="K81" s="35"/>
      <c r="L81" s="38"/>
    </row>
    <row r="82" spans="2:65" s="1" customFormat="1" ht="12" customHeight="1">
      <c r="B82" s="34"/>
      <c r="C82" s="28" t="s">
        <v>22</v>
      </c>
      <c r="D82" s="35"/>
      <c r="E82" s="35"/>
      <c r="F82" s="26" t="str">
        <f>F12</f>
        <v>č.p.244 ,par st 653/1</v>
      </c>
      <c r="G82" s="35"/>
      <c r="H82" s="35"/>
      <c r="I82" s="104" t="s">
        <v>24</v>
      </c>
      <c r="J82" s="55" t="str">
        <f>IF(J12="","",J12)</f>
        <v>30. 4. 2018</v>
      </c>
      <c r="K82" s="35"/>
      <c r="L82" s="38"/>
    </row>
    <row r="83" spans="2:65" s="1" customFormat="1" ht="6.95" customHeight="1">
      <c r="B83" s="34"/>
      <c r="C83" s="35"/>
      <c r="D83" s="35"/>
      <c r="E83" s="35"/>
      <c r="F83" s="35"/>
      <c r="G83" s="35"/>
      <c r="H83" s="35"/>
      <c r="I83" s="103"/>
      <c r="J83" s="35"/>
      <c r="K83" s="35"/>
      <c r="L83" s="38"/>
    </row>
    <row r="84" spans="2:65" s="1" customFormat="1" ht="24.95" customHeight="1">
      <c r="B84" s="34"/>
      <c r="C84" s="28" t="s">
        <v>30</v>
      </c>
      <c r="D84" s="35"/>
      <c r="E84" s="35"/>
      <c r="F84" s="26" t="str">
        <f>E15</f>
        <v>Universita Palackého v Olomouci</v>
      </c>
      <c r="G84" s="35"/>
      <c r="H84" s="35"/>
      <c r="I84" s="104" t="s">
        <v>37</v>
      </c>
      <c r="J84" s="32" t="str">
        <f>E21</f>
        <v>MgA , Ing arch Lukáš Blažek</v>
      </c>
      <c r="K84" s="35"/>
      <c r="L84" s="38"/>
    </row>
    <row r="85" spans="2:65" s="1" customFormat="1" ht="13.7" customHeight="1">
      <c r="B85" s="34"/>
      <c r="C85" s="28" t="s">
        <v>35</v>
      </c>
      <c r="D85" s="35"/>
      <c r="E85" s="35"/>
      <c r="F85" s="26" t="str">
        <f>IF(E18="","",E18)</f>
        <v>Vyplň údaj</v>
      </c>
      <c r="G85" s="35"/>
      <c r="H85" s="35"/>
      <c r="I85" s="104" t="s">
        <v>40</v>
      </c>
      <c r="J85" s="32" t="str">
        <f>E24</f>
        <v xml:space="preserve"> </v>
      </c>
      <c r="K85" s="35"/>
      <c r="L85" s="38"/>
    </row>
    <row r="86" spans="2:65" s="1" customFormat="1" ht="10.35" customHeight="1">
      <c r="B86" s="34"/>
      <c r="C86" s="35"/>
      <c r="D86" s="35"/>
      <c r="E86" s="35"/>
      <c r="F86" s="35"/>
      <c r="G86" s="35"/>
      <c r="H86" s="35"/>
      <c r="I86" s="103"/>
      <c r="J86" s="35"/>
      <c r="K86" s="35"/>
      <c r="L86" s="38"/>
    </row>
    <row r="87" spans="2:65" s="9" customFormat="1" ht="29.25" customHeight="1">
      <c r="B87" s="151"/>
      <c r="C87" s="152" t="s">
        <v>110</v>
      </c>
      <c r="D87" s="153" t="s">
        <v>63</v>
      </c>
      <c r="E87" s="153" t="s">
        <v>59</v>
      </c>
      <c r="F87" s="153" t="s">
        <v>60</v>
      </c>
      <c r="G87" s="153" t="s">
        <v>111</v>
      </c>
      <c r="H87" s="153" t="s">
        <v>112</v>
      </c>
      <c r="I87" s="154" t="s">
        <v>113</v>
      </c>
      <c r="J87" s="153" t="s">
        <v>98</v>
      </c>
      <c r="K87" s="155" t="s">
        <v>114</v>
      </c>
      <c r="L87" s="156"/>
      <c r="M87" s="64" t="s">
        <v>32</v>
      </c>
      <c r="N87" s="65" t="s">
        <v>48</v>
      </c>
      <c r="O87" s="65" t="s">
        <v>115</v>
      </c>
      <c r="P87" s="65" t="s">
        <v>116</v>
      </c>
      <c r="Q87" s="65" t="s">
        <v>117</v>
      </c>
      <c r="R87" s="65" t="s">
        <v>118</v>
      </c>
      <c r="S87" s="65" t="s">
        <v>119</v>
      </c>
      <c r="T87" s="66" t="s">
        <v>120</v>
      </c>
    </row>
    <row r="88" spans="2:65" s="1" customFormat="1" ht="22.9" customHeight="1">
      <c r="B88" s="34"/>
      <c r="C88" s="71" t="s">
        <v>121</v>
      </c>
      <c r="D88" s="35"/>
      <c r="E88" s="35"/>
      <c r="F88" s="35"/>
      <c r="G88" s="35"/>
      <c r="H88" s="35"/>
      <c r="I88" s="103"/>
      <c r="J88" s="157">
        <f>BK88</f>
        <v>0</v>
      </c>
      <c r="K88" s="35"/>
      <c r="L88" s="38"/>
      <c r="M88" s="67"/>
      <c r="N88" s="68"/>
      <c r="O88" s="68"/>
      <c r="P88" s="158">
        <f>P89+P121</f>
        <v>0</v>
      </c>
      <c r="Q88" s="68"/>
      <c r="R88" s="158">
        <f>R89+R121</f>
        <v>13.7472201</v>
      </c>
      <c r="S88" s="68"/>
      <c r="T88" s="159">
        <f>T89+T121</f>
        <v>59.935168499999996</v>
      </c>
      <c r="AT88" s="16" t="s">
        <v>77</v>
      </c>
      <c r="AU88" s="16" t="s">
        <v>99</v>
      </c>
      <c r="BK88" s="160">
        <f>BK89+BK121</f>
        <v>0</v>
      </c>
    </row>
    <row r="89" spans="2:65" s="10" customFormat="1" ht="25.9" customHeight="1">
      <c r="B89" s="161"/>
      <c r="C89" s="162"/>
      <c r="D89" s="163" t="s">
        <v>77</v>
      </c>
      <c r="E89" s="164" t="s">
        <v>122</v>
      </c>
      <c r="F89" s="164" t="s">
        <v>123</v>
      </c>
      <c r="G89" s="162"/>
      <c r="H89" s="162"/>
      <c r="I89" s="165"/>
      <c r="J89" s="166">
        <f>BK89</f>
        <v>0</v>
      </c>
      <c r="K89" s="162"/>
      <c r="L89" s="167"/>
      <c r="M89" s="168"/>
      <c r="N89" s="169"/>
      <c r="O89" s="169"/>
      <c r="P89" s="170">
        <f>P90+P96+P105+P119</f>
        <v>0</v>
      </c>
      <c r="Q89" s="169"/>
      <c r="R89" s="170">
        <f>R90+R96+R105+R119</f>
        <v>7.8383579999999995</v>
      </c>
      <c r="S89" s="169"/>
      <c r="T89" s="171">
        <f>T90+T96+T105+T119</f>
        <v>52.205999999999996</v>
      </c>
      <c r="AR89" s="172" t="s">
        <v>86</v>
      </c>
      <c r="AT89" s="173" t="s">
        <v>77</v>
      </c>
      <c r="AU89" s="173" t="s">
        <v>78</v>
      </c>
      <c r="AY89" s="172" t="s">
        <v>124</v>
      </c>
      <c r="BK89" s="174">
        <f>BK90+BK96+BK105+BK119</f>
        <v>0</v>
      </c>
    </row>
    <row r="90" spans="2:65" s="10" customFormat="1" ht="22.9" customHeight="1">
      <c r="B90" s="161"/>
      <c r="C90" s="162"/>
      <c r="D90" s="163" t="s">
        <v>77</v>
      </c>
      <c r="E90" s="175" t="s">
        <v>125</v>
      </c>
      <c r="F90" s="175" t="s">
        <v>126</v>
      </c>
      <c r="G90" s="162"/>
      <c r="H90" s="162"/>
      <c r="I90" s="165"/>
      <c r="J90" s="176">
        <f>BK90</f>
        <v>0</v>
      </c>
      <c r="K90" s="162"/>
      <c r="L90" s="167"/>
      <c r="M90" s="168"/>
      <c r="N90" s="169"/>
      <c r="O90" s="169"/>
      <c r="P90" s="170">
        <f>SUM(P91:P95)</f>
        <v>0</v>
      </c>
      <c r="Q90" s="169"/>
      <c r="R90" s="170">
        <f>SUM(R91:R95)</f>
        <v>7.8308999999999997</v>
      </c>
      <c r="S90" s="169"/>
      <c r="T90" s="171">
        <f>SUM(T91:T95)</f>
        <v>0</v>
      </c>
      <c r="AR90" s="172" t="s">
        <v>86</v>
      </c>
      <c r="AT90" s="173" t="s">
        <v>77</v>
      </c>
      <c r="AU90" s="173" t="s">
        <v>86</v>
      </c>
      <c r="AY90" s="172" t="s">
        <v>124</v>
      </c>
      <c r="BK90" s="174">
        <f>SUM(BK91:BK95)</f>
        <v>0</v>
      </c>
    </row>
    <row r="91" spans="2:65" s="1" customFormat="1" ht="16.5" customHeight="1">
      <c r="B91" s="34"/>
      <c r="C91" s="177" t="s">
        <v>86</v>
      </c>
      <c r="D91" s="177" t="s">
        <v>127</v>
      </c>
      <c r="E91" s="178" t="s">
        <v>128</v>
      </c>
      <c r="F91" s="179" t="s">
        <v>129</v>
      </c>
      <c r="G91" s="180" t="s">
        <v>130</v>
      </c>
      <c r="H91" s="181">
        <v>18.645</v>
      </c>
      <c r="I91" s="182"/>
      <c r="J91" s="183">
        <f>ROUND(I91*H91,2)</f>
        <v>0</v>
      </c>
      <c r="K91" s="179" t="s">
        <v>131</v>
      </c>
      <c r="L91" s="38"/>
      <c r="M91" s="184" t="s">
        <v>32</v>
      </c>
      <c r="N91" s="185" t="s">
        <v>49</v>
      </c>
      <c r="O91" s="60"/>
      <c r="P91" s="186">
        <f>O91*H91</f>
        <v>0</v>
      </c>
      <c r="Q91" s="186">
        <v>0.42</v>
      </c>
      <c r="R91" s="186">
        <f>Q91*H91</f>
        <v>7.8308999999999997</v>
      </c>
      <c r="S91" s="186">
        <v>0</v>
      </c>
      <c r="T91" s="187">
        <f>S91*H91</f>
        <v>0</v>
      </c>
      <c r="AR91" s="16" t="s">
        <v>132</v>
      </c>
      <c r="AT91" s="16" t="s">
        <v>127</v>
      </c>
      <c r="AU91" s="16" t="s">
        <v>88</v>
      </c>
      <c r="AY91" s="16" t="s">
        <v>124</v>
      </c>
      <c r="BE91" s="188">
        <f>IF(N91="základní",J91,0)</f>
        <v>0</v>
      </c>
      <c r="BF91" s="188">
        <f>IF(N91="snížená",J91,0)</f>
        <v>0</v>
      </c>
      <c r="BG91" s="188">
        <f>IF(N91="zákl. přenesená",J91,0)</f>
        <v>0</v>
      </c>
      <c r="BH91" s="188">
        <f>IF(N91="sníž. přenesená",J91,0)</f>
        <v>0</v>
      </c>
      <c r="BI91" s="188">
        <f>IF(N91="nulová",J91,0)</f>
        <v>0</v>
      </c>
      <c r="BJ91" s="16" t="s">
        <v>86</v>
      </c>
      <c r="BK91" s="188">
        <f>ROUND(I91*H91,2)</f>
        <v>0</v>
      </c>
      <c r="BL91" s="16" t="s">
        <v>132</v>
      </c>
      <c r="BM91" s="16" t="s">
        <v>133</v>
      </c>
    </row>
    <row r="92" spans="2:65" s="11" customFormat="1" ht="11.25">
      <c r="B92" s="189"/>
      <c r="C92" s="190"/>
      <c r="D92" s="191" t="s">
        <v>134</v>
      </c>
      <c r="E92" s="192" t="s">
        <v>32</v>
      </c>
      <c r="F92" s="193" t="s">
        <v>135</v>
      </c>
      <c r="G92" s="190"/>
      <c r="H92" s="194">
        <v>10.11</v>
      </c>
      <c r="I92" s="195"/>
      <c r="J92" s="190"/>
      <c r="K92" s="190"/>
      <c r="L92" s="196"/>
      <c r="M92" s="197"/>
      <c r="N92" s="198"/>
      <c r="O92" s="198"/>
      <c r="P92" s="198"/>
      <c r="Q92" s="198"/>
      <c r="R92" s="198"/>
      <c r="S92" s="198"/>
      <c r="T92" s="199"/>
      <c r="AT92" s="200" t="s">
        <v>134</v>
      </c>
      <c r="AU92" s="200" t="s">
        <v>88</v>
      </c>
      <c r="AV92" s="11" t="s">
        <v>88</v>
      </c>
      <c r="AW92" s="11" t="s">
        <v>39</v>
      </c>
      <c r="AX92" s="11" t="s">
        <v>78</v>
      </c>
      <c r="AY92" s="200" t="s">
        <v>124</v>
      </c>
    </row>
    <row r="93" spans="2:65" s="11" customFormat="1" ht="11.25">
      <c r="B93" s="189"/>
      <c r="C93" s="190"/>
      <c r="D93" s="191" t="s">
        <v>134</v>
      </c>
      <c r="E93" s="192" t="s">
        <v>32</v>
      </c>
      <c r="F93" s="193" t="s">
        <v>136</v>
      </c>
      <c r="G93" s="190"/>
      <c r="H93" s="194">
        <v>5.7850000000000001</v>
      </c>
      <c r="I93" s="195"/>
      <c r="J93" s="190"/>
      <c r="K93" s="190"/>
      <c r="L93" s="196"/>
      <c r="M93" s="197"/>
      <c r="N93" s="198"/>
      <c r="O93" s="198"/>
      <c r="P93" s="198"/>
      <c r="Q93" s="198"/>
      <c r="R93" s="198"/>
      <c r="S93" s="198"/>
      <c r="T93" s="199"/>
      <c r="AT93" s="200" t="s">
        <v>134</v>
      </c>
      <c r="AU93" s="200" t="s">
        <v>88</v>
      </c>
      <c r="AV93" s="11" t="s">
        <v>88</v>
      </c>
      <c r="AW93" s="11" t="s">
        <v>39</v>
      </c>
      <c r="AX93" s="11" t="s">
        <v>78</v>
      </c>
      <c r="AY93" s="200" t="s">
        <v>124</v>
      </c>
    </row>
    <row r="94" spans="2:65" s="11" customFormat="1" ht="11.25">
      <c r="B94" s="189"/>
      <c r="C94" s="190"/>
      <c r="D94" s="191" t="s">
        <v>134</v>
      </c>
      <c r="E94" s="192" t="s">
        <v>32</v>
      </c>
      <c r="F94" s="193" t="s">
        <v>137</v>
      </c>
      <c r="G94" s="190"/>
      <c r="H94" s="194">
        <v>2.75</v>
      </c>
      <c r="I94" s="195"/>
      <c r="J94" s="190"/>
      <c r="K94" s="190"/>
      <c r="L94" s="196"/>
      <c r="M94" s="197"/>
      <c r="N94" s="198"/>
      <c r="O94" s="198"/>
      <c r="P94" s="198"/>
      <c r="Q94" s="198"/>
      <c r="R94" s="198"/>
      <c r="S94" s="198"/>
      <c r="T94" s="199"/>
      <c r="AT94" s="200" t="s">
        <v>134</v>
      </c>
      <c r="AU94" s="200" t="s">
        <v>88</v>
      </c>
      <c r="AV94" s="11" t="s">
        <v>88</v>
      </c>
      <c r="AW94" s="11" t="s">
        <v>39</v>
      </c>
      <c r="AX94" s="11" t="s">
        <v>78</v>
      </c>
      <c r="AY94" s="200" t="s">
        <v>124</v>
      </c>
    </row>
    <row r="95" spans="2:65" s="12" customFormat="1" ht="11.25">
      <c r="B95" s="201"/>
      <c r="C95" s="202"/>
      <c r="D95" s="191" t="s">
        <v>134</v>
      </c>
      <c r="E95" s="203" t="s">
        <v>32</v>
      </c>
      <c r="F95" s="204" t="s">
        <v>138</v>
      </c>
      <c r="G95" s="202"/>
      <c r="H95" s="205">
        <v>18.645</v>
      </c>
      <c r="I95" s="206"/>
      <c r="J95" s="202"/>
      <c r="K95" s="202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134</v>
      </c>
      <c r="AU95" s="211" t="s">
        <v>88</v>
      </c>
      <c r="AV95" s="12" t="s">
        <v>132</v>
      </c>
      <c r="AW95" s="12" t="s">
        <v>39</v>
      </c>
      <c r="AX95" s="12" t="s">
        <v>86</v>
      </c>
      <c r="AY95" s="211" t="s">
        <v>124</v>
      </c>
    </row>
    <row r="96" spans="2:65" s="10" customFormat="1" ht="22.9" customHeight="1">
      <c r="B96" s="161"/>
      <c r="C96" s="162"/>
      <c r="D96" s="163" t="s">
        <v>77</v>
      </c>
      <c r="E96" s="175" t="s">
        <v>139</v>
      </c>
      <c r="F96" s="175" t="s">
        <v>140</v>
      </c>
      <c r="G96" s="162"/>
      <c r="H96" s="162"/>
      <c r="I96" s="165"/>
      <c r="J96" s="176">
        <f>BK96</f>
        <v>0</v>
      </c>
      <c r="K96" s="162"/>
      <c r="L96" s="167"/>
      <c r="M96" s="168"/>
      <c r="N96" s="169"/>
      <c r="O96" s="169"/>
      <c r="P96" s="170">
        <f>SUM(P97:P104)</f>
        <v>0</v>
      </c>
      <c r="Q96" s="169"/>
      <c r="R96" s="170">
        <f>SUM(R97:R104)</f>
        <v>7.4580000000000002E-3</v>
      </c>
      <c r="S96" s="169"/>
      <c r="T96" s="171">
        <f>SUM(T97:T104)</f>
        <v>52.205999999999996</v>
      </c>
      <c r="AR96" s="172" t="s">
        <v>86</v>
      </c>
      <c r="AT96" s="173" t="s">
        <v>77</v>
      </c>
      <c r="AU96" s="173" t="s">
        <v>86</v>
      </c>
      <c r="AY96" s="172" t="s">
        <v>124</v>
      </c>
      <c r="BK96" s="174">
        <f>SUM(BK97:BK104)</f>
        <v>0</v>
      </c>
    </row>
    <row r="97" spans="2:65" s="1" customFormat="1" ht="16.5" customHeight="1">
      <c r="B97" s="34"/>
      <c r="C97" s="177" t="s">
        <v>88</v>
      </c>
      <c r="D97" s="177" t="s">
        <v>127</v>
      </c>
      <c r="E97" s="178" t="s">
        <v>141</v>
      </c>
      <c r="F97" s="179" t="s">
        <v>142</v>
      </c>
      <c r="G97" s="180" t="s">
        <v>143</v>
      </c>
      <c r="H97" s="181">
        <v>186.45</v>
      </c>
      <c r="I97" s="182"/>
      <c r="J97" s="183">
        <f>ROUND(I97*H97,2)</f>
        <v>0</v>
      </c>
      <c r="K97" s="179" t="s">
        <v>131</v>
      </c>
      <c r="L97" s="38"/>
      <c r="M97" s="184" t="s">
        <v>32</v>
      </c>
      <c r="N97" s="185" t="s">
        <v>49</v>
      </c>
      <c r="O97" s="60"/>
      <c r="P97" s="186">
        <f>O97*H97</f>
        <v>0</v>
      </c>
      <c r="Q97" s="186">
        <v>4.0000000000000003E-5</v>
      </c>
      <c r="R97" s="186">
        <f>Q97*H97</f>
        <v>7.4580000000000002E-3</v>
      </c>
      <c r="S97" s="186">
        <v>0</v>
      </c>
      <c r="T97" s="187">
        <f>S97*H97</f>
        <v>0</v>
      </c>
      <c r="AR97" s="16" t="s">
        <v>132</v>
      </c>
      <c r="AT97" s="16" t="s">
        <v>127</v>
      </c>
      <c r="AU97" s="16" t="s">
        <v>88</v>
      </c>
      <c r="AY97" s="16" t="s">
        <v>124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16" t="s">
        <v>86</v>
      </c>
      <c r="BK97" s="188">
        <f>ROUND(I97*H97,2)</f>
        <v>0</v>
      </c>
      <c r="BL97" s="16" t="s">
        <v>132</v>
      </c>
      <c r="BM97" s="16" t="s">
        <v>144</v>
      </c>
    </row>
    <row r="98" spans="2:65" s="11" customFormat="1" ht="11.25">
      <c r="B98" s="189"/>
      <c r="C98" s="190"/>
      <c r="D98" s="191" t="s">
        <v>134</v>
      </c>
      <c r="E98" s="192" t="s">
        <v>32</v>
      </c>
      <c r="F98" s="193" t="s">
        <v>145</v>
      </c>
      <c r="G98" s="190"/>
      <c r="H98" s="194">
        <v>186.45</v>
      </c>
      <c r="I98" s="195"/>
      <c r="J98" s="190"/>
      <c r="K98" s="190"/>
      <c r="L98" s="196"/>
      <c r="M98" s="197"/>
      <c r="N98" s="198"/>
      <c r="O98" s="198"/>
      <c r="P98" s="198"/>
      <c r="Q98" s="198"/>
      <c r="R98" s="198"/>
      <c r="S98" s="198"/>
      <c r="T98" s="199"/>
      <c r="AT98" s="200" t="s">
        <v>134</v>
      </c>
      <c r="AU98" s="200" t="s">
        <v>88</v>
      </c>
      <c r="AV98" s="11" t="s">
        <v>88</v>
      </c>
      <c r="AW98" s="11" t="s">
        <v>39</v>
      </c>
      <c r="AX98" s="11" t="s">
        <v>78</v>
      </c>
      <c r="AY98" s="200" t="s">
        <v>124</v>
      </c>
    </row>
    <row r="99" spans="2:65" s="12" customFormat="1" ht="11.25">
      <c r="B99" s="201"/>
      <c r="C99" s="202"/>
      <c r="D99" s="191" t="s">
        <v>134</v>
      </c>
      <c r="E99" s="203" t="s">
        <v>32</v>
      </c>
      <c r="F99" s="204" t="s">
        <v>138</v>
      </c>
      <c r="G99" s="202"/>
      <c r="H99" s="205">
        <v>186.45</v>
      </c>
      <c r="I99" s="206"/>
      <c r="J99" s="202"/>
      <c r="K99" s="202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134</v>
      </c>
      <c r="AU99" s="211" t="s">
        <v>88</v>
      </c>
      <c r="AV99" s="12" t="s">
        <v>132</v>
      </c>
      <c r="AW99" s="12" t="s">
        <v>39</v>
      </c>
      <c r="AX99" s="12" t="s">
        <v>86</v>
      </c>
      <c r="AY99" s="211" t="s">
        <v>124</v>
      </c>
    </row>
    <row r="100" spans="2:65" s="1" customFormat="1" ht="16.5" customHeight="1">
      <c r="B100" s="34"/>
      <c r="C100" s="177" t="s">
        <v>146</v>
      </c>
      <c r="D100" s="177" t="s">
        <v>127</v>
      </c>
      <c r="E100" s="178" t="s">
        <v>147</v>
      </c>
      <c r="F100" s="179" t="s">
        <v>148</v>
      </c>
      <c r="G100" s="180" t="s">
        <v>130</v>
      </c>
      <c r="H100" s="181">
        <v>37.29</v>
      </c>
      <c r="I100" s="182"/>
      <c r="J100" s="183">
        <f>ROUND(I100*H100,2)</f>
        <v>0</v>
      </c>
      <c r="K100" s="179" t="s">
        <v>131</v>
      </c>
      <c r="L100" s="38"/>
      <c r="M100" s="184" t="s">
        <v>32</v>
      </c>
      <c r="N100" s="185" t="s">
        <v>49</v>
      </c>
      <c r="O100" s="60"/>
      <c r="P100" s="186">
        <f>O100*H100</f>
        <v>0</v>
      </c>
      <c r="Q100" s="186">
        <v>0</v>
      </c>
      <c r="R100" s="186">
        <f>Q100*H100</f>
        <v>0</v>
      </c>
      <c r="S100" s="186">
        <v>1.4</v>
      </c>
      <c r="T100" s="187">
        <f>S100*H100</f>
        <v>52.205999999999996</v>
      </c>
      <c r="AR100" s="16" t="s">
        <v>132</v>
      </c>
      <c r="AT100" s="16" t="s">
        <v>127</v>
      </c>
      <c r="AU100" s="16" t="s">
        <v>88</v>
      </c>
      <c r="AY100" s="16" t="s">
        <v>124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16" t="s">
        <v>86</v>
      </c>
      <c r="BK100" s="188">
        <f>ROUND(I100*H100,2)</f>
        <v>0</v>
      </c>
      <c r="BL100" s="16" t="s">
        <v>132</v>
      </c>
      <c r="BM100" s="16" t="s">
        <v>149</v>
      </c>
    </row>
    <row r="101" spans="2:65" s="11" customFormat="1" ht="11.25">
      <c r="B101" s="189"/>
      <c r="C101" s="190"/>
      <c r="D101" s="191" t="s">
        <v>134</v>
      </c>
      <c r="E101" s="192" t="s">
        <v>32</v>
      </c>
      <c r="F101" s="193" t="s">
        <v>150</v>
      </c>
      <c r="G101" s="190"/>
      <c r="H101" s="194">
        <v>11.57</v>
      </c>
      <c r="I101" s="195"/>
      <c r="J101" s="190"/>
      <c r="K101" s="190"/>
      <c r="L101" s="196"/>
      <c r="M101" s="197"/>
      <c r="N101" s="198"/>
      <c r="O101" s="198"/>
      <c r="P101" s="198"/>
      <c r="Q101" s="198"/>
      <c r="R101" s="198"/>
      <c r="S101" s="198"/>
      <c r="T101" s="199"/>
      <c r="AT101" s="200" t="s">
        <v>134</v>
      </c>
      <c r="AU101" s="200" t="s">
        <v>88</v>
      </c>
      <c r="AV101" s="11" t="s">
        <v>88</v>
      </c>
      <c r="AW101" s="11" t="s">
        <v>39</v>
      </c>
      <c r="AX101" s="11" t="s">
        <v>78</v>
      </c>
      <c r="AY101" s="200" t="s">
        <v>124</v>
      </c>
    </row>
    <row r="102" spans="2:65" s="11" customFormat="1" ht="11.25">
      <c r="B102" s="189"/>
      <c r="C102" s="190"/>
      <c r="D102" s="191" t="s">
        <v>134</v>
      </c>
      <c r="E102" s="192" t="s">
        <v>32</v>
      </c>
      <c r="F102" s="193" t="s">
        <v>151</v>
      </c>
      <c r="G102" s="190"/>
      <c r="H102" s="194">
        <v>5.5</v>
      </c>
      <c r="I102" s="195"/>
      <c r="J102" s="190"/>
      <c r="K102" s="190"/>
      <c r="L102" s="196"/>
      <c r="M102" s="197"/>
      <c r="N102" s="198"/>
      <c r="O102" s="198"/>
      <c r="P102" s="198"/>
      <c r="Q102" s="198"/>
      <c r="R102" s="198"/>
      <c r="S102" s="198"/>
      <c r="T102" s="199"/>
      <c r="AT102" s="200" t="s">
        <v>134</v>
      </c>
      <c r="AU102" s="200" t="s">
        <v>88</v>
      </c>
      <c r="AV102" s="11" t="s">
        <v>88</v>
      </c>
      <c r="AW102" s="11" t="s">
        <v>39</v>
      </c>
      <c r="AX102" s="11" t="s">
        <v>78</v>
      </c>
      <c r="AY102" s="200" t="s">
        <v>124</v>
      </c>
    </row>
    <row r="103" spans="2:65" s="11" customFormat="1" ht="11.25">
      <c r="B103" s="189"/>
      <c r="C103" s="190"/>
      <c r="D103" s="191" t="s">
        <v>134</v>
      </c>
      <c r="E103" s="192" t="s">
        <v>32</v>
      </c>
      <c r="F103" s="193" t="s">
        <v>152</v>
      </c>
      <c r="G103" s="190"/>
      <c r="H103" s="194">
        <v>20.22</v>
      </c>
      <c r="I103" s="195"/>
      <c r="J103" s="190"/>
      <c r="K103" s="190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134</v>
      </c>
      <c r="AU103" s="200" t="s">
        <v>88</v>
      </c>
      <c r="AV103" s="11" t="s">
        <v>88</v>
      </c>
      <c r="AW103" s="11" t="s">
        <v>39</v>
      </c>
      <c r="AX103" s="11" t="s">
        <v>78</v>
      </c>
      <c r="AY103" s="200" t="s">
        <v>124</v>
      </c>
    </row>
    <row r="104" spans="2:65" s="12" customFormat="1" ht="11.25">
      <c r="B104" s="201"/>
      <c r="C104" s="202"/>
      <c r="D104" s="191" t="s">
        <v>134</v>
      </c>
      <c r="E104" s="203" t="s">
        <v>32</v>
      </c>
      <c r="F104" s="204" t="s">
        <v>138</v>
      </c>
      <c r="G104" s="202"/>
      <c r="H104" s="205">
        <v>37.29</v>
      </c>
      <c r="I104" s="206"/>
      <c r="J104" s="202"/>
      <c r="K104" s="202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134</v>
      </c>
      <c r="AU104" s="211" t="s">
        <v>88</v>
      </c>
      <c r="AV104" s="12" t="s">
        <v>132</v>
      </c>
      <c r="AW104" s="12" t="s">
        <v>39</v>
      </c>
      <c r="AX104" s="12" t="s">
        <v>86</v>
      </c>
      <c r="AY104" s="211" t="s">
        <v>124</v>
      </c>
    </row>
    <row r="105" spans="2:65" s="10" customFormat="1" ht="22.9" customHeight="1">
      <c r="B105" s="161"/>
      <c r="C105" s="162"/>
      <c r="D105" s="163" t="s">
        <v>77</v>
      </c>
      <c r="E105" s="175" t="s">
        <v>153</v>
      </c>
      <c r="F105" s="175" t="s">
        <v>154</v>
      </c>
      <c r="G105" s="162"/>
      <c r="H105" s="162"/>
      <c r="I105" s="165"/>
      <c r="J105" s="176">
        <f>BK105</f>
        <v>0</v>
      </c>
      <c r="K105" s="162"/>
      <c r="L105" s="167"/>
      <c r="M105" s="168"/>
      <c r="N105" s="169"/>
      <c r="O105" s="169"/>
      <c r="P105" s="170">
        <f>SUM(P106:P118)</f>
        <v>0</v>
      </c>
      <c r="Q105" s="169"/>
      <c r="R105" s="170">
        <f>SUM(R106:R118)</f>
        <v>0</v>
      </c>
      <c r="S105" s="169"/>
      <c r="T105" s="171">
        <f>SUM(T106:T118)</f>
        <v>0</v>
      </c>
      <c r="AR105" s="172" t="s">
        <v>86</v>
      </c>
      <c r="AT105" s="173" t="s">
        <v>77</v>
      </c>
      <c r="AU105" s="173" t="s">
        <v>86</v>
      </c>
      <c r="AY105" s="172" t="s">
        <v>124</v>
      </c>
      <c r="BK105" s="174">
        <f>SUM(BK106:BK118)</f>
        <v>0</v>
      </c>
    </row>
    <row r="106" spans="2:65" s="1" customFormat="1" ht="22.5" customHeight="1">
      <c r="B106" s="34"/>
      <c r="C106" s="177" t="s">
        <v>132</v>
      </c>
      <c r="D106" s="177" t="s">
        <v>127</v>
      </c>
      <c r="E106" s="178" t="s">
        <v>155</v>
      </c>
      <c r="F106" s="179" t="s">
        <v>156</v>
      </c>
      <c r="G106" s="180" t="s">
        <v>157</v>
      </c>
      <c r="H106" s="181">
        <v>59.99</v>
      </c>
      <c r="I106" s="182"/>
      <c r="J106" s="183">
        <f>ROUND(I106*H106,2)</f>
        <v>0</v>
      </c>
      <c r="K106" s="179" t="s">
        <v>131</v>
      </c>
      <c r="L106" s="38"/>
      <c r="M106" s="184" t="s">
        <v>32</v>
      </c>
      <c r="N106" s="185" t="s">
        <v>49</v>
      </c>
      <c r="O106" s="60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AR106" s="16" t="s">
        <v>132</v>
      </c>
      <c r="AT106" s="16" t="s">
        <v>127</v>
      </c>
      <c r="AU106" s="16" t="s">
        <v>88</v>
      </c>
      <c r="AY106" s="16" t="s">
        <v>124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16" t="s">
        <v>86</v>
      </c>
      <c r="BK106" s="188">
        <f>ROUND(I106*H106,2)</f>
        <v>0</v>
      </c>
      <c r="BL106" s="16" t="s">
        <v>132</v>
      </c>
      <c r="BM106" s="16" t="s">
        <v>158</v>
      </c>
    </row>
    <row r="107" spans="2:65" s="11" customFormat="1" ht="11.25">
      <c r="B107" s="189"/>
      <c r="C107" s="190"/>
      <c r="D107" s="191" t="s">
        <v>134</v>
      </c>
      <c r="E107" s="192" t="s">
        <v>32</v>
      </c>
      <c r="F107" s="193" t="s">
        <v>159</v>
      </c>
      <c r="G107" s="190"/>
      <c r="H107" s="194">
        <v>59.99</v>
      </c>
      <c r="I107" s="195"/>
      <c r="J107" s="190"/>
      <c r="K107" s="190"/>
      <c r="L107" s="196"/>
      <c r="M107" s="197"/>
      <c r="N107" s="198"/>
      <c r="O107" s="198"/>
      <c r="P107" s="198"/>
      <c r="Q107" s="198"/>
      <c r="R107" s="198"/>
      <c r="S107" s="198"/>
      <c r="T107" s="199"/>
      <c r="AT107" s="200" t="s">
        <v>134</v>
      </c>
      <c r="AU107" s="200" t="s">
        <v>88</v>
      </c>
      <c r="AV107" s="11" t="s">
        <v>88</v>
      </c>
      <c r="AW107" s="11" t="s">
        <v>39</v>
      </c>
      <c r="AX107" s="11" t="s">
        <v>86</v>
      </c>
      <c r="AY107" s="200" t="s">
        <v>124</v>
      </c>
    </row>
    <row r="108" spans="2:65" s="1" customFormat="1" ht="16.5" customHeight="1">
      <c r="B108" s="34"/>
      <c r="C108" s="177" t="s">
        <v>160</v>
      </c>
      <c r="D108" s="177" t="s">
        <v>127</v>
      </c>
      <c r="E108" s="178" t="s">
        <v>161</v>
      </c>
      <c r="F108" s="179" t="s">
        <v>162</v>
      </c>
      <c r="G108" s="180" t="s">
        <v>163</v>
      </c>
      <c r="H108" s="181">
        <v>59.99</v>
      </c>
      <c r="I108" s="182"/>
      <c r="J108" s="183">
        <f>ROUND(I108*H108,2)</f>
        <v>0</v>
      </c>
      <c r="K108" s="179" t="s">
        <v>131</v>
      </c>
      <c r="L108" s="38"/>
      <c r="M108" s="184" t="s">
        <v>32</v>
      </c>
      <c r="N108" s="185" t="s">
        <v>49</v>
      </c>
      <c r="O108" s="60"/>
      <c r="P108" s="186">
        <f>O108*H108</f>
        <v>0</v>
      </c>
      <c r="Q108" s="186">
        <v>0</v>
      </c>
      <c r="R108" s="186">
        <f>Q108*H108</f>
        <v>0</v>
      </c>
      <c r="S108" s="186">
        <v>0</v>
      </c>
      <c r="T108" s="187">
        <f>S108*H108</f>
        <v>0</v>
      </c>
      <c r="AR108" s="16" t="s">
        <v>132</v>
      </c>
      <c r="AT108" s="16" t="s">
        <v>127</v>
      </c>
      <c r="AU108" s="16" t="s">
        <v>88</v>
      </c>
      <c r="AY108" s="16" t="s">
        <v>124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16" t="s">
        <v>86</v>
      </c>
      <c r="BK108" s="188">
        <f>ROUND(I108*H108,2)</f>
        <v>0</v>
      </c>
      <c r="BL108" s="16" t="s">
        <v>132</v>
      </c>
      <c r="BM108" s="16" t="s">
        <v>164</v>
      </c>
    </row>
    <row r="109" spans="2:65" s="1" customFormat="1" ht="16.5" customHeight="1">
      <c r="B109" s="34"/>
      <c r="C109" s="177" t="s">
        <v>125</v>
      </c>
      <c r="D109" s="177" t="s">
        <v>127</v>
      </c>
      <c r="E109" s="178" t="s">
        <v>165</v>
      </c>
      <c r="F109" s="179" t="s">
        <v>166</v>
      </c>
      <c r="G109" s="180" t="s">
        <v>157</v>
      </c>
      <c r="H109" s="181">
        <v>59.99</v>
      </c>
      <c r="I109" s="182"/>
      <c r="J109" s="183">
        <f>ROUND(I109*H109,2)</f>
        <v>0</v>
      </c>
      <c r="K109" s="179" t="s">
        <v>131</v>
      </c>
      <c r="L109" s="38"/>
      <c r="M109" s="184" t="s">
        <v>32</v>
      </c>
      <c r="N109" s="185" t="s">
        <v>49</v>
      </c>
      <c r="O109" s="60"/>
      <c r="P109" s="186">
        <f>O109*H109</f>
        <v>0</v>
      </c>
      <c r="Q109" s="186">
        <v>0</v>
      </c>
      <c r="R109" s="186">
        <f>Q109*H109</f>
        <v>0</v>
      </c>
      <c r="S109" s="186">
        <v>0</v>
      </c>
      <c r="T109" s="187">
        <f>S109*H109</f>
        <v>0</v>
      </c>
      <c r="AR109" s="16" t="s">
        <v>132</v>
      </c>
      <c r="AT109" s="16" t="s">
        <v>127</v>
      </c>
      <c r="AU109" s="16" t="s">
        <v>88</v>
      </c>
      <c r="AY109" s="16" t="s">
        <v>124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16" t="s">
        <v>86</v>
      </c>
      <c r="BK109" s="188">
        <f>ROUND(I109*H109,2)</f>
        <v>0</v>
      </c>
      <c r="BL109" s="16" t="s">
        <v>132</v>
      </c>
      <c r="BM109" s="16" t="s">
        <v>167</v>
      </c>
    </row>
    <row r="110" spans="2:65" s="1" customFormat="1" ht="22.5" customHeight="1">
      <c r="B110" s="34"/>
      <c r="C110" s="177" t="s">
        <v>168</v>
      </c>
      <c r="D110" s="177" t="s">
        <v>127</v>
      </c>
      <c r="E110" s="178" t="s">
        <v>169</v>
      </c>
      <c r="F110" s="179" t="s">
        <v>170</v>
      </c>
      <c r="G110" s="180" t="s">
        <v>157</v>
      </c>
      <c r="H110" s="181">
        <v>839.86</v>
      </c>
      <c r="I110" s="182"/>
      <c r="J110" s="183">
        <f>ROUND(I110*H110,2)</f>
        <v>0</v>
      </c>
      <c r="K110" s="179" t="s">
        <v>131</v>
      </c>
      <c r="L110" s="38"/>
      <c r="M110" s="184" t="s">
        <v>32</v>
      </c>
      <c r="N110" s="185" t="s">
        <v>49</v>
      </c>
      <c r="O110" s="60"/>
      <c r="P110" s="186">
        <f>O110*H110</f>
        <v>0</v>
      </c>
      <c r="Q110" s="186">
        <v>0</v>
      </c>
      <c r="R110" s="186">
        <f>Q110*H110</f>
        <v>0</v>
      </c>
      <c r="S110" s="186">
        <v>0</v>
      </c>
      <c r="T110" s="187">
        <f>S110*H110</f>
        <v>0</v>
      </c>
      <c r="AR110" s="16" t="s">
        <v>132</v>
      </c>
      <c r="AT110" s="16" t="s">
        <v>127</v>
      </c>
      <c r="AU110" s="16" t="s">
        <v>88</v>
      </c>
      <c r="AY110" s="16" t="s">
        <v>124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16" t="s">
        <v>86</v>
      </c>
      <c r="BK110" s="188">
        <f>ROUND(I110*H110,2)</f>
        <v>0</v>
      </c>
      <c r="BL110" s="16" t="s">
        <v>132</v>
      </c>
      <c r="BM110" s="16" t="s">
        <v>171</v>
      </c>
    </row>
    <row r="111" spans="2:65" s="13" customFormat="1" ht="11.25">
      <c r="B111" s="212"/>
      <c r="C111" s="213"/>
      <c r="D111" s="191" t="s">
        <v>134</v>
      </c>
      <c r="E111" s="214" t="s">
        <v>32</v>
      </c>
      <c r="F111" s="215" t="s">
        <v>172</v>
      </c>
      <c r="G111" s="213"/>
      <c r="H111" s="214" t="s">
        <v>32</v>
      </c>
      <c r="I111" s="216"/>
      <c r="J111" s="213"/>
      <c r="K111" s="213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134</v>
      </c>
      <c r="AU111" s="221" t="s">
        <v>88</v>
      </c>
      <c r="AV111" s="13" t="s">
        <v>86</v>
      </c>
      <c r="AW111" s="13" t="s">
        <v>39</v>
      </c>
      <c r="AX111" s="13" t="s">
        <v>78</v>
      </c>
      <c r="AY111" s="221" t="s">
        <v>124</v>
      </c>
    </row>
    <row r="112" spans="2:65" s="11" customFormat="1" ht="11.25">
      <c r="B112" s="189"/>
      <c r="C112" s="190"/>
      <c r="D112" s="191" t="s">
        <v>134</v>
      </c>
      <c r="E112" s="192" t="s">
        <v>32</v>
      </c>
      <c r="F112" s="193" t="s">
        <v>173</v>
      </c>
      <c r="G112" s="190"/>
      <c r="H112" s="194">
        <v>839.86</v>
      </c>
      <c r="I112" s="195"/>
      <c r="J112" s="190"/>
      <c r="K112" s="190"/>
      <c r="L112" s="196"/>
      <c r="M112" s="197"/>
      <c r="N112" s="198"/>
      <c r="O112" s="198"/>
      <c r="P112" s="198"/>
      <c r="Q112" s="198"/>
      <c r="R112" s="198"/>
      <c r="S112" s="198"/>
      <c r="T112" s="199"/>
      <c r="AT112" s="200" t="s">
        <v>134</v>
      </c>
      <c r="AU112" s="200" t="s">
        <v>88</v>
      </c>
      <c r="AV112" s="11" t="s">
        <v>88</v>
      </c>
      <c r="AW112" s="11" t="s">
        <v>39</v>
      </c>
      <c r="AX112" s="11" t="s">
        <v>78</v>
      </c>
      <c r="AY112" s="200" t="s">
        <v>124</v>
      </c>
    </row>
    <row r="113" spans="2:65" s="12" customFormat="1" ht="11.25">
      <c r="B113" s="201"/>
      <c r="C113" s="202"/>
      <c r="D113" s="191" t="s">
        <v>134</v>
      </c>
      <c r="E113" s="203" t="s">
        <v>32</v>
      </c>
      <c r="F113" s="204" t="s">
        <v>138</v>
      </c>
      <c r="G113" s="202"/>
      <c r="H113" s="205">
        <v>839.86</v>
      </c>
      <c r="I113" s="206"/>
      <c r="J113" s="202"/>
      <c r="K113" s="202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134</v>
      </c>
      <c r="AU113" s="211" t="s">
        <v>88</v>
      </c>
      <c r="AV113" s="12" t="s">
        <v>132</v>
      </c>
      <c r="AW113" s="12" t="s">
        <v>39</v>
      </c>
      <c r="AX113" s="12" t="s">
        <v>86</v>
      </c>
      <c r="AY113" s="211" t="s">
        <v>124</v>
      </c>
    </row>
    <row r="114" spans="2:65" s="1" customFormat="1" ht="22.5" customHeight="1">
      <c r="B114" s="34"/>
      <c r="C114" s="177" t="s">
        <v>174</v>
      </c>
      <c r="D114" s="177" t="s">
        <v>127</v>
      </c>
      <c r="E114" s="178" t="s">
        <v>175</v>
      </c>
      <c r="F114" s="179" t="s">
        <v>176</v>
      </c>
      <c r="G114" s="180" t="s">
        <v>157</v>
      </c>
      <c r="H114" s="181">
        <v>7.1989999999999998</v>
      </c>
      <c r="I114" s="182"/>
      <c r="J114" s="183">
        <f>ROUND(I114*H114,2)</f>
        <v>0</v>
      </c>
      <c r="K114" s="179" t="s">
        <v>131</v>
      </c>
      <c r="L114" s="38"/>
      <c r="M114" s="184" t="s">
        <v>32</v>
      </c>
      <c r="N114" s="185" t="s">
        <v>49</v>
      </c>
      <c r="O114" s="60"/>
      <c r="P114" s="186">
        <f>O114*H114</f>
        <v>0</v>
      </c>
      <c r="Q114" s="186">
        <v>0</v>
      </c>
      <c r="R114" s="186">
        <f>Q114*H114</f>
        <v>0</v>
      </c>
      <c r="S114" s="186">
        <v>0</v>
      </c>
      <c r="T114" s="187">
        <f>S114*H114</f>
        <v>0</v>
      </c>
      <c r="AR114" s="16" t="s">
        <v>132</v>
      </c>
      <c r="AT114" s="16" t="s">
        <v>127</v>
      </c>
      <c r="AU114" s="16" t="s">
        <v>88</v>
      </c>
      <c r="AY114" s="16" t="s">
        <v>124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16" t="s">
        <v>86</v>
      </c>
      <c r="BK114" s="188">
        <f>ROUND(I114*H114,2)</f>
        <v>0</v>
      </c>
      <c r="BL114" s="16" t="s">
        <v>132</v>
      </c>
      <c r="BM114" s="16" t="s">
        <v>177</v>
      </c>
    </row>
    <row r="115" spans="2:65" s="13" customFormat="1" ht="11.25">
      <c r="B115" s="212"/>
      <c r="C115" s="213"/>
      <c r="D115" s="191" t="s">
        <v>134</v>
      </c>
      <c r="E115" s="214" t="s">
        <v>32</v>
      </c>
      <c r="F115" s="215" t="s">
        <v>178</v>
      </c>
      <c r="G115" s="213"/>
      <c r="H115" s="214" t="s">
        <v>32</v>
      </c>
      <c r="I115" s="216"/>
      <c r="J115" s="213"/>
      <c r="K115" s="213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134</v>
      </c>
      <c r="AU115" s="221" t="s">
        <v>88</v>
      </c>
      <c r="AV115" s="13" t="s">
        <v>86</v>
      </c>
      <c r="AW115" s="13" t="s">
        <v>39</v>
      </c>
      <c r="AX115" s="13" t="s">
        <v>78</v>
      </c>
      <c r="AY115" s="221" t="s">
        <v>124</v>
      </c>
    </row>
    <row r="116" spans="2:65" s="11" customFormat="1" ht="11.25">
      <c r="B116" s="189"/>
      <c r="C116" s="190"/>
      <c r="D116" s="191" t="s">
        <v>134</v>
      </c>
      <c r="E116" s="192" t="s">
        <v>32</v>
      </c>
      <c r="F116" s="193" t="s">
        <v>179</v>
      </c>
      <c r="G116" s="190"/>
      <c r="H116" s="194">
        <v>7.1989999999999998</v>
      </c>
      <c r="I116" s="195"/>
      <c r="J116" s="190"/>
      <c r="K116" s="190"/>
      <c r="L116" s="196"/>
      <c r="M116" s="197"/>
      <c r="N116" s="198"/>
      <c r="O116" s="198"/>
      <c r="P116" s="198"/>
      <c r="Q116" s="198"/>
      <c r="R116" s="198"/>
      <c r="S116" s="198"/>
      <c r="T116" s="199"/>
      <c r="AT116" s="200" t="s">
        <v>134</v>
      </c>
      <c r="AU116" s="200" t="s">
        <v>88</v>
      </c>
      <c r="AV116" s="11" t="s">
        <v>88</v>
      </c>
      <c r="AW116" s="11" t="s">
        <v>39</v>
      </c>
      <c r="AX116" s="11" t="s">
        <v>78</v>
      </c>
      <c r="AY116" s="200" t="s">
        <v>124</v>
      </c>
    </row>
    <row r="117" spans="2:65" s="12" customFormat="1" ht="11.25">
      <c r="B117" s="201"/>
      <c r="C117" s="202"/>
      <c r="D117" s="191" t="s">
        <v>134</v>
      </c>
      <c r="E117" s="203" t="s">
        <v>32</v>
      </c>
      <c r="F117" s="204" t="s">
        <v>138</v>
      </c>
      <c r="G117" s="202"/>
      <c r="H117" s="205">
        <v>7.1989999999999998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134</v>
      </c>
      <c r="AU117" s="211" t="s">
        <v>88</v>
      </c>
      <c r="AV117" s="12" t="s">
        <v>132</v>
      </c>
      <c r="AW117" s="12" t="s">
        <v>39</v>
      </c>
      <c r="AX117" s="12" t="s">
        <v>86</v>
      </c>
      <c r="AY117" s="211" t="s">
        <v>124</v>
      </c>
    </row>
    <row r="118" spans="2:65" s="1" customFormat="1" ht="22.5" customHeight="1">
      <c r="B118" s="34"/>
      <c r="C118" s="177" t="s">
        <v>139</v>
      </c>
      <c r="D118" s="177" t="s">
        <v>127</v>
      </c>
      <c r="E118" s="178" t="s">
        <v>180</v>
      </c>
      <c r="F118" s="179" t="s">
        <v>181</v>
      </c>
      <c r="G118" s="180" t="s">
        <v>157</v>
      </c>
      <c r="H118" s="181">
        <v>52.2</v>
      </c>
      <c r="I118" s="182"/>
      <c r="J118" s="183">
        <f>ROUND(I118*H118,2)</f>
        <v>0</v>
      </c>
      <c r="K118" s="179" t="s">
        <v>131</v>
      </c>
      <c r="L118" s="38"/>
      <c r="M118" s="184" t="s">
        <v>32</v>
      </c>
      <c r="N118" s="185" t="s">
        <v>49</v>
      </c>
      <c r="O118" s="60"/>
      <c r="P118" s="186">
        <f>O118*H118</f>
        <v>0</v>
      </c>
      <c r="Q118" s="186">
        <v>0</v>
      </c>
      <c r="R118" s="186">
        <f>Q118*H118</f>
        <v>0</v>
      </c>
      <c r="S118" s="186">
        <v>0</v>
      </c>
      <c r="T118" s="187">
        <f>S118*H118</f>
        <v>0</v>
      </c>
      <c r="AR118" s="16" t="s">
        <v>132</v>
      </c>
      <c r="AT118" s="16" t="s">
        <v>127</v>
      </c>
      <c r="AU118" s="16" t="s">
        <v>88</v>
      </c>
      <c r="AY118" s="16" t="s">
        <v>124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16" t="s">
        <v>86</v>
      </c>
      <c r="BK118" s="188">
        <f>ROUND(I118*H118,2)</f>
        <v>0</v>
      </c>
      <c r="BL118" s="16" t="s">
        <v>132</v>
      </c>
      <c r="BM118" s="16" t="s">
        <v>182</v>
      </c>
    </row>
    <row r="119" spans="2:65" s="10" customFormat="1" ht="22.9" customHeight="1">
      <c r="B119" s="161"/>
      <c r="C119" s="162"/>
      <c r="D119" s="163" t="s">
        <v>77</v>
      </c>
      <c r="E119" s="175" t="s">
        <v>183</v>
      </c>
      <c r="F119" s="175" t="s">
        <v>184</v>
      </c>
      <c r="G119" s="162"/>
      <c r="H119" s="162"/>
      <c r="I119" s="165"/>
      <c r="J119" s="176">
        <f>BK119</f>
        <v>0</v>
      </c>
      <c r="K119" s="162"/>
      <c r="L119" s="167"/>
      <c r="M119" s="168"/>
      <c r="N119" s="169"/>
      <c r="O119" s="169"/>
      <c r="P119" s="170">
        <f>P120</f>
        <v>0</v>
      </c>
      <c r="Q119" s="169"/>
      <c r="R119" s="170">
        <f>R120</f>
        <v>0</v>
      </c>
      <c r="S119" s="169"/>
      <c r="T119" s="171">
        <f>T120</f>
        <v>0</v>
      </c>
      <c r="AR119" s="172" t="s">
        <v>86</v>
      </c>
      <c r="AT119" s="173" t="s">
        <v>77</v>
      </c>
      <c r="AU119" s="173" t="s">
        <v>86</v>
      </c>
      <c r="AY119" s="172" t="s">
        <v>124</v>
      </c>
      <c r="BK119" s="174">
        <f>BK120</f>
        <v>0</v>
      </c>
    </row>
    <row r="120" spans="2:65" s="1" customFormat="1" ht="22.5" customHeight="1">
      <c r="B120" s="34"/>
      <c r="C120" s="177" t="s">
        <v>185</v>
      </c>
      <c r="D120" s="177" t="s">
        <v>127</v>
      </c>
      <c r="E120" s="178" t="s">
        <v>186</v>
      </c>
      <c r="F120" s="179" t="s">
        <v>187</v>
      </c>
      <c r="G120" s="180" t="s">
        <v>157</v>
      </c>
      <c r="H120" s="181">
        <v>7.8380000000000001</v>
      </c>
      <c r="I120" s="182"/>
      <c r="J120" s="183">
        <f>ROUND(I120*H120,2)</f>
        <v>0</v>
      </c>
      <c r="K120" s="179" t="s">
        <v>131</v>
      </c>
      <c r="L120" s="38"/>
      <c r="M120" s="184" t="s">
        <v>32</v>
      </c>
      <c r="N120" s="185" t="s">
        <v>49</v>
      </c>
      <c r="O120" s="60"/>
      <c r="P120" s="186">
        <f>O120*H120</f>
        <v>0</v>
      </c>
      <c r="Q120" s="186">
        <v>0</v>
      </c>
      <c r="R120" s="186">
        <f>Q120*H120</f>
        <v>0</v>
      </c>
      <c r="S120" s="186">
        <v>0</v>
      </c>
      <c r="T120" s="187">
        <f>S120*H120</f>
        <v>0</v>
      </c>
      <c r="AR120" s="16" t="s">
        <v>132</v>
      </c>
      <c r="AT120" s="16" t="s">
        <v>127</v>
      </c>
      <c r="AU120" s="16" t="s">
        <v>88</v>
      </c>
      <c r="AY120" s="16" t="s">
        <v>124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16" t="s">
        <v>86</v>
      </c>
      <c r="BK120" s="188">
        <f>ROUND(I120*H120,2)</f>
        <v>0</v>
      </c>
      <c r="BL120" s="16" t="s">
        <v>132</v>
      </c>
      <c r="BM120" s="16" t="s">
        <v>188</v>
      </c>
    </row>
    <row r="121" spans="2:65" s="10" customFormat="1" ht="25.9" customHeight="1">
      <c r="B121" s="161"/>
      <c r="C121" s="162"/>
      <c r="D121" s="163" t="s">
        <v>77</v>
      </c>
      <c r="E121" s="164" t="s">
        <v>189</v>
      </c>
      <c r="F121" s="164" t="s">
        <v>190</v>
      </c>
      <c r="G121" s="162"/>
      <c r="H121" s="162"/>
      <c r="I121" s="165"/>
      <c r="J121" s="166">
        <f>BK121</f>
        <v>0</v>
      </c>
      <c r="K121" s="162"/>
      <c r="L121" s="167"/>
      <c r="M121" s="168"/>
      <c r="N121" s="169"/>
      <c r="O121" s="169"/>
      <c r="P121" s="170">
        <f>P122+P137+P143</f>
        <v>0</v>
      </c>
      <c r="Q121" s="169"/>
      <c r="R121" s="170">
        <f>R122+R137+R143</f>
        <v>5.9088620999999995</v>
      </c>
      <c r="S121" s="169"/>
      <c r="T121" s="171">
        <f>T122+T137+T143</f>
        <v>7.7291685000000001</v>
      </c>
      <c r="AR121" s="172" t="s">
        <v>88</v>
      </c>
      <c r="AT121" s="173" t="s">
        <v>77</v>
      </c>
      <c r="AU121" s="173" t="s">
        <v>78</v>
      </c>
      <c r="AY121" s="172" t="s">
        <v>124</v>
      </c>
      <c r="BK121" s="174">
        <f>BK122+BK137+BK143</f>
        <v>0</v>
      </c>
    </row>
    <row r="122" spans="2:65" s="10" customFormat="1" ht="22.9" customHeight="1">
      <c r="B122" s="161"/>
      <c r="C122" s="162"/>
      <c r="D122" s="163" t="s">
        <v>77</v>
      </c>
      <c r="E122" s="175" t="s">
        <v>191</v>
      </c>
      <c r="F122" s="175" t="s">
        <v>192</v>
      </c>
      <c r="G122" s="162"/>
      <c r="H122" s="162"/>
      <c r="I122" s="165"/>
      <c r="J122" s="176">
        <f>BK122</f>
        <v>0</v>
      </c>
      <c r="K122" s="162"/>
      <c r="L122" s="167"/>
      <c r="M122" s="168"/>
      <c r="N122" s="169"/>
      <c r="O122" s="169"/>
      <c r="P122" s="170">
        <f>SUM(P123:P136)</f>
        <v>0</v>
      </c>
      <c r="Q122" s="169"/>
      <c r="R122" s="170">
        <f>SUM(R123:R136)</f>
        <v>5.1805855999999997</v>
      </c>
      <c r="S122" s="169"/>
      <c r="T122" s="171">
        <f>SUM(T123:T136)</f>
        <v>3.3542999999999998</v>
      </c>
      <c r="AR122" s="172" t="s">
        <v>88</v>
      </c>
      <c r="AT122" s="173" t="s">
        <v>77</v>
      </c>
      <c r="AU122" s="173" t="s">
        <v>86</v>
      </c>
      <c r="AY122" s="172" t="s">
        <v>124</v>
      </c>
      <c r="BK122" s="174">
        <f>SUM(BK123:BK136)</f>
        <v>0</v>
      </c>
    </row>
    <row r="123" spans="2:65" s="1" customFormat="1" ht="16.5" customHeight="1">
      <c r="B123" s="34"/>
      <c r="C123" s="177" t="s">
        <v>193</v>
      </c>
      <c r="D123" s="177" t="s">
        <v>127</v>
      </c>
      <c r="E123" s="178" t="s">
        <v>194</v>
      </c>
      <c r="F123" s="179" t="s">
        <v>195</v>
      </c>
      <c r="G123" s="180" t="s">
        <v>143</v>
      </c>
      <c r="H123" s="181">
        <v>372.70400000000001</v>
      </c>
      <c r="I123" s="182"/>
      <c r="J123" s="183">
        <f>ROUND(I123*H123,2)</f>
        <v>0</v>
      </c>
      <c r="K123" s="179" t="s">
        <v>131</v>
      </c>
      <c r="L123" s="38"/>
      <c r="M123" s="184" t="s">
        <v>32</v>
      </c>
      <c r="N123" s="185" t="s">
        <v>49</v>
      </c>
      <c r="O123" s="60"/>
      <c r="P123" s="186">
        <f>O123*H123</f>
        <v>0</v>
      </c>
      <c r="Q123" s="186">
        <v>1.3899999999999999E-2</v>
      </c>
      <c r="R123" s="186">
        <f>Q123*H123</f>
        <v>5.1805855999999997</v>
      </c>
      <c r="S123" s="186">
        <v>0</v>
      </c>
      <c r="T123" s="187">
        <f>S123*H123</f>
        <v>0</v>
      </c>
      <c r="AR123" s="16" t="s">
        <v>196</v>
      </c>
      <c r="AT123" s="16" t="s">
        <v>127</v>
      </c>
      <c r="AU123" s="16" t="s">
        <v>88</v>
      </c>
      <c r="AY123" s="16" t="s">
        <v>124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16" t="s">
        <v>86</v>
      </c>
      <c r="BK123" s="188">
        <f>ROUND(I123*H123,2)</f>
        <v>0</v>
      </c>
      <c r="BL123" s="16" t="s">
        <v>196</v>
      </c>
      <c r="BM123" s="16" t="s">
        <v>197</v>
      </c>
    </row>
    <row r="124" spans="2:65" s="13" customFormat="1" ht="11.25">
      <c r="B124" s="212"/>
      <c r="C124" s="213"/>
      <c r="D124" s="191" t="s">
        <v>134</v>
      </c>
      <c r="E124" s="214" t="s">
        <v>32</v>
      </c>
      <c r="F124" s="215" t="s">
        <v>198</v>
      </c>
      <c r="G124" s="213"/>
      <c r="H124" s="214" t="s">
        <v>32</v>
      </c>
      <c r="I124" s="216"/>
      <c r="J124" s="213"/>
      <c r="K124" s="213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134</v>
      </c>
      <c r="AU124" s="221" t="s">
        <v>88</v>
      </c>
      <c r="AV124" s="13" t="s">
        <v>86</v>
      </c>
      <c r="AW124" s="13" t="s">
        <v>39</v>
      </c>
      <c r="AX124" s="13" t="s">
        <v>78</v>
      </c>
      <c r="AY124" s="221" t="s">
        <v>124</v>
      </c>
    </row>
    <row r="125" spans="2:65" s="11" customFormat="1" ht="11.25">
      <c r="B125" s="189"/>
      <c r="C125" s="190"/>
      <c r="D125" s="191" t="s">
        <v>134</v>
      </c>
      <c r="E125" s="192" t="s">
        <v>32</v>
      </c>
      <c r="F125" s="193" t="s">
        <v>199</v>
      </c>
      <c r="G125" s="190"/>
      <c r="H125" s="194">
        <v>202</v>
      </c>
      <c r="I125" s="195"/>
      <c r="J125" s="190"/>
      <c r="K125" s="190"/>
      <c r="L125" s="196"/>
      <c r="M125" s="197"/>
      <c r="N125" s="198"/>
      <c r="O125" s="198"/>
      <c r="P125" s="198"/>
      <c r="Q125" s="198"/>
      <c r="R125" s="198"/>
      <c r="S125" s="198"/>
      <c r="T125" s="199"/>
      <c r="AT125" s="200" t="s">
        <v>134</v>
      </c>
      <c r="AU125" s="200" t="s">
        <v>88</v>
      </c>
      <c r="AV125" s="11" t="s">
        <v>88</v>
      </c>
      <c r="AW125" s="11" t="s">
        <v>39</v>
      </c>
      <c r="AX125" s="11" t="s">
        <v>78</v>
      </c>
      <c r="AY125" s="200" t="s">
        <v>124</v>
      </c>
    </row>
    <row r="126" spans="2:65" s="11" customFormat="1" ht="11.25">
      <c r="B126" s="189"/>
      <c r="C126" s="190"/>
      <c r="D126" s="191" t="s">
        <v>134</v>
      </c>
      <c r="E126" s="192" t="s">
        <v>32</v>
      </c>
      <c r="F126" s="193" t="s">
        <v>200</v>
      </c>
      <c r="G126" s="190"/>
      <c r="H126" s="194">
        <v>115.70399999999999</v>
      </c>
      <c r="I126" s="195"/>
      <c r="J126" s="190"/>
      <c r="K126" s="190"/>
      <c r="L126" s="196"/>
      <c r="M126" s="197"/>
      <c r="N126" s="198"/>
      <c r="O126" s="198"/>
      <c r="P126" s="198"/>
      <c r="Q126" s="198"/>
      <c r="R126" s="198"/>
      <c r="S126" s="198"/>
      <c r="T126" s="199"/>
      <c r="AT126" s="200" t="s">
        <v>134</v>
      </c>
      <c r="AU126" s="200" t="s">
        <v>88</v>
      </c>
      <c r="AV126" s="11" t="s">
        <v>88</v>
      </c>
      <c r="AW126" s="11" t="s">
        <v>39</v>
      </c>
      <c r="AX126" s="11" t="s">
        <v>78</v>
      </c>
      <c r="AY126" s="200" t="s">
        <v>124</v>
      </c>
    </row>
    <row r="127" spans="2:65" s="11" customFormat="1" ht="11.25">
      <c r="B127" s="189"/>
      <c r="C127" s="190"/>
      <c r="D127" s="191" t="s">
        <v>134</v>
      </c>
      <c r="E127" s="192" t="s">
        <v>32</v>
      </c>
      <c r="F127" s="193" t="s">
        <v>201</v>
      </c>
      <c r="G127" s="190"/>
      <c r="H127" s="194">
        <v>55</v>
      </c>
      <c r="I127" s="195"/>
      <c r="J127" s="190"/>
      <c r="K127" s="190"/>
      <c r="L127" s="196"/>
      <c r="M127" s="197"/>
      <c r="N127" s="198"/>
      <c r="O127" s="198"/>
      <c r="P127" s="198"/>
      <c r="Q127" s="198"/>
      <c r="R127" s="198"/>
      <c r="S127" s="198"/>
      <c r="T127" s="199"/>
      <c r="AT127" s="200" t="s">
        <v>134</v>
      </c>
      <c r="AU127" s="200" t="s">
        <v>88</v>
      </c>
      <c r="AV127" s="11" t="s">
        <v>88</v>
      </c>
      <c r="AW127" s="11" t="s">
        <v>39</v>
      </c>
      <c r="AX127" s="11" t="s">
        <v>78</v>
      </c>
      <c r="AY127" s="200" t="s">
        <v>124</v>
      </c>
    </row>
    <row r="128" spans="2:65" s="12" customFormat="1" ht="11.25">
      <c r="B128" s="201"/>
      <c r="C128" s="202"/>
      <c r="D128" s="191" t="s">
        <v>134</v>
      </c>
      <c r="E128" s="203" t="s">
        <v>32</v>
      </c>
      <c r="F128" s="204" t="s">
        <v>138</v>
      </c>
      <c r="G128" s="202"/>
      <c r="H128" s="205">
        <v>372.70400000000001</v>
      </c>
      <c r="I128" s="206"/>
      <c r="J128" s="202"/>
      <c r="K128" s="202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134</v>
      </c>
      <c r="AU128" s="211" t="s">
        <v>88</v>
      </c>
      <c r="AV128" s="12" t="s">
        <v>132</v>
      </c>
      <c r="AW128" s="12" t="s">
        <v>39</v>
      </c>
      <c r="AX128" s="12" t="s">
        <v>86</v>
      </c>
      <c r="AY128" s="211" t="s">
        <v>124</v>
      </c>
    </row>
    <row r="129" spans="2:65" s="1" customFormat="1" ht="16.5" customHeight="1">
      <c r="B129" s="34"/>
      <c r="C129" s="177" t="s">
        <v>202</v>
      </c>
      <c r="D129" s="177" t="s">
        <v>127</v>
      </c>
      <c r="E129" s="178" t="s">
        <v>203</v>
      </c>
      <c r="F129" s="179" t="s">
        <v>204</v>
      </c>
      <c r="G129" s="180" t="s">
        <v>143</v>
      </c>
      <c r="H129" s="181">
        <v>186.35</v>
      </c>
      <c r="I129" s="182"/>
      <c r="J129" s="183">
        <f>ROUND(I129*H129,2)</f>
        <v>0</v>
      </c>
      <c r="K129" s="179" t="s">
        <v>131</v>
      </c>
      <c r="L129" s="38"/>
      <c r="M129" s="184" t="s">
        <v>32</v>
      </c>
      <c r="N129" s="185" t="s">
        <v>49</v>
      </c>
      <c r="O129" s="60"/>
      <c r="P129" s="186">
        <f>O129*H129</f>
        <v>0</v>
      </c>
      <c r="Q129" s="186">
        <v>0</v>
      </c>
      <c r="R129" s="186">
        <f>Q129*H129</f>
        <v>0</v>
      </c>
      <c r="S129" s="186">
        <v>1.7999999999999999E-2</v>
      </c>
      <c r="T129" s="187">
        <f>S129*H129</f>
        <v>3.3542999999999998</v>
      </c>
      <c r="AR129" s="16" t="s">
        <v>196</v>
      </c>
      <c r="AT129" s="16" t="s">
        <v>127</v>
      </c>
      <c r="AU129" s="16" t="s">
        <v>88</v>
      </c>
      <c r="AY129" s="16" t="s">
        <v>124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16" t="s">
        <v>86</v>
      </c>
      <c r="BK129" s="188">
        <f>ROUND(I129*H129,2)</f>
        <v>0</v>
      </c>
      <c r="BL129" s="16" t="s">
        <v>196</v>
      </c>
      <c r="BM129" s="16" t="s">
        <v>205</v>
      </c>
    </row>
    <row r="130" spans="2:65" s="11" customFormat="1" ht="11.25">
      <c r="B130" s="189"/>
      <c r="C130" s="190"/>
      <c r="D130" s="191" t="s">
        <v>134</v>
      </c>
      <c r="E130" s="192" t="s">
        <v>32</v>
      </c>
      <c r="F130" s="193" t="s">
        <v>206</v>
      </c>
      <c r="G130" s="190"/>
      <c r="H130" s="194">
        <v>57.85</v>
      </c>
      <c r="I130" s="195"/>
      <c r="J130" s="190"/>
      <c r="K130" s="190"/>
      <c r="L130" s="196"/>
      <c r="M130" s="197"/>
      <c r="N130" s="198"/>
      <c r="O130" s="198"/>
      <c r="P130" s="198"/>
      <c r="Q130" s="198"/>
      <c r="R130" s="198"/>
      <c r="S130" s="198"/>
      <c r="T130" s="199"/>
      <c r="AT130" s="200" t="s">
        <v>134</v>
      </c>
      <c r="AU130" s="200" t="s">
        <v>88</v>
      </c>
      <c r="AV130" s="11" t="s">
        <v>88</v>
      </c>
      <c r="AW130" s="11" t="s">
        <v>39</v>
      </c>
      <c r="AX130" s="11" t="s">
        <v>78</v>
      </c>
      <c r="AY130" s="200" t="s">
        <v>124</v>
      </c>
    </row>
    <row r="131" spans="2:65" s="11" customFormat="1" ht="11.25">
      <c r="B131" s="189"/>
      <c r="C131" s="190"/>
      <c r="D131" s="191" t="s">
        <v>134</v>
      </c>
      <c r="E131" s="192" t="s">
        <v>32</v>
      </c>
      <c r="F131" s="193" t="s">
        <v>207</v>
      </c>
      <c r="G131" s="190"/>
      <c r="H131" s="194">
        <v>27.5</v>
      </c>
      <c r="I131" s="195"/>
      <c r="J131" s="190"/>
      <c r="K131" s="190"/>
      <c r="L131" s="196"/>
      <c r="M131" s="197"/>
      <c r="N131" s="198"/>
      <c r="O131" s="198"/>
      <c r="P131" s="198"/>
      <c r="Q131" s="198"/>
      <c r="R131" s="198"/>
      <c r="S131" s="198"/>
      <c r="T131" s="199"/>
      <c r="AT131" s="200" t="s">
        <v>134</v>
      </c>
      <c r="AU131" s="200" t="s">
        <v>88</v>
      </c>
      <c r="AV131" s="11" t="s">
        <v>88</v>
      </c>
      <c r="AW131" s="11" t="s">
        <v>39</v>
      </c>
      <c r="AX131" s="11" t="s">
        <v>78</v>
      </c>
      <c r="AY131" s="200" t="s">
        <v>124</v>
      </c>
    </row>
    <row r="132" spans="2:65" s="11" customFormat="1" ht="11.25">
      <c r="B132" s="189"/>
      <c r="C132" s="190"/>
      <c r="D132" s="191" t="s">
        <v>134</v>
      </c>
      <c r="E132" s="192" t="s">
        <v>32</v>
      </c>
      <c r="F132" s="193" t="s">
        <v>208</v>
      </c>
      <c r="G132" s="190"/>
      <c r="H132" s="194">
        <v>101</v>
      </c>
      <c r="I132" s="195"/>
      <c r="J132" s="190"/>
      <c r="K132" s="190"/>
      <c r="L132" s="196"/>
      <c r="M132" s="197"/>
      <c r="N132" s="198"/>
      <c r="O132" s="198"/>
      <c r="P132" s="198"/>
      <c r="Q132" s="198"/>
      <c r="R132" s="198"/>
      <c r="S132" s="198"/>
      <c r="T132" s="199"/>
      <c r="AT132" s="200" t="s">
        <v>134</v>
      </c>
      <c r="AU132" s="200" t="s">
        <v>88</v>
      </c>
      <c r="AV132" s="11" t="s">
        <v>88</v>
      </c>
      <c r="AW132" s="11" t="s">
        <v>39</v>
      </c>
      <c r="AX132" s="11" t="s">
        <v>78</v>
      </c>
      <c r="AY132" s="200" t="s">
        <v>124</v>
      </c>
    </row>
    <row r="133" spans="2:65" s="12" customFormat="1" ht="11.25">
      <c r="B133" s="201"/>
      <c r="C133" s="202"/>
      <c r="D133" s="191" t="s">
        <v>134</v>
      </c>
      <c r="E133" s="203" t="s">
        <v>32</v>
      </c>
      <c r="F133" s="204" t="s">
        <v>138</v>
      </c>
      <c r="G133" s="202"/>
      <c r="H133" s="205">
        <v>186.35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134</v>
      </c>
      <c r="AU133" s="211" t="s">
        <v>88</v>
      </c>
      <c r="AV133" s="12" t="s">
        <v>132</v>
      </c>
      <c r="AW133" s="12" t="s">
        <v>39</v>
      </c>
      <c r="AX133" s="12" t="s">
        <v>86</v>
      </c>
      <c r="AY133" s="211" t="s">
        <v>124</v>
      </c>
    </row>
    <row r="134" spans="2:65" s="1" customFormat="1" ht="16.5" customHeight="1">
      <c r="B134" s="34"/>
      <c r="C134" s="177" t="s">
        <v>209</v>
      </c>
      <c r="D134" s="177" t="s">
        <v>127</v>
      </c>
      <c r="E134" s="178" t="s">
        <v>210</v>
      </c>
      <c r="F134" s="179" t="s">
        <v>211</v>
      </c>
      <c r="G134" s="180" t="s">
        <v>143</v>
      </c>
      <c r="H134" s="181">
        <v>186.35</v>
      </c>
      <c r="I134" s="182"/>
      <c r="J134" s="183">
        <f>ROUND(I134*H134,2)</f>
        <v>0</v>
      </c>
      <c r="K134" s="179" t="s">
        <v>212</v>
      </c>
      <c r="L134" s="38"/>
      <c r="M134" s="184" t="s">
        <v>32</v>
      </c>
      <c r="N134" s="185" t="s">
        <v>49</v>
      </c>
      <c r="O134" s="60"/>
      <c r="P134" s="186">
        <f>O134*H134</f>
        <v>0</v>
      </c>
      <c r="Q134" s="186">
        <v>0</v>
      </c>
      <c r="R134" s="186">
        <f>Q134*H134</f>
        <v>0</v>
      </c>
      <c r="S134" s="186">
        <v>0</v>
      </c>
      <c r="T134" s="187">
        <f>S134*H134</f>
        <v>0</v>
      </c>
      <c r="AR134" s="16" t="s">
        <v>196</v>
      </c>
      <c r="AT134" s="16" t="s">
        <v>127</v>
      </c>
      <c r="AU134" s="16" t="s">
        <v>88</v>
      </c>
      <c r="AY134" s="16" t="s">
        <v>124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16" t="s">
        <v>86</v>
      </c>
      <c r="BK134" s="188">
        <f>ROUND(I134*H134,2)</f>
        <v>0</v>
      </c>
      <c r="BL134" s="16" t="s">
        <v>196</v>
      </c>
      <c r="BM134" s="16" t="s">
        <v>213</v>
      </c>
    </row>
    <row r="135" spans="2:65" s="11" customFormat="1" ht="11.25">
      <c r="B135" s="189"/>
      <c r="C135" s="190"/>
      <c r="D135" s="191" t="s">
        <v>134</v>
      </c>
      <c r="E135" s="192" t="s">
        <v>32</v>
      </c>
      <c r="F135" s="193" t="s">
        <v>214</v>
      </c>
      <c r="G135" s="190"/>
      <c r="H135" s="194">
        <v>186.35</v>
      </c>
      <c r="I135" s="195"/>
      <c r="J135" s="190"/>
      <c r="K135" s="190"/>
      <c r="L135" s="196"/>
      <c r="M135" s="197"/>
      <c r="N135" s="198"/>
      <c r="O135" s="198"/>
      <c r="P135" s="198"/>
      <c r="Q135" s="198"/>
      <c r="R135" s="198"/>
      <c r="S135" s="198"/>
      <c r="T135" s="199"/>
      <c r="AT135" s="200" t="s">
        <v>134</v>
      </c>
      <c r="AU135" s="200" t="s">
        <v>88</v>
      </c>
      <c r="AV135" s="11" t="s">
        <v>88</v>
      </c>
      <c r="AW135" s="11" t="s">
        <v>39</v>
      </c>
      <c r="AX135" s="11" t="s">
        <v>86</v>
      </c>
      <c r="AY135" s="200" t="s">
        <v>124</v>
      </c>
    </row>
    <row r="136" spans="2:65" s="1" customFormat="1" ht="22.5" customHeight="1">
      <c r="B136" s="34"/>
      <c r="C136" s="177" t="s">
        <v>215</v>
      </c>
      <c r="D136" s="177" t="s">
        <v>127</v>
      </c>
      <c r="E136" s="178" t="s">
        <v>216</v>
      </c>
      <c r="F136" s="179" t="s">
        <v>217</v>
      </c>
      <c r="G136" s="180" t="s">
        <v>157</v>
      </c>
      <c r="H136" s="181">
        <v>5.181</v>
      </c>
      <c r="I136" s="182"/>
      <c r="J136" s="183">
        <f>ROUND(I136*H136,2)</f>
        <v>0</v>
      </c>
      <c r="K136" s="179" t="s">
        <v>131</v>
      </c>
      <c r="L136" s="38"/>
      <c r="M136" s="184" t="s">
        <v>32</v>
      </c>
      <c r="N136" s="185" t="s">
        <v>49</v>
      </c>
      <c r="O136" s="60"/>
      <c r="P136" s="186">
        <f>O136*H136</f>
        <v>0</v>
      </c>
      <c r="Q136" s="186">
        <v>0</v>
      </c>
      <c r="R136" s="186">
        <f>Q136*H136</f>
        <v>0</v>
      </c>
      <c r="S136" s="186">
        <v>0</v>
      </c>
      <c r="T136" s="187">
        <f>S136*H136</f>
        <v>0</v>
      </c>
      <c r="AR136" s="16" t="s">
        <v>196</v>
      </c>
      <c r="AT136" s="16" t="s">
        <v>127</v>
      </c>
      <c r="AU136" s="16" t="s">
        <v>88</v>
      </c>
      <c r="AY136" s="16" t="s">
        <v>124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16" t="s">
        <v>86</v>
      </c>
      <c r="BK136" s="188">
        <f>ROUND(I136*H136,2)</f>
        <v>0</v>
      </c>
      <c r="BL136" s="16" t="s">
        <v>196</v>
      </c>
      <c r="BM136" s="16" t="s">
        <v>218</v>
      </c>
    </row>
    <row r="137" spans="2:65" s="10" customFormat="1" ht="22.9" customHeight="1">
      <c r="B137" s="161"/>
      <c r="C137" s="162"/>
      <c r="D137" s="163" t="s">
        <v>77</v>
      </c>
      <c r="E137" s="175" t="s">
        <v>219</v>
      </c>
      <c r="F137" s="175" t="s">
        <v>220</v>
      </c>
      <c r="G137" s="162"/>
      <c r="H137" s="162"/>
      <c r="I137" s="165"/>
      <c r="J137" s="176">
        <f>BK137</f>
        <v>0</v>
      </c>
      <c r="K137" s="162"/>
      <c r="L137" s="167"/>
      <c r="M137" s="168"/>
      <c r="N137" s="169"/>
      <c r="O137" s="169"/>
      <c r="P137" s="170">
        <f>SUM(P138:P142)</f>
        <v>0</v>
      </c>
      <c r="Q137" s="169"/>
      <c r="R137" s="170">
        <f>SUM(R138:R142)</f>
        <v>0</v>
      </c>
      <c r="S137" s="169"/>
      <c r="T137" s="171">
        <f>SUM(T138:T142)</f>
        <v>3.7889999999999997</v>
      </c>
      <c r="AR137" s="172" t="s">
        <v>88</v>
      </c>
      <c r="AT137" s="173" t="s">
        <v>77</v>
      </c>
      <c r="AU137" s="173" t="s">
        <v>86</v>
      </c>
      <c r="AY137" s="172" t="s">
        <v>124</v>
      </c>
      <c r="BK137" s="174">
        <f>SUM(BK138:BK142)</f>
        <v>0</v>
      </c>
    </row>
    <row r="138" spans="2:65" s="1" customFormat="1" ht="16.5" customHeight="1">
      <c r="B138" s="34"/>
      <c r="C138" s="177" t="s">
        <v>8</v>
      </c>
      <c r="D138" s="177" t="s">
        <v>127</v>
      </c>
      <c r="E138" s="178" t="s">
        <v>221</v>
      </c>
      <c r="F138" s="179" t="s">
        <v>222</v>
      </c>
      <c r="G138" s="180" t="s">
        <v>143</v>
      </c>
      <c r="H138" s="181">
        <v>189.45</v>
      </c>
      <c r="I138" s="182"/>
      <c r="J138" s="183">
        <f>ROUND(I138*H138,2)</f>
        <v>0</v>
      </c>
      <c r="K138" s="179" t="s">
        <v>131</v>
      </c>
      <c r="L138" s="38"/>
      <c r="M138" s="184" t="s">
        <v>32</v>
      </c>
      <c r="N138" s="185" t="s">
        <v>49</v>
      </c>
      <c r="O138" s="60"/>
      <c r="P138" s="186">
        <f>O138*H138</f>
        <v>0</v>
      </c>
      <c r="Q138" s="186">
        <v>0</v>
      </c>
      <c r="R138" s="186">
        <f>Q138*H138</f>
        <v>0</v>
      </c>
      <c r="S138" s="186">
        <v>0.02</v>
      </c>
      <c r="T138" s="187">
        <f>S138*H138</f>
        <v>3.7889999999999997</v>
      </c>
      <c r="AR138" s="16" t="s">
        <v>196</v>
      </c>
      <c r="AT138" s="16" t="s">
        <v>127</v>
      </c>
      <c r="AU138" s="16" t="s">
        <v>88</v>
      </c>
      <c r="AY138" s="16" t="s">
        <v>124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16" t="s">
        <v>86</v>
      </c>
      <c r="BK138" s="188">
        <f>ROUND(I138*H138,2)</f>
        <v>0</v>
      </c>
      <c r="BL138" s="16" t="s">
        <v>196</v>
      </c>
      <c r="BM138" s="16" t="s">
        <v>223</v>
      </c>
    </row>
    <row r="139" spans="2:65" s="11" customFormat="1" ht="11.25">
      <c r="B139" s="189"/>
      <c r="C139" s="190"/>
      <c r="D139" s="191" t="s">
        <v>134</v>
      </c>
      <c r="E139" s="192" t="s">
        <v>32</v>
      </c>
      <c r="F139" s="193" t="s">
        <v>206</v>
      </c>
      <c r="G139" s="190"/>
      <c r="H139" s="194">
        <v>57.85</v>
      </c>
      <c r="I139" s="195"/>
      <c r="J139" s="190"/>
      <c r="K139" s="190"/>
      <c r="L139" s="196"/>
      <c r="M139" s="197"/>
      <c r="N139" s="198"/>
      <c r="O139" s="198"/>
      <c r="P139" s="198"/>
      <c r="Q139" s="198"/>
      <c r="R139" s="198"/>
      <c r="S139" s="198"/>
      <c r="T139" s="199"/>
      <c r="AT139" s="200" t="s">
        <v>134</v>
      </c>
      <c r="AU139" s="200" t="s">
        <v>88</v>
      </c>
      <c r="AV139" s="11" t="s">
        <v>88</v>
      </c>
      <c r="AW139" s="11" t="s">
        <v>39</v>
      </c>
      <c r="AX139" s="11" t="s">
        <v>78</v>
      </c>
      <c r="AY139" s="200" t="s">
        <v>124</v>
      </c>
    </row>
    <row r="140" spans="2:65" s="11" customFormat="1" ht="11.25">
      <c r="B140" s="189"/>
      <c r="C140" s="190"/>
      <c r="D140" s="191" t="s">
        <v>134</v>
      </c>
      <c r="E140" s="192" t="s">
        <v>32</v>
      </c>
      <c r="F140" s="193" t="s">
        <v>207</v>
      </c>
      <c r="G140" s="190"/>
      <c r="H140" s="194">
        <v>27.5</v>
      </c>
      <c r="I140" s="195"/>
      <c r="J140" s="190"/>
      <c r="K140" s="190"/>
      <c r="L140" s="196"/>
      <c r="M140" s="197"/>
      <c r="N140" s="198"/>
      <c r="O140" s="198"/>
      <c r="P140" s="198"/>
      <c r="Q140" s="198"/>
      <c r="R140" s="198"/>
      <c r="S140" s="198"/>
      <c r="T140" s="199"/>
      <c r="AT140" s="200" t="s">
        <v>134</v>
      </c>
      <c r="AU140" s="200" t="s">
        <v>88</v>
      </c>
      <c r="AV140" s="11" t="s">
        <v>88</v>
      </c>
      <c r="AW140" s="11" t="s">
        <v>39</v>
      </c>
      <c r="AX140" s="11" t="s">
        <v>78</v>
      </c>
      <c r="AY140" s="200" t="s">
        <v>124</v>
      </c>
    </row>
    <row r="141" spans="2:65" s="11" customFormat="1" ht="11.25">
      <c r="B141" s="189"/>
      <c r="C141" s="190"/>
      <c r="D141" s="191" t="s">
        <v>134</v>
      </c>
      <c r="E141" s="192" t="s">
        <v>32</v>
      </c>
      <c r="F141" s="193" t="s">
        <v>224</v>
      </c>
      <c r="G141" s="190"/>
      <c r="H141" s="194">
        <v>104.1</v>
      </c>
      <c r="I141" s="195"/>
      <c r="J141" s="190"/>
      <c r="K141" s="190"/>
      <c r="L141" s="196"/>
      <c r="M141" s="197"/>
      <c r="N141" s="198"/>
      <c r="O141" s="198"/>
      <c r="P141" s="198"/>
      <c r="Q141" s="198"/>
      <c r="R141" s="198"/>
      <c r="S141" s="198"/>
      <c r="T141" s="199"/>
      <c r="AT141" s="200" t="s">
        <v>134</v>
      </c>
      <c r="AU141" s="200" t="s">
        <v>88</v>
      </c>
      <c r="AV141" s="11" t="s">
        <v>88</v>
      </c>
      <c r="AW141" s="11" t="s">
        <v>39</v>
      </c>
      <c r="AX141" s="11" t="s">
        <v>78</v>
      </c>
      <c r="AY141" s="200" t="s">
        <v>124</v>
      </c>
    </row>
    <row r="142" spans="2:65" s="12" customFormat="1" ht="11.25">
      <c r="B142" s="201"/>
      <c r="C142" s="202"/>
      <c r="D142" s="191" t="s">
        <v>134</v>
      </c>
      <c r="E142" s="203" t="s">
        <v>32</v>
      </c>
      <c r="F142" s="204" t="s">
        <v>138</v>
      </c>
      <c r="G142" s="202"/>
      <c r="H142" s="205">
        <v>189.45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134</v>
      </c>
      <c r="AU142" s="211" t="s">
        <v>88</v>
      </c>
      <c r="AV142" s="12" t="s">
        <v>132</v>
      </c>
      <c r="AW142" s="12" t="s">
        <v>39</v>
      </c>
      <c r="AX142" s="12" t="s">
        <v>86</v>
      </c>
      <c r="AY142" s="211" t="s">
        <v>124</v>
      </c>
    </row>
    <row r="143" spans="2:65" s="10" customFormat="1" ht="22.9" customHeight="1">
      <c r="B143" s="161"/>
      <c r="C143" s="162"/>
      <c r="D143" s="163" t="s">
        <v>77</v>
      </c>
      <c r="E143" s="175" t="s">
        <v>225</v>
      </c>
      <c r="F143" s="175" t="s">
        <v>226</v>
      </c>
      <c r="G143" s="162"/>
      <c r="H143" s="162"/>
      <c r="I143" s="165"/>
      <c r="J143" s="176">
        <f>BK143</f>
        <v>0</v>
      </c>
      <c r="K143" s="162"/>
      <c r="L143" s="167"/>
      <c r="M143" s="168"/>
      <c r="N143" s="169"/>
      <c r="O143" s="169"/>
      <c r="P143" s="170">
        <f>SUM(P144:P170)</f>
        <v>0</v>
      </c>
      <c r="Q143" s="169"/>
      <c r="R143" s="170">
        <f>SUM(R144:R170)</f>
        <v>0.72827649999999999</v>
      </c>
      <c r="S143" s="169"/>
      <c r="T143" s="171">
        <f>SUM(T144:T170)</f>
        <v>0.58586850000000001</v>
      </c>
      <c r="AR143" s="172" t="s">
        <v>88</v>
      </c>
      <c r="AT143" s="173" t="s">
        <v>77</v>
      </c>
      <c r="AU143" s="173" t="s">
        <v>86</v>
      </c>
      <c r="AY143" s="172" t="s">
        <v>124</v>
      </c>
      <c r="BK143" s="174">
        <f>SUM(BK144:BK170)</f>
        <v>0</v>
      </c>
    </row>
    <row r="144" spans="2:65" s="1" customFormat="1" ht="16.5" customHeight="1">
      <c r="B144" s="34"/>
      <c r="C144" s="177" t="s">
        <v>196</v>
      </c>
      <c r="D144" s="177" t="s">
        <v>127</v>
      </c>
      <c r="E144" s="178" t="s">
        <v>227</v>
      </c>
      <c r="F144" s="179" t="s">
        <v>228</v>
      </c>
      <c r="G144" s="180" t="s">
        <v>143</v>
      </c>
      <c r="H144" s="181">
        <v>186.35</v>
      </c>
      <c r="I144" s="182"/>
      <c r="J144" s="183">
        <f>ROUND(I144*H144,2)</f>
        <v>0</v>
      </c>
      <c r="K144" s="179" t="s">
        <v>131</v>
      </c>
      <c r="L144" s="38"/>
      <c r="M144" s="184" t="s">
        <v>32</v>
      </c>
      <c r="N144" s="185" t="s">
        <v>49</v>
      </c>
      <c r="O144" s="60"/>
      <c r="P144" s="186">
        <f>O144*H144</f>
        <v>0</v>
      </c>
      <c r="Q144" s="186">
        <v>0</v>
      </c>
      <c r="R144" s="186">
        <f>Q144*H144</f>
        <v>0</v>
      </c>
      <c r="S144" s="186">
        <v>3.0000000000000001E-3</v>
      </c>
      <c r="T144" s="187">
        <f>S144*H144</f>
        <v>0.55905000000000005</v>
      </c>
      <c r="AR144" s="16" t="s">
        <v>196</v>
      </c>
      <c r="AT144" s="16" t="s">
        <v>127</v>
      </c>
      <c r="AU144" s="16" t="s">
        <v>88</v>
      </c>
      <c r="AY144" s="16" t="s">
        <v>124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16" t="s">
        <v>86</v>
      </c>
      <c r="BK144" s="188">
        <f>ROUND(I144*H144,2)</f>
        <v>0</v>
      </c>
      <c r="BL144" s="16" t="s">
        <v>196</v>
      </c>
      <c r="BM144" s="16" t="s">
        <v>229</v>
      </c>
    </row>
    <row r="145" spans="2:65" s="11" customFormat="1" ht="11.25">
      <c r="B145" s="189"/>
      <c r="C145" s="190"/>
      <c r="D145" s="191" t="s">
        <v>134</v>
      </c>
      <c r="E145" s="192" t="s">
        <v>32</v>
      </c>
      <c r="F145" s="193" t="s">
        <v>206</v>
      </c>
      <c r="G145" s="190"/>
      <c r="H145" s="194">
        <v>57.85</v>
      </c>
      <c r="I145" s="195"/>
      <c r="J145" s="190"/>
      <c r="K145" s="190"/>
      <c r="L145" s="196"/>
      <c r="M145" s="197"/>
      <c r="N145" s="198"/>
      <c r="O145" s="198"/>
      <c r="P145" s="198"/>
      <c r="Q145" s="198"/>
      <c r="R145" s="198"/>
      <c r="S145" s="198"/>
      <c r="T145" s="199"/>
      <c r="AT145" s="200" t="s">
        <v>134</v>
      </c>
      <c r="AU145" s="200" t="s">
        <v>88</v>
      </c>
      <c r="AV145" s="11" t="s">
        <v>88</v>
      </c>
      <c r="AW145" s="11" t="s">
        <v>39</v>
      </c>
      <c r="AX145" s="11" t="s">
        <v>78</v>
      </c>
      <c r="AY145" s="200" t="s">
        <v>124</v>
      </c>
    </row>
    <row r="146" spans="2:65" s="11" customFormat="1" ht="11.25">
      <c r="B146" s="189"/>
      <c r="C146" s="190"/>
      <c r="D146" s="191" t="s">
        <v>134</v>
      </c>
      <c r="E146" s="192" t="s">
        <v>32</v>
      </c>
      <c r="F146" s="193" t="s">
        <v>207</v>
      </c>
      <c r="G146" s="190"/>
      <c r="H146" s="194">
        <v>27.5</v>
      </c>
      <c r="I146" s="195"/>
      <c r="J146" s="190"/>
      <c r="K146" s="190"/>
      <c r="L146" s="196"/>
      <c r="M146" s="197"/>
      <c r="N146" s="198"/>
      <c r="O146" s="198"/>
      <c r="P146" s="198"/>
      <c r="Q146" s="198"/>
      <c r="R146" s="198"/>
      <c r="S146" s="198"/>
      <c r="T146" s="199"/>
      <c r="AT146" s="200" t="s">
        <v>134</v>
      </c>
      <c r="AU146" s="200" t="s">
        <v>88</v>
      </c>
      <c r="AV146" s="11" t="s">
        <v>88</v>
      </c>
      <c r="AW146" s="11" t="s">
        <v>39</v>
      </c>
      <c r="AX146" s="11" t="s">
        <v>78</v>
      </c>
      <c r="AY146" s="200" t="s">
        <v>124</v>
      </c>
    </row>
    <row r="147" spans="2:65" s="11" customFormat="1" ht="11.25">
      <c r="B147" s="189"/>
      <c r="C147" s="190"/>
      <c r="D147" s="191" t="s">
        <v>134</v>
      </c>
      <c r="E147" s="192" t="s">
        <v>32</v>
      </c>
      <c r="F147" s="193" t="s">
        <v>208</v>
      </c>
      <c r="G147" s="190"/>
      <c r="H147" s="194">
        <v>101</v>
      </c>
      <c r="I147" s="195"/>
      <c r="J147" s="190"/>
      <c r="K147" s="190"/>
      <c r="L147" s="196"/>
      <c r="M147" s="197"/>
      <c r="N147" s="198"/>
      <c r="O147" s="198"/>
      <c r="P147" s="198"/>
      <c r="Q147" s="198"/>
      <c r="R147" s="198"/>
      <c r="S147" s="198"/>
      <c r="T147" s="199"/>
      <c r="AT147" s="200" t="s">
        <v>134</v>
      </c>
      <c r="AU147" s="200" t="s">
        <v>88</v>
      </c>
      <c r="AV147" s="11" t="s">
        <v>88</v>
      </c>
      <c r="AW147" s="11" t="s">
        <v>39</v>
      </c>
      <c r="AX147" s="11" t="s">
        <v>78</v>
      </c>
      <c r="AY147" s="200" t="s">
        <v>124</v>
      </c>
    </row>
    <row r="148" spans="2:65" s="12" customFormat="1" ht="11.25">
      <c r="B148" s="201"/>
      <c r="C148" s="202"/>
      <c r="D148" s="191" t="s">
        <v>134</v>
      </c>
      <c r="E148" s="203" t="s">
        <v>32</v>
      </c>
      <c r="F148" s="204" t="s">
        <v>138</v>
      </c>
      <c r="G148" s="202"/>
      <c r="H148" s="205">
        <v>186.35</v>
      </c>
      <c r="I148" s="206"/>
      <c r="J148" s="202"/>
      <c r="K148" s="202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134</v>
      </c>
      <c r="AU148" s="211" t="s">
        <v>88</v>
      </c>
      <c r="AV148" s="12" t="s">
        <v>132</v>
      </c>
      <c r="AW148" s="12" t="s">
        <v>39</v>
      </c>
      <c r="AX148" s="12" t="s">
        <v>86</v>
      </c>
      <c r="AY148" s="211" t="s">
        <v>124</v>
      </c>
    </row>
    <row r="149" spans="2:65" s="1" customFormat="1" ht="16.5" customHeight="1">
      <c r="B149" s="34"/>
      <c r="C149" s="177" t="s">
        <v>230</v>
      </c>
      <c r="D149" s="177" t="s">
        <v>127</v>
      </c>
      <c r="E149" s="178" t="s">
        <v>231</v>
      </c>
      <c r="F149" s="179" t="s">
        <v>232</v>
      </c>
      <c r="G149" s="180" t="s">
        <v>163</v>
      </c>
      <c r="H149" s="181">
        <v>89.394999999999996</v>
      </c>
      <c r="I149" s="182"/>
      <c r="J149" s="183">
        <f>ROUND(I149*H149,2)</f>
        <v>0</v>
      </c>
      <c r="K149" s="179" t="s">
        <v>131</v>
      </c>
      <c r="L149" s="38"/>
      <c r="M149" s="184" t="s">
        <v>32</v>
      </c>
      <c r="N149" s="185" t="s">
        <v>49</v>
      </c>
      <c r="O149" s="60"/>
      <c r="P149" s="186">
        <f>O149*H149</f>
        <v>0</v>
      </c>
      <c r="Q149" s="186">
        <v>0</v>
      </c>
      <c r="R149" s="186">
        <f>Q149*H149</f>
        <v>0</v>
      </c>
      <c r="S149" s="186">
        <v>2.9999999999999997E-4</v>
      </c>
      <c r="T149" s="187">
        <f>S149*H149</f>
        <v>2.6818499999999995E-2</v>
      </c>
      <c r="AR149" s="16" t="s">
        <v>196</v>
      </c>
      <c r="AT149" s="16" t="s">
        <v>127</v>
      </c>
      <c r="AU149" s="16" t="s">
        <v>88</v>
      </c>
      <c r="AY149" s="16" t="s">
        <v>124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16" t="s">
        <v>86</v>
      </c>
      <c r="BK149" s="188">
        <f>ROUND(I149*H149,2)</f>
        <v>0</v>
      </c>
      <c r="BL149" s="16" t="s">
        <v>196</v>
      </c>
      <c r="BM149" s="16" t="s">
        <v>233</v>
      </c>
    </row>
    <row r="150" spans="2:65" s="11" customFormat="1" ht="11.25">
      <c r="B150" s="189"/>
      <c r="C150" s="190"/>
      <c r="D150" s="191" t="s">
        <v>134</v>
      </c>
      <c r="E150" s="192" t="s">
        <v>32</v>
      </c>
      <c r="F150" s="193" t="s">
        <v>234</v>
      </c>
      <c r="G150" s="190"/>
      <c r="H150" s="194">
        <v>23.55</v>
      </c>
      <c r="I150" s="195"/>
      <c r="J150" s="190"/>
      <c r="K150" s="190"/>
      <c r="L150" s="196"/>
      <c r="M150" s="197"/>
      <c r="N150" s="198"/>
      <c r="O150" s="198"/>
      <c r="P150" s="198"/>
      <c r="Q150" s="198"/>
      <c r="R150" s="198"/>
      <c r="S150" s="198"/>
      <c r="T150" s="199"/>
      <c r="AT150" s="200" t="s">
        <v>134</v>
      </c>
      <c r="AU150" s="200" t="s">
        <v>88</v>
      </c>
      <c r="AV150" s="11" t="s">
        <v>88</v>
      </c>
      <c r="AW150" s="11" t="s">
        <v>39</v>
      </c>
      <c r="AX150" s="11" t="s">
        <v>78</v>
      </c>
      <c r="AY150" s="200" t="s">
        <v>124</v>
      </c>
    </row>
    <row r="151" spans="2:65" s="11" customFormat="1" ht="11.25">
      <c r="B151" s="189"/>
      <c r="C151" s="190"/>
      <c r="D151" s="191" t="s">
        <v>134</v>
      </c>
      <c r="E151" s="192" t="s">
        <v>32</v>
      </c>
      <c r="F151" s="193" t="s">
        <v>235</v>
      </c>
      <c r="G151" s="190"/>
      <c r="H151" s="194">
        <v>4.45</v>
      </c>
      <c r="I151" s="195"/>
      <c r="J151" s="190"/>
      <c r="K151" s="190"/>
      <c r="L151" s="196"/>
      <c r="M151" s="197"/>
      <c r="N151" s="198"/>
      <c r="O151" s="198"/>
      <c r="P151" s="198"/>
      <c r="Q151" s="198"/>
      <c r="R151" s="198"/>
      <c r="S151" s="198"/>
      <c r="T151" s="199"/>
      <c r="AT151" s="200" t="s">
        <v>134</v>
      </c>
      <c r="AU151" s="200" t="s">
        <v>88</v>
      </c>
      <c r="AV151" s="11" t="s">
        <v>88</v>
      </c>
      <c r="AW151" s="11" t="s">
        <v>39</v>
      </c>
      <c r="AX151" s="11" t="s">
        <v>78</v>
      </c>
      <c r="AY151" s="200" t="s">
        <v>124</v>
      </c>
    </row>
    <row r="152" spans="2:65" s="11" customFormat="1" ht="11.25">
      <c r="B152" s="189"/>
      <c r="C152" s="190"/>
      <c r="D152" s="191" t="s">
        <v>134</v>
      </c>
      <c r="E152" s="192" t="s">
        <v>32</v>
      </c>
      <c r="F152" s="193" t="s">
        <v>236</v>
      </c>
      <c r="G152" s="190"/>
      <c r="H152" s="194">
        <v>10.355</v>
      </c>
      <c r="I152" s="195"/>
      <c r="J152" s="190"/>
      <c r="K152" s="190"/>
      <c r="L152" s="196"/>
      <c r="M152" s="197"/>
      <c r="N152" s="198"/>
      <c r="O152" s="198"/>
      <c r="P152" s="198"/>
      <c r="Q152" s="198"/>
      <c r="R152" s="198"/>
      <c r="S152" s="198"/>
      <c r="T152" s="199"/>
      <c r="AT152" s="200" t="s">
        <v>134</v>
      </c>
      <c r="AU152" s="200" t="s">
        <v>88</v>
      </c>
      <c r="AV152" s="11" t="s">
        <v>88</v>
      </c>
      <c r="AW152" s="11" t="s">
        <v>39</v>
      </c>
      <c r="AX152" s="11" t="s">
        <v>78</v>
      </c>
      <c r="AY152" s="200" t="s">
        <v>124</v>
      </c>
    </row>
    <row r="153" spans="2:65" s="11" customFormat="1" ht="11.25">
      <c r="B153" s="189"/>
      <c r="C153" s="190"/>
      <c r="D153" s="191" t="s">
        <v>134</v>
      </c>
      <c r="E153" s="192" t="s">
        <v>32</v>
      </c>
      <c r="F153" s="193" t="s">
        <v>237</v>
      </c>
      <c r="G153" s="190"/>
      <c r="H153" s="194">
        <v>7</v>
      </c>
      <c r="I153" s="195"/>
      <c r="J153" s="190"/>
      <c r="K153" s="190"/>
      <c r="L153" s="196"/>
      <c r="M153" s="197"/>
      <c r="N153" s="198"/>
      <c r="O153" s="198"/>
      <c r="P153" s="198"/>
      <c r="Q153" s="198"/>
      <c r="R153" s="198"/>
      <c r="S153" s="198"/>
      <c r="T153" s="199"/>
      <c r="AT153" s="200" t="s">
        <v>134</v>
      </c>
      <c r="AU153" s="200" t="s">
        <v>88</v>
      </c>
      <c r="AV153" s="11" t="s">
        <v>88</v>
      </c>
      <c r="AW153" s="11" t="s">
        <v>39</v>
      </c>
      <c r="AX153" s="11" t="s">
        <v>78</v>
      </c>
      <c r="AY153" s="200" t="s">
        <v>124</v>
      </c>
    </row>
    <row r="154" spans="2:65" s="11" customFormat="1" ht="11.25">
      <c r="B154" s="189"/>
      <c r="C154" s="190"/>
      <c r="D154" s="191" t="s">
        <v>134</v>
      </c>
      <c r="E154" s="192" t="s">
        <v>32</v>
      </c>
      <c r="F154" s="193" t="s">
        <v>238</v>
      </c>
      <c r="G154" s="190"/>
      <c r="H154" s="194">
        <v>14.2</v>
      </c>
      <c r="I154" s="195"/>
      <c r="J154" s="190"/>
      <c r="K154" s="190"/>
      <c r="L154" s="196"/>
      <c r="M154" s="197"/>
      <c r="N154" s="198"/>
      <c r="O154" s="198"/>
      <c r="P154" s="198"/>
      <c r="Q154" s="198"/>
      <c r="R154" s="198"/>
      <c r="S154" s="198"/>
      <c r="T154" s="199"/>
      <c r="AT154" s="200" t="s">
        <v>134</v>
      </c>
      <c r="AU154" s="200" t="s">
        <v>88</v>
      </c>
      <c r="AV154" s="11" t="s">
        <v>88</v>
      </c>
      <c r="AW154" s="11" t="s">
        <v>39</v>
      </c>
      <c r="AX154" s="11" t="s">
        <v>78</v>
      </c>
      <c r="AY154" s="200" t="s">
        <v>124</v>
      </c>
    </row>
    <row r="155" spans="2:65" s="11" customFormat="1" ht="11.25">
      <c r="B155" s="189"/>
      <c r="C155" s="190"/>
      <c r="D155" s="191" t="s">
        <v>134</v>
      </c>
      <c r="E155" s="192" t="s">
        <v>32</v>
      </c>
      <c r="F155" s="193" t="s">
        <v>239</v>
      </c>
      <c r="G155" s="190"/>
      <c r="H155" s="194">
        <v>29.84</v>
      </c>
      <c r="I155" s="195"/>
      <c r="J155" s="190"/>
      <c r="K155" s="190"/>
      <c r="L155" s="196"/>
      <c r="M155" s="197"/>
      <c r="N155" s="198"/>
      <c r="O155" s="198"/>
      <c r="P155" s="198"/>
      <c r="Q155" s="198"/>
      <c r="R155" s="198"/>
      <c r="S155" s="198"/>
      <c r="T155" s="199"/>
      <c r="AT155" s="200" t="s">
        <v>134</v>
      </c>
      <c r="AU155" s="200" t="s">
        <v>88</v>
      </c>
      <c r="AV155" s="11" t="s">
        <v>88</v>
      </c>
      <c r="AW155" s="11" t="s">
        <v>39</v>
      </c>
      <c r="AX155" s="11" t="s">
        <v>78</v>
      </c>
      <c r="AY155" s="200" t="s">
        <v>124</v>
      </c>
    </row>
    <row r="156" spans="2:65" s="12" customFormat="1" ht="11.25">
      <c r="B156" s="201"/>
      <c r="C156" s="202"/>
      <c r="D156" s="191" t="s">
        <v>134</v>
      </c>
      <c r="E156" s="203" t="s">
        <v>32</v>
      </c>
      <c r="F156" s="204" t="s">
        <v>138</v>
      </c>
      <c r="G156" s="202"/>
      <c r="H156" s="205">
        <v>89.39500000000001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134</v>
      </c>
      <c r="AU156" s="211" t="s">
        <v>88</v>
      </c>
      <c r="AV156" s="12" t="s">
        <v>132</v>
      </c>
      <c r="AW156" s="12" t="s">
        <v>39</v>
      </c>
      <c r="AX156" s="12" t="s">
        <v>86</v>
      </c>
      <c r="AY156" s="211" t="s">
        <v>124</v>
      </c>
    </row>
    <row r="157" spans="2:65" s="1" customFormat="1" ht="16.5" customHeight="1">
      <c r="B157" s="34"/>
      <c r="C157" s="177" t="s">
        <v>240</v>
      </c>
      <c r="D157" s="177" t="s">
        <v>127</v>
      </c>
      <c r="E157" s="178" t="s">
        <v>241</v>
      </c>
      <c r="F157" s="179" t="s">
        <v>242</v>
      </c>
      <c r="G157" s="180" t="s">
        <v>143</v>
      </c>
      <c r="H157" s="181">
        <v>128.5</v>
      </c>
      <c r="I157" s="182"/>
      <c r="J157" s="183">
        <f>ROUND(I157*H157,2)</f>
        <v>0</v>
      </c>
      <c r="K157" s="179" t="s">
        <v>131</v>
      </c>
      <c r="L157" s="38"/>
      <c r="M157" s="184" t="s">
        <v>32</v>
      </c>
      <c r="N157" s="185" t="s">
        <v>49</v>
      </c>
      <c r="O157" s="60"/>
      <c r="P157" s="186">
        <f>O157*H157</f>
        <v>0</v>
      </c>
      <c r="Q157" s="186">
        <v>4.0000000000000002E-4</v>
      </c>
      <c r="R157" s="186">
        <f>Q157*H157</f>
        <v>5.1400000000000001E-2</v>
      </c>
      <c r="S157" s="186">
        <v>0</v>
      </c>
      <c r="T157" s="187">
        <f>S157*H157</f>
        <v>0</v>
      </c>
      <c r="AR157" s="16" t="s">
        <v>196</v>
      </c>
      <c r="AT157" s="16" t="s">
        <v>127</v>
      </c>
      <c r="AU157" s="16" t="s">
        <v>88</v>
      </c>
      <c r="AY157" s="16" t="s">
        <v>124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16" t="s">
        <v>86</v>
      </c>
      <c r="BK157" s="188">
        <f>ROUND(I157*H157,2)</f>
        <v>0</v>
      </c>
      <c r="BL157" s="16" t="s">
        <v>196</v>
      </c>
      <c r="BM157" s="16" t="s">
        <v>243</v>
      </c>
    </row>
    <row r="158" spans="2:65" s="11" customFormat="1" ht="11.25">
      <c r="B158" s="189"/>
      <c r="C158" s="190"/>
      <c r="D158" s="191" t="s">
        <v>134</v>
      </c>
      <c r="E158" s="192" t="s">
        <v>32</v>
      </c>
      <c r="F158" s="193" t="s">
        <v>244</v>
      </c>
      <c r="G158" s="190"/>
      <c r="H158" s="194">
        <v>27.5</v>
      </c>
      <c r="I158" s="195"/>
      <c r="J158" s="190"/>
      <c r="K158" s="190"/>
      <c r="L158" s="196"/>
      <c r="M158" s="197"/>
      <c r="N158" s="198"/>
      <c r="O158" s="198"/>
      <c r="P158" s="198"/>
      <c r="Q158" s="198"/>
      <c r="R158" s="198"/>
      <c r="S158" s="198"/>
      <c r="T158" s="199"/>
      <c r="AT158" s="200" t="s">
        <v>134</v>
      </c>
      <c r="AU158" s="200" t="s">
        <v>88</v>
      </c>
      <c r="AV158" s="11" t="s">
        <v>88</v>
      </c>
      <c r="AW158" s="11" t="s">
        <v>39</v>
      </c>
      <c r="AX158" s="11" t="s">
        <v>78</v>
      </c>
      <c r="AY158" s="200" t="s">
        <v>124</v>
      </c>
    </row>
    <row r="159" spans="2:65" s="11" customFormat="1" ht="11.25">
      <c r="B159" s="189"/>
      <c r="C159" s="190"/>
      <c r="D159" s="191" t="s">
        <v>134</v>
      </c>
      <c r="E159" s="192" t="s">
        <v>32</v>
      </c>
      <c r="F159" s="193" t="s">
        <v>245</v>
      </c>
      <c r="G159" s="190"/>
      <c r="H159" s="194">
        <v>101</v>
      </c>
      <c r="I159" s="195"/>
      <c r="J159" s="190"/>
      <c r="K159" s="190"/>
      <c r="L159" s="196"/>
      <c r="M159" s="197"/>
      <c r="N159" s="198"/>
      <c r="O159" s="198"/>
      <c r="P159" s="198"/>
      <c r="Q159" s="198"/>
      <c r="R159" s="198"/>
      <c r="S159" s="198"/>
      <c r="T159" s="199"/>
      <c r="AT159" s="200" t="s">
        <v>134</v>
      </c>
      <c r="AU159" s="200" t="s">
        <v>88</v>
      </c>
      <c r="AV159" s="11" t="s">
        <v>88</v>
      </c>
      <c r="AW159" s="11" t="s">
        <v>39</v>
      </c>
      <c r="AX159" s="11" t="s">
        <v>78</v>
      </c>
      <c r="AY159" s="200" t="s">
        <v>124</v>
      </c>
    </row>
    <row r="160" spans="2:65" s="12" customFormat="1" ht="11.25">
      <c r="B160" s="201"/>
      <c r="C160" s="202"/>
      <c r="D160" s="191" t="s">
        <v>134</v>
      </c>
      <c r="E160" s="203" t="s">
        <v>32</v>
      </c>
      <c r="F160" s="204" t="s">
        <v>138</v>
      </c>
      <c r="G160" s="202"/>
      <c r="H160" s="205">
        <v>128.5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134</v>
      </c>
      <c r="AU160" s="211" t="s">
        <v>88</v>
      </c>
      <c r="AV160" s="12" t="s">
        <v>132</v>
      </c>
      <c r="AW160" s="12" t="s">
        <v>39</v>
      </c>
      <c r="AX160" s="12" t="s">
        <v>86</v>
      </c>
      <c r="AY160" s="211" t="s">
        <v>124</v>
      </c>
    </row>
    <row r="161" spans="2:65" s="1" customFormat="1" ht="16.5" customHeight="1">
      <c r="B161" s="34"/>
      <c r="C161" s="222" t="s">
        <v>246</v>
      </c>
      <c r="D161" s="222" t="s">
        <v>247</v>
      </c>
      <c r="E161" s="223" t="s">
        <v>248</v>
      </c>
      <c r="F161" s="224" t="s">
        <v>249</v>
      </c>
      <c r="G161" s="225" t="s">
        <v>143</v>
      </c>
      <c r="H161" s="226">
        <v>141.35</v>
      </c>
      <c r="I161" s="227"/>
      <c r="J161" s="228">
        <f>ROUND(I161*H161,2)</f>
        <v>0</v>
      </c>
      <c r="K161" s="224" t="s">
        <v>32</v>
      </c>
      <c r="L161" s="229"/>
      <c r="M161" s="230" t="s">
        <v>32</v>
      </c>
      <c r="N161" s="231" t="s">
        <v>49</v>
      </c>
      <c r="O161" s="60"/>
      <c r="P161" s="186">
        <f>O161*H161</f>
        <v>0</v>
      </c>
      <c r="Q161" s="186">
        <v>2.64E-3</v>
      </c>
      <c r="R161" s="186">
        <f>Q161*H161</f>
        <v>0.373164</v>
      </c>
      <c r="S161" s="186">
        <v>0</v>
      </c>
      <c r="T161" s="187">
        <f>S161*H161</f>
        <v>0</v>
      </c>
      <c r="AR161" s="16" t="s">
        <v>250</v>
      </c>
      <c r="AT161" s="16" t="s">
        <v>247</v>
      </c>
      <c r="AU161" s="16" t="s">
        <v>88</v>
      </c>
      <c r="AY161" s="16" t="s">
        <v>124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16" t="s">
        <v>86</v>
      </c>
      <c r="BK161" s="188">
        <f>ROUND(I161*H161,2)</f>
        <v>0</v>
      </c>
      <c r="BL161" s="16" t="s">
        <v>196</v>
      </c>
      <c r="BM161" s="16" t="s">
        <v>251</v>
      </c>
    </row>
    <row r="162" spans="2:65" s="11" customFormat="1" ht="11.25">
      <c r="B162" s="189"/>
      <c r="C162" s="190"/>
      <c r="D162" s="191" t="s">
        <v>134</v>
      </c>
      <c r="E162" s="192" t="s">
        <v>32</v>
      </c>
      <c r="F162" s="193" t="s">
        <v>252</v>
      </c>
      <c r="G162" s="190"/>
      <c r="H162" s="194">
        <v>141.35</v>
      </c>
      <c r="I162" s="195"/>
      <c r="J162" s="190"/>
      <c r="K162" s="190"/>
      <c r="L162" s="196"/>
      <c r="M162" s="197"/>
      <c r="N162" s="198"/>
      <c r="O162" s="198"/>
      <c r="P162" s="198"/>
      <c r="Q162" s="198"/>
      <c r="R162" s="198"/>
      <c r="S162" s="198"/>
      <c r="T162" s="199"/>
      <c r="AT162" s="200" t="s">
        <v>134</v>
      </c>
      <c r="AU162" s="200" t="s">
        <v>88</v>
      </c>
      <c r="AV162" s="11" t="s">
        <v>88</v>
      </c>
      <c r="AW162" s="11" t="s">
        <v>39</v>
      </c>
      <c r="AX162" s="11" t="s">
        <v>86</v>
      </c>
      <c r="AY162" s="200" t="s">
        <v>124</v>
      </c>
    </row>
    <row r="163" spans="2:65" s="1" customFormat="1" ht="16.5" customHeight="1">
      <c r="B163" s="34"/>
      <c r="C163" s="177" t="s">
        <v>253</v>
      </c>
      <c r="D163" s="177" t="s">
        <v>127</v>
      </c>
      <c r="E163" s="178" t="s">
        <v>254</v>
      </c>
      <c r="F163" s="179" t="s">
        <v>255</v>
      </c>
      <c r="G163" s="180" t="s">
        <v>143</v>
      </c>
      <c r="H163" s="181">
        <v>57.85</v>
      </c>
      <c r="I163" s="182"/>
      <c r="J163" s="183">
        <f>ROUND(I163*H163,2)</f>
        <v>0</v>
      </c>
      <c r="K163" s="179" t="s">
        <v>131</v>
      </c>
      <c r="L163" s="38"/>
      <c r="M163" s="184" t="s">
        <v>32</v>
      </c>
      <c r="N163" s="185" t="s">
        <v>49</v>
      </c>
      <c r="O163" s="60"/>
      <c r="P163" s="186">
        <f>O163*H163</f>
        <v>0</v>
      </c>
      <c r="Q163" s="186">
        <v>2.9999999999999997E-4</v>
      </c>
      <c r="R163" s="186">
        <f>Q163*H163</f>
        <v>1.7354999999999999E-2</v>
      </c>
      <c r="S163" s="186">
        <v>0</v>
      </c>
      <c r="T163" s="187">
        <f>S163*H163</f>
        <v>0</v>
      </c>
      <c r="AR163" s="16" t="s">
        <v>196</v>
      </c>
      <c r="AT163" s="16" t="s">
        <v>127</v>
      </c>
      <c r="AU163" s="16" t="s">
        <v>88</v>
      </c>
      <c r="AY163" s="16" t="s">
        <v>124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16" t="s">
        <v>86</v>
      </c>
      <c r="BK163" s="188">
        <f>ROUND(I163*H163,2)</f>
        <v>0</v>
      </c>
      <c r="BL163" s="16" t="s">
        <v>196</v>
      </c>
      <c r="BM163" s="16" t="s">
        <v>256</v>
      </c>
    </row>
    <row r="164" spans="2:65" s="13" customFormat="1" ht="11.25">
      <c r="B164" s="212"/>
      <c r="C164" s="213"/>
      <c r="D164" s="191" t="s">
        <v>134</v>
      </c>
      <c r="E164" s="214" t="s">
        <v>32</v>
      </c>
      <c r="F164" s="215" t="s">
        <v>257</v>
      </c>
      <c r="G164" s="213"/>
      <c r="H164" s="214" t="s">
        <v>32</v>
      </c>
      <c r="I164" s="216"/>
      <c r="J164" s="213"/>
      <c r="K164" s="213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134</v>
      </c>
      <c r="AU164" s="221" t="s">
        <v>88</v>
      </c>
      <c r="AV164" s="13" t="s">
        <v>86</v>
      </c>
      <c r="AW164" s="13" t="s">
        <v>39</v>
      </c>
      <c r="AX164" s="13" t="s">
        <v>78</v>
      </c>
      <c r="AY164" s="221" t="s">
        <v>124</v>
      </c>
    </row>
    <row r="165" spans="2:65" s="11" customFormat="1" ht="11.25">
      <c r="B165" s="189"/>
      <c r="C165" s="190"/>
      <c r="D165" s="191" t="s">
        <v>134</v>
      </c>
      <c r="E165" s="192" t="s">
        <v>32</v>
      </c>
      <c r="F165" s="193" t="s">
        <v>258</v>
      </c>
      <c r="G165" s="190"/>
      <c r="H165" s="194">
        <v>57.85</v>
      </c>
      <c r="I165" s="195"/>
      <c r="J165" s="190"/>
      <c r="K165" s="190"/>
      <c r="L165" s="196"/>
      <c r="M165" s="197"/>
      <c r="N165" s="198"/>
      <c r="O165" s="198"/>
      <c r="P165" s="198"/>
      <c r="Q165" s="198"/>
      <c r="R165" s="198"/>
      <c r="S165" s="198"/>
      <c r="T165" s="199"/>
      <c r="AT165" s="200" t="s">
        <v>134</v>
      </c>
      <c r="AU165" s="200" t="s">
        <v>88</v>
      </c>
      <c r="AV165" s="11" t="s">
        <v>88</v>
      </c>
      <c r="AW165" s="11" t="s">
        <v>39</v>
      </c>
      <c r="AX165" s="11" t="s">
        <v>78</v>
      </c>
      <c r="AY165" s="200" t="s">
        <v>124</v>
      </c>
    </row>
    <row r="166" spans="2:65" s="12" customFormat="1" ht="11.25">
      <c r="B166" s="201"/>
      <c r="C166" s="202"/>
      <c r="D166" s="191" t="s">
        <v>134</v>
      </c>
      <c r="E166" s="203" t="s">
        <v>32</v>
      </c>
      <c r="F166" s="204" t="s">
        <v>138</v>
      </c>
      <c r="G166" s="202"/>
      <c r="H166" s="205">
        <v>57.85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134</v>
      </c>
      <c r="AU166" s="211" t="s">
        <v>88</v>
      </c>
      <c r="AV166" s="12" t="s">
        <v>132</v>
      </c>
      <c r="AW166" s="12" t="s">
        <v>39</v>
      </c>
      <c r="AX166" s="12" t="s">
        <v>86</v>
      </c>
      <c r="AY166" s="211" t="s">
        <v>124</v>
      </c>
    </row>
    <row r="167" spans="2:65" s="1" customFormat="1" ht="22.5" customHeight="1">
      <c r="B167" s="34"/>
      <c r="C167" s="222" t="s">
        <v>7</v>
      </c>
      <c r="D167" s="222" t="s">
        <v>247</v>
      </c>
      <c r="E167" s="223" t="s">
        <v>259</v>
      </c>
      <c r="F167" s="224" t="s">
        <v>260</v>
      </c>
      <c r="G167" s="225" t="s">
        <v>143</v>
      </c>
      <c r="H167" s="226">
        <v>63.634999999999998</v>
      </c>
      <c r="I167" s="227"/>
      <c r="J167" s="228">
        <f>ROUND(I167*H167,2)</f>
        <v>0</v>
      </c>
      <c r="K167" s="224" t="s">
        <v>32</v>
      </c>
      <c r="L167" s="229"/>
      <c r="M167" s="230" t="s">
        <v>32</v>
      </c>
      <c r="N167" s="231" t="s">
        <v>49</v>
      </c>
      <c r="O167" s="60"/>
      <c r="P167" s="186">
        <f>O167*H167</f>
        <v>0</v>
      </c>
      <c r="Q167" s="186">
        <v>4.4999999999999997E-3</v>
      </c>
      <c r="R167" s="186">
        <f>Q167*H167</f>
        <v>0.28635749999999999</v>
      </c>
      <c r="S167" s="186">
        <v>0</v>
      </c>
      <c r="T167" s="187">
        <f>S167*H167</f>
        <v>0</v>
      </c>
      <c r="AR167" s="16" t="s">
        <v>250</v>
      </c>
      <c r="AT167" s="16" t="s">
        <v>247</v>
      </c>
      <c r="AU167" s="16" t="s">
        <v>88</v>
      </c>
      <c r="AY167" s="16" t="s">
        <v>124</v>
      </c>
      <c r="BE167" s="188">
        <f>IF(N167="základní",J167,0)</f>
        <v>0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16" t="s">
        <v>86</v>
      </c>
      <c r="BK167" s="188">
        <f>ROUND(I167*H167,2)</f>
        <v>0</v>
      </c>
      <c r="BL167" s="16" t="s">
        <v>196</v>
      </c>
      <c r="BM167" s="16" t="s">
        <v>261</v>
      </c>
    </row>
    <row r="168" spans="2:65" s="11" customFormat="1" ht="11.25">
      <c r="B168" s="189"/>
      <c r="C168" s="190"/>
      <c r="D168" s="191" t="s">
        <v>134</v>
      </c>
      <c r="E168" s="192" t="s">
        <v>32</v>
      </c>
      <c r="F168" s="193" t="s">
        <v>262</v>
      </c>
      <c r="G168" s="190"/>
      <c r="H168" s="194">
        <v>63.634999999999998</v>
      </c>
      <c r="I168" s="195"/>
      <c r="J168" s="190"/>
      <c r="K168" s="190"/>
      <c r="L168" s="196"/>
      <c r="M168" s="197"/>
      <c r="N168" s="198"/>
      <c r="O168" s="198"/>
      <c r="P168" s="198"/>
      <c r="Q168" s="198"/>
      <c r="R168" s="198"/>
      <c r="S168" s="198"/>
      <c r="T168" s="199"/>
      <c r="AT168" s="200" t="s">
        <v>134</v>
      </c>
      <c r="AU168" s="200" t="s">
        <v>88</v>
      </c>
      <c r="AV168" s="11" t="s">
        <v>88</v>
      </c>
      <c r="AW168" s="11" t="s">
        <v>39</v>
      </c>
      <c r="AX168" s="11" t="s">
        <v>78</v>
      </c>
      <c r="AY168" s="200" t="s">
        <v>124</v>
      </c>
    </row>
    <row r="169" spans="2:65" s="12" customFormat="1" ht="11.25">
      <c r="B169" s="201"/>
      <c r="C169" s="202"/>
      <c r="D169" s="191" t="s">
        <v>134</v>
      </c>
      <c r="E169" s="203" t="s">
        <v>32</v>
      </c>
      <c r="F169" s="204" t="s">
        <v>138</v>
      </c>
      <c r="G169" s="202"/>
      <c r="H169" s="205">
        <v>63.634999999999998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134</v>
      </c>
      <c r="AU169" s="211" t="s">
        <v>88</v>
      </c>
      <c r="AV169" s="12" t="s">
        <v>132</v>
      </c>
      <c r="AW169" s="12" t="s">
        <v>39</v>
      </c>
      <c r="AX169" s="12" t="s">
        <v>86</v>
      </c>
      <c r="AY169" s="211" t="s">
        <v>124</v>
      </c>
    </row>
    <row r="170" spans="2:65" s="1" customFormat="1" ht="22.5" customHeight="1">
      <c r="B170" s="34"/>
      <c r="C170" s="177" t="s">
        <v>263</v>
      </c>
      <c r="D170" s="177" t="s">
        <v>127</v>
      </c>
      <c r="E170" s="178" t="s">
        <v>264</v>
      </c>
      <c r="F170" s="179" t="s">
        <v>265</v>
      </c>
      <c r="G170" s="180" t="s">
        <v>157</v>
      </c>
      <c r="H170" s="181">
        <v>0.72799999999999998</v>
      </c>
      <c r="I170" s="182"/>
      <c r="J170" s="183">
        <f>ROUND(I170*H170,2)</f>
        <v>0</v>
      </c>
      <c r="K170" s="179" t="s">
        <v>131</v>
      </c>
      <c r="L170" s="38"/>
      <c r="M170" s="232" t="s">
        <v>32</v>
      </c>
      <c r="N170" s="233" t="s">
        <v>49</v>
      </c>
      <c r="O170" s="234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AR170" s="16" t="s">
        <v>196</v>
      </c>
      <c r="AT170" s="16" t="s">
        <v>127</v>
      </c>
      <c r="AU170" s="16" t="s">
        <v>88</v>
      </c>
      <c r="AY170" s="16" t="s">
        <v>124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16" t="s">
        <v>86</v>
      </c>
      <c r="BK170" s="188">
        <f>ROUND(I170*H170,2)</f>
        <v>0</v>
      </c>
      <c r="BL170" s="16" t="s">
        <v>196</v>
      </c>
      <c r="BM170" s="16" t="s">
        <v>266</v>
      </c>
    </row>
    <row r="171" spans="2:65" s="1" customFormat="1" ht="6.95" customHeight="1">
      <c r="B171" s="46"/>
      <c r="C171" s="47"/>
      <c r="D171" s="47"/>
      <c r="E171" s="47"/>
      <c r="F171" s="47"/>
      <c r="G171" s="47"/>
      <c r="H171" s="47"/>
      <c r="I171" s="128"/>
      <c r="J171" s="47"/>
      <c r="K171" s="47"/>
      <c r="L171" s="38"/>
    </row>
  </sheetData>
  <sheetProtection algorithmName="SHA-512" hashValue="CsY7VZVXfzpCLrul9kjZOlSuz/0zi4+qAx7QNhZLMRUqoWxlCGuMu9MigJSEl1lMbo+ZpVvQ0r8Y4cwwqvBerA==" saltValue="NWzgyN1JPj87VcJM+ntwphYfgypQHaeOniJVzuNa8ILhLAzadsykra33Bxd+1BeKnD4uMYL9Fo5fyk909zzG6g==" spinCount="100000" sheet="1" objects="1" scenarios="1" formatColumns="0" formatRows="0" autoFilter="0"/>
  <autoFilter ref="C87:K170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2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7" customWidth="1"/>
    <col min="10" max="10" width="23.5" customWidth="1"/>
    <col min="11" max="11" width="15.5" customWidth="1"/>
    <col min="12" max="12" width="1.6640625" customWidth="1"/>
    <col min="13" max="13" width="10.83203125" customWidth="1"/>
    <col min="15" max="20" width="14.1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6" t="s">
        <v>91</v>
      </c>
    </row>
    <row r="3" spans="2:46" ht="6.95" customHeight="1">
      <c r="B3" s="98"/>
      <c r="C3" s="99"/>
      <c r="D3" s="99"/>
      <c r="E3" s="99"/>
      <c r="F3" s="99"/>
      <c r="G3" s="99"/>
      <c r="H3" s="99"/>
      <c r="I3" s="100"/>
      <c r="J3" s="99"/>
      <c r="K3" s="99"/>
      <c r="L3" s="19"/>
      <c r="AT3" s="16" t="s">
        <v>88</v>
      </c>
    </row>
    <row r="4" spans="2:46" ht="24.95" customHeight="1">
      <c r="B4" s="19"/>
      <c r="D4" s="101" t="s">
        <v>92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2" t="s">
        <v>16</v>
      </c>
      <c r="L6" s="19"/>
    </row>
    <row r="7" spans="2:46" ht="16.5" customHeight="1">
      <c r="B7" s="19"/>
      <c r="E7" s="354" t="str">
        <f>'Rekapitulace stavby'!K6</f>
        <v>CMTF UP V Olomouci - oprava podlah</v>
      </c>
      <c r="F7" s="355"/>
      <c r="G7" s="355"/>
      <c r="H7" s="355"/>
      <c r="L7" s="19"/>
    </row>
    <row r="8" spans="2:46" s="1" customFormat="1" ht="12" customHeight="1">
      <c r="B8" s="38"/>
      <c r="D8" s="102" t="s">
        <v>93</v>
      </c>
      <c r="I8" s="103"/>
      <c r="L8" s="38"/>
    </row>
    <row r="9" spans="2:46" s="1" customFormat="1" ht="36.950000000000003" customHeight="1">
      <c r="B9" s="38"/>
      <c r="E9" s="356" t="s">
        <v>267</v>
      </c>
      <c r="F9" s="357"/>
      <c r="G9" s="357"/>
      <c r="H9" s="357"/>
      <c r="I9" s="103"/>
      <c r="L9" s="38"/>
    </row>
    <row r="10" spans="2:46" s="1" customFormat="1" ht="11.25">
      <c r="B10" s="38"/>
      <c r="I10" s="103"/>
      <c r="L10" s="38"/>
    </row>
    <row r="11" spans="2:46" s="1" customFormat="1" ht="12" customHeight="1">
      <c r="B11" s="38"/>
      <c r="D11" s="102" t="s">
        <v>18</v>
      </c>
      <c r="F11" s="16" t="s">
        <v>19</v>
      </c>
      <c r="I11" s="104" t="s">
        <v>20</v>
      </c>
      <c r="J11" s="16" t="s">
        <v>21</v>
      </c>
      <c r="L11" s="38"/>
    </row>
    <row r="12" spans="2:46" s="1" customFormat="1" ht="12" customHeight="1">
      <c r="B12" s="38"/>
      <c r="D12" s="102" t="s">
        <v>22</v>
      </c>
      <c r="F12" s="16" t="s">
        <v>23</v>
      </c>
      <c r="I12" s="104" t="s">
        <v>24</v>
      </c>
      <c r="J12" s="105" t="str">
        <f>'Rekapitulace stavby'!AN8</f>
        <v>30. 4. 2018</v>
      </c>
      <c r="L12" s="38"/>
    </row>
    <row r="13" spans="2:46" s="1" customFormat="1" ht="21.75" customHeight="1">
      <c r="B13" s="38"/>
      <c r="D13" s="106" t="s">
        <v>26</v>
      </c>
      <c r="F13" s="107" t="s">
        <v>27</v>
      </c>
      <c r="I13" s="108" t="s">
        <v>28</v>
      </c>
      <c r="J13" s="107" t="s">
        <v>95</v>
      </c>
      <c r="L13" s="38"/>
    </row>
    <row r="14" spans="2:46" s="1" customFormat="1" ht="12" customHeight="1">
      <c r="B14" s="38"/>
      <c r="D14" s="102" t="s">
        <v>30</v>
      </c>
      <c r="I14" s="104" t="s">
        <v>31</v>
      </c>
      <c r="J14" s="16" t="s">
        <v>32</v>
      </c>
      <c r="L14" s="38"/>
    </row>
    <row r="15" spans="2:46" s="1" customFormat="1" ht="18" customHeight="1">
      <c r="B15" s="38"/>
      <c r="E15" s="16" t="s">
        <v>33</v>
      </c>
      <c r="I15" s="104" t="s">
        <v>34</v>
      </c>
      <c r="J15" s="16" t="s">
        <v>32</v>
      </c>
      <c r="L15" s="38"/>
    </row>
    <row r="16" spans="2:46" s="1" customFormat="1" ht="6.95" customHeight="1">
      <c r="B16" s="38"/>
      <c r="I16" s="103"/>
      <c r="L16" s="38"/>
    </row>
    <row r="17" spans="2:12" s="1" customFormat="1" ht="12" customHeight="1">
      <c r="B17" s="38"/>
      <c r="D17" s="102" t="s">
        <v>35</v>
      </c>
      <c r="I17" s="104" t="s">
        <v>31</v>
      </c>
      <c r="J17" s="29" t="str">
        <f>'Rekapitulace stavby'!AN13</f>
        <v>Vyplň údaj</v>
      </c>
      <c r="L17" s="38"/>
    </row>
    <row r="18" spans="2:12" s="1" customFormat="1" ht="18" customHeight="1">
      <c r="B18" s="38"/>
      <c r="E18" s="358" t="str">
        <f>'Rekapitulace stavby'!E14</f>
        <v>Vyplň údaj</v>
      </c>
      <c r="F18" s="359"/>
      <c r="G18" s="359"/>
      <c r="H18" s="359"/>
      <c r="I18" s="104" t="s">
        <v>34</v>
      </c>
      <c r="J18" s="29" t="str">
        <f>'Rekapitulace stavby'!AN14</f>
        <v>Vyplň údaj</v>
      </c>
      <c r="L18" s="38"/>
    </row>
    <row r="19" spans="2:12" s="1" customFormat="1" ht="6.95" customHeight="1">
      <c r="B19" s="38"/>
      <c r="I19" s="103"/>
      <c r="L19" s="38"/>
    </row>
    <row r="20" spans="2:12" s="1" customFormat="1" ht="12" customHeight="1">
      <c r="B20" s="38"/>
      <c r="D20" s="102" t="s">
        <v>37</v>
      </c>
      <c r="I20" s="104" t="s">
        <v>31</v>
      </c>
      <c r="J20" s="16" t="s">
        <v>32</v>
      </c>
      <c r="L20" s="38"/>
    </row>
    <row r="21" spans="2:12" s="1" customFormat="1" ht="18" customHeight="1">
      <c r="B21" s="38"/>
      <c r="E21" s="16" t="s">
        <v>38</v>
      </c>
      <c r="I21" s="104" t="s">
        <v>34</v>
      </c>
      <c r="J21" s="16" t="s">
        <v>32</v>
      </c>
      <c r="L21" s="38"/>
    </row>
    <row r="22" spans="2:12" s="1" customFormat="1" ht="6.95" customHeight="1">
      <c r="B22" s="38"/>
      <c r="I22" s="103"/>
      <c r="L22" s="38"/>
    </row>
    <row r="23" spans="2:12" s="1" customFormat="1" ht="12" customHeight="1">
      <c r="B23" s="38"/>
      <c r="D23" s="102" t="s">
        <v>40</v>
      </c>
      <c r="I23" s="104" t="s">
        <v>31</v>
      </c>
      <c r="J23" s="16" t="s">
        <v>32</v>
      </c>
      <c r="L23" s="38"/>
    </row>
    <row r="24" spans="2:12" s="1" customFormat="1" ht="18" customHeight="1">
      <c r="B24" s="38"/>
      <c r="E24" s="16" t="s">
        <v>41</v>
      </c>
      <c r="I24" s="104" t="s">
        <v>34</v>
      </c>
      <c r="J24" s="16" t="s">
        <v>32</v>
      </c>
      <c r="L24" s="38"/>
    </row>
    <row r="25" spans="2:12" s="1" customFormat="1" ht="6.95" customHeight="1">
      <c r="B25" s="38"/>
      <c r="I25" s="103"/>
      <c r="L25" s="38"/>
    </row>
    <row r="26" spans="2:12" s="1" customFormat="1" ht="12" customHeight="1">
      <c r="B26" s="38"/>
      <c r="D26" s="102" t="s">
        <v>42</v>
      </c>
      <c r="I26" s="103"/>
      <c r="L26" s="38"/>
    </row>
    <row r="27" spans="2:12" s="6" customFormat="1" ht="16.5" customHeight="1">
      <c r="B27" s="109"/>
      <c r="E27" s="360" t="s">
        <v>32</v>
      </c>
      <c r="F27" s="360"/>
      <c r="G27" s="360"/>
      <c r="H27" s="360"/>
      <c r="I27" s="110"/>
      <c r="L27" s="109"/>
    </row>
    <row r="28" spans="2:12" s="1" customFormat="1" ht="6.95" customHeight="1">
      <c r="B28" s="38"/>
      <c r="I28" s="103"/>
      <c r="L28" s="38"/>
    </row>
    <row r="29" spans="2:12" s="1" customFormat="1" ht="6.95" customHeight="1">
      <c r="B29" s="38"/>
      <c r="D29" s="56"/>
      <c r="E29" s="56"/>
      <c r="F29" s="56"/>
      <c r="G29" s="56"/>
      <c r="H29" s="56"/>
      <c r="I29" s="111"/>
      <c r="J29" s="56"/>
      <c r="K29" s="56"/>
      <c r="L29" s="38"/>
    </row>
    <row r="30" spans="2:12" s="1" customFormat="1" ht="25.35" customHeight="1">
      <c r="B30" s="38"/>
      <c r="D30" s="112" t="s">
        <v>44</v>
      </c>
      <c r="I30" s="103"/>
      <c r="J30" s="113">
        <f>ROUND(J83, 2)</f>
        <v>0</v>
      </c>
      <c r="L30" s="38"/>
    </row>
    <row r="31" spans="2:12" s="1" customFormat="1" ht="6.95" customHeight="1">
      <c r="B31" s="38"/>
      <c r="D31" s="56"/>
      <c r="E31" s="56"/>
      <c r="F31" s="56"/>
      <c r="G31" s="56"/>
      <c r="H31" s="56"/>
      <c r="I31" s="111"/>
      <c r="J31" s="56"/>
      <c r="K31" s="56"/>
      <c r="L31" s="38"/>
    </row>
    <row r="32" spans="2:12" s="1" customFormat="1" ht="14.45" customHeight="1">
      <c r="B32" s="38"/>
      <c r="F32" s="114" t="s">
        <v>46</v>
      </c>
      <c r="I32" s="115" t="s">
        <v>45</v>
      </c>
      <c r="J32" s="114" t="s">
        <v>47</v>
      </c>
      <c r="L32" s="38"/>
    </row>
    <row r="33" spans="2:12" s="1" customFormat="1" ht="14.45" customHeight="1">
      <c r="B33" s="38"/>
      <c r="D33" s="102" t="s">
        <v>48</v>
      </c>
      <c r="E33" s="102" t="s">
        <v>49</v>
      </c>
      <c r="F33" s="116">
        <f>ROUND((SUM(BE83:BE91)),  2)</f>
        <v>0</v>
      </c>
      <c r="I33" s="117">
        <v>0.21</v>
      </c>
      <c r="J33" s="116">
        <f>ROUND(((SUM(BE83:BE91))*I33),  2)</f>
        <v>0</v>
      </c>
      <c r="L33" s="38"/>
    </row>
    <row r="34" spans="2:12" s="1" customFormat="1" ht="14.45" customHeight="1">
      <c r="B34" s="38"/>
      <c r="E34" s="102" t="s">
        <v>50</v>
      </c>
      <c r="F34" s="116">
        <f>ROUND((SUM(BF83:BF91)),  2)</f>
        <v>0</v>
      </c>
      <c r="I34" s="117">
        <v>0.15</v>
      </c>
      <c r="J34" s="116">
        <f>ROUND(((SUM(BF83:BF91))*I34),  2)</f>
        <v>0</v>
      </c>
      <c r="L34" s="38"/>
    </row>
    <row r="35" spans="2:12" s="1" customFormat="1" ht="14.45" hidden="1" customHeight="1">
      <c r="B35" s="38"/>
      <c r="E35" s="102" t="s">
        <v>51</v>
      </c>
      <c r="F35" s="116">
        <f>ROUND((SUM(BG83:BG91)),  2)</f>
        <v>0</v>
      </c>
      <c r="I35" s="117">
        <v>0.21</v>
      </c>
      <c r="J35" s="116">
        <f>0</f>
        <v>0</v>
      </c>
      <c r="L35" s="38"/>
    </row>
    <row r="36" spans="2:12" s="1" customFormat="1" ht="14.45" hidden="1" customHeight="1">
      <c r="B36" s="38"/>
      <c r="E36" s="102" t="s">
        <v>52</v>
      </c>
      <c r="F36" s="116">
        <f>ROUND((SUM(BH83:BH91)),  2)</f>
        <v>0</v>
      </c>
      <c r="I36" s="117">
        <v>0.15</v>
      </c>
      <c r="J36" s="116">
        <f>0</f>
        <v>0</v>
      </c>
      <c r="L36" s="38"/>
    </row>
    <row r="37" spans="2:12" s="1" customFormat="1" ht="14.45" hidden="1" customHeight="1">
      <c r="B37" s="38"/>
      <c r="E37" s="102" t="s">
        <v>53</v>
      </c>
      <c r="F37" s="116">
        <f>ROUND((SUM(BI83:BI91)),  2)</f>
        <v>0</v>
      </c>
      <c r="I37" s="117">
        <v>0</v>
      </c>
      <c r="J37" s="116">
        <f>0</f>
        <v>0</v>
      </c>
      <c r="L37" s="38"/>
    </row>
    <row r="38" spans="2:12" s="1" customFormat="1" ht="6.95" customHeight="1">
      <c r="B38" s="38"/>
      <c r="I38" s="103"/>
      <c r="L38" s="38"/>
    </row>
    <row r="39" spans="2:12" s="1" customFormat="1" ht="25.35" customHeight="1">
      <c r="B39" s="38"/>
      <c r="C39" s="118"/>
      <c r="D39" s="119" t="s">
        <v>54</v>
      </c>
      <c r="E39" s="120"/>
      <c r="F39" s="120"/>
      <c r="G39" s="121" t="s">
        <v>55</v>
      </c>
      <c r="H39" s="122" t="s">
        <v>56</v>
      </c>
      <c r="I39" s="123"/>
      <c r="J39" s="124">
        <f>SUM(J30:J37)</f>
        <v>0</v>
      </c>
      <c r="K39" s="125"/>
      <c r="L39" s="38"/>
    </row>
    <row r="40" spans="2:12" s="1" customFormat="1" ht="14.45" customHeight="1">
      <c r="B40" s="126"/>
      <c r="C40" s="127"/>
      <c r="D40" s="127"/>
      <c r="E40" s="127"/>
      <c r="F40" s="127"/>
      <c r="G40" s="127"/>
      <c r="H40" s="127"/>
      <c r="I40" s="128"/>
      <c r="J40" s="127"/>
      <c r="K40" s="127"/>
      <c r="L40" s="38"/>
    </row>
    <row r="44" spans="2:12" s="1" customFormat="1" ht="6.95" customHeight="1">
      <c r="B44" s="129"/>
      <c r="C44" s="130"/>
      <c r="D44" s="130"/>
      <c r="E44" s="130"/>
      <c r="F44" s="130"/>
      <c r="G44" s="130"/>
      <c r="H44" s="130"/>
      <c r="I44" s="131"/>
      <c r="J44" s="130"/>
      <c r="K44" s="130"/>
      <c r="L44" s="38"/>
    </row>
    <row r="45" spans="2:12" s="1" customFormat="1" ht="24.95" customHeight="1">
      <c r="B45" s="34"/>
      <c r="C45" s="22" t="s">
        <v>96</v>
      </c>
      <c r="D45" s="35"/>
      <c r="E45" s="35"/>
      <c r="F45" s="35"/>
      <c r="G45" s="35"/>
      <c r="H45" s="35"/>
      <c r="I45" s="103"/>
      <c r="J45" s="35"/>
      <c r="K45" s="35"/>
      <c r="L45" s="38"/>
    </row>
    <row r="46" spans="2:12" s="1" customFormat="1" ht="6.95" customHeight="1">
      <c r="B46" s="34"/>
      <c r="C46" s="35"/>
      <c r="D46" s="35"/>
      <c r="E46" s="35"/>
      <c r="F46" s="35"/>
      <c r="G46" s="35"/>
      <c r="H46" s="35"/>
      <c r="I46" s="103"/>
      <c r="J46" s="35"/>
      <c r="K46" s="35"/>
      <c r="L46" s="38"/>
    </row>
    <row r="47" spans="2:12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03"/>
      <c r="J47" s="35"/>
      <c r="K47" s="35"/>
      <c r="L47" s="38"/>
    </row>
    <row r="48" spans="2:12" s="1" customFormat="1" ht="16.5" customHeight="1">
      <c r="B48" s="34"/>
      <c r="C48" s="35"/>
      <c r="D48" s="35"/>
      <c r="E48" s="361" t="str">
        <f>E7</f>
        <v>CMTF UP V Olomouci - oprava podlah</v>
      </c>
      <c r="F48" s="362"/>
      <c r="G48" s="362"/>
      <c r="H48" s="362"/>
      <c r="I48" s="103"/>
      <c r="J48" s="35"/>
      <c r="K48" s="35"/>
      <c r="L48" s="38"/>
    </row>
    <row r="49" spans="2:47" s="1" customFormat="1" ht="12" customHeight="1">
      <c r="B49" s="34"/>
      <c r="C49" s="28" t="s">
        <v>93</v>
      </c>
      <c r="D49" s="35"/>
      <c r="E49" s="35"/>
      <c r="F49" s="35"/>
      <c r="G49" s="35"/>
      <c r="H49" s="35"/>
      <c r="I49" s="103"/>
      <c r="J49" s="35"/>
      <c r="K49" s="35"/>
      <c r="L49" s="38"/>
    </row>
    <row r="50" spans="2:47" s="1" customFormat="1" ht="16.5" customHeight="1">
      <c r="B50" s="34"/>
      <c r="C50" s="35"/>
      <c r="D50" s="35"/>
      <c r="E50" s="334" t="str">
        <f>E9</f>
        <v>2018-05-01-3 - Vedlejší náklady</v>
      </c>
      <c r="F50" s="333"/>
      <c r="G50" s="333"/>
      <c r="H50" s="333"/>
      <c r="I50" s="103"/>
      <c r="J50" s="35"/>
      <c r="K50" s="35"/>
      <c r="L50" s="38"/>
    </row>
    <row r="51" spans="2:47" s="1" customFormat="1" ht="6.95" customHeight="1">
      <c r="B51" s="34"/>
      <c r="C51" s="35"/>
      <c r="D51" s="35"/>
      <c r="E51" s="35"/>
      <c r="F51" s="35"/>
      <c r="G51" s="35"/>
      <c r="H51" s="35"/>
      <c r="I51" s="103"/>
      <c r="J51" s="35"/>
      <c r="K51" s="35"/>
      <c r="L51" s="38"/>
    </row>
    <row r="52" spans="2:47" s="1" customFormat="1" ht="12" customHeight="1">
      <c r="B52" s="34"/>
      <c r="C52" s="28" t="s">
        <v>22</v>
      </c>
      <c r="D52" s="35"/>
      <c r="E52" s="35"/>
      <c r="F52" s="26" t="str">
        <f>F12</f>
        <v>č.p.244 ,par st 653/1</v>
      </c>
      <c r="G52" s="35"/>
      <c r="H52" s="35"/>
      <c r="I52" s="104" t="s">
        <v>24</v>
      </c>
      <c r="J52" s="55" t="str">
        <f>IF(J12="","",J12)</f>
        <v>30. 4. 2018</v>
      </c>
      <c r="K52" s="35"/>
      <c r="L52" s="38"/>
    </row>
    <row r="53" spans="2:47" s="1" customFormat="1" ht="6.95" customHeight="1">
      <c r="B53" s="34"/>
      <c r="C53" s="35"/>
      <c r="D53" s="35"/>
      <c r="E53" s="35"/>
      <c r="F53" s="35"/>
      <c r="G53" s="35"/>
      <c r="H53" s="35"/>
      <c r="I53" s="103"/>
      <c r="J53" s="35"/>
      <c r="K53" s="35"/>
      <c r="L53" s="38"/>
    </row>
    <row r="54" spans="2:47" s="1" customFormat="1" ht="24.95" customHeight="1">
      <c r="B54" s="34"/>
      <c r="C54" s="28" t="s">
        <v>30</v>
      </c>
      <c r="D54" s="35"/>
      <c r="E54" s="35"/>
      <c r="F54" s="26" t="str">
        <f>E15</f>
        <v>Universita Palackého v Olomouci</v>
      </c>
      <c r="G54" s="35"/>
      <c r="H54" s="35"/>
      <c r="I54" s="104" t="s">
        <v>37</v>
      </c>
      <c r="J54" s="32" t="str">
        <f>E21</f>
        <v>MgA , Ing arch Lukáš Blažek</v>
      </c>
      <c r="K54" s="35"/>
      <c r="L54" s="38"/>
    </row>
    <row r="55" spans="2:47" s="1" customFormat="1" ht="13.7" customHeight="1">
      <c r="B55" s="34"/>
      <c r="C55" s="28" t="s">
        <v>35</v>
      </c>
      <c r="D55" s="35"/>
      <c r="E55" s="35"/>
      <c r="F55" s="26" t="str">
        <f>IF(E18="","",E18)</f>
        <v>Vyplň údaj</v>
      </c>
      <c r="G55" s="35"/>
      <c r="H55" s="35"/>
      <c r="I55" s="104" t="s">
        <v>40</v>
      </c>
      <c r="J55" s="32" t="str">
        <f>E24</f>
        <v xml:space="preserve"> </v>
      </c>
      <c r="K55" s="35"/>
      <c r="L55" s="38"/>
    </row>
    <row r="56" spans="2:47" s="1" customFormat="1" ht="10.35" customHeight="1">
      <c r="B56" s="34"/>
      <c r="C56" s="35"/>
      <c r="D56" s="35"/>
      <c r="E56" s="35"/>
      <c r="F56" s="35"/>
      <c r="G56" s="35"/>
      <c r="H56" s="35"/>
      <c r="I56" s="103"/>
      <c r="J56" s="35"/>
      <c r="K56" s="35"/>
      <c r="L56" s="38"/>
    </row>
    <row r="57" spans="2:47" s="1" customFormat="1" ht="29.25" customHeight="1">
      <c r="B57" s="34"/>
      <c r="C57" s="132" t="s">
        <v>97</v>
      </c>
      <c r="D57" s="133"/>
      <c r="E57" s="133"/>
      <c r="F57" s="133"/>
      <c r="G57" s="133"/>
      <c r="H57" s="133"/>
      <c r="I57" s="134"/>
      <c r="J57" s="135" t="s">
        <v>98</v>
      </c>
      <c r="K57" s="133"/>
      <c r="L57" s="38"/>
    </row>
    <row r="58" spans="2:47" s="1" customFormat="1" ht="10.35" customHeight="1">
      <c r="B58" s="34"/>
      <c r="C58" s="35"/>
      <c r="D58" s="35"/>
      <c r="E58" s="35"/>
      <c r="F58" s="35"/>
      <c r="G58" s="35"/>
      <c r="H58" s="35"/>
      <c r="I58" s="103"/>
      <c r="J58" s="35"/>
      <c r="K58" s="35"/>
      <c r="L58" s="38"/>
    </row>
    <row r="59" spans="2:47" s="1" customFormat="1" ht="22.9" customHeight="1">
      <c r="B59" s="34"/>
      <c r="C59" s="136" t="s">
        <v>76</v>
      </c>
      <c r="D59" s="35"/>
      <c r="E59" s="35"/>
      <c r="F59" s="35"/>
      <c r="G59" s="35"/>
      <c r="H59" s="35"/>
      <c r="I59" s="103"/>
      <c r="J59" s="73">
        <f>J83</f>
        <v>0</v>
      </c>
      <c r="K59" s="35"/>
      <c r="L59" s="38"/>
      <c r="AU59" s="16" t="s">
        <v>99</v>
      </c>
    </row>
    <row r="60" spans="2:47" s="7" customFormat="1" ht="24.95" customHeight="1">
      <c r="B60" s="137"/>
      <c r="C60" s="138"/>
      <c r="D60" s="139" t="s">
        <v>268</v>
      </c>
      <c r="E60" s="140"/>
      <c r="F60" s="140"/>
      <c r="G60" s="140"/>
      <c r="H60" s="140"/>
      <c r="I60" s="141"/>
      <c r="J60" s="142">
        <f>J84</f>
        <v>0</v>
      </c>
      <c r="K60" s="138"/>
      <c r="L60" s="143"/>
    </row>
    <row r="61" spans="2:47" s="8" customFormat="1" ht="19.899999999999999" customHeight="1">
      <c r="B61" s="144"/>
      <c r="C61" s="145"/>
      <c r="D61" s="146" t="s">
        <v>269</v>
      </c>
      <c r="E61" s="147"/>
      <c r="F61" s="147"/>
      <c r="G61" s="147"/>
      <c r="H61" s="147"/>
      <c r="I61" s="148"/>
      <c r="J61" s="149">
        <f>J85</f>
        <v>0</v>
      </c>
      <c r="K61" s="145"/>
      <c r="L61" s="150"/>
    </row>
    <row r="62" spans="2:47" s="8" customFormat="1" ht="19.899999999999999" customHeight="1">
      <c r="B62" s="144"/>
      <c r="C62" s="145"/>
      <c r="D62" s="146" t="s">
        <v>270</v>
      </c>
      <c r="E62" s="147"/>
      <c r="F62" s="147"/>
      <c r="G62" s="147"/>
      <c r="H62" s="147"/>
      <c r="I62" s="148"/>
      <c r="J62" s="149">
        <f>J88</f>
        <v>0</v>
      </c>
      <c r="K62" s="145"/>
      <c r="L62" s="150"/>
    </row>
    <row r="63" spans="2:47" s="8" customFormat="1" ht="19.899999999999999" customHeight="1">
      <c r="B63" s="144"/>
      <c r="C63" s="145"/>
      <c r="D63" s="146" t="s">
        <v>271</v>
      </c>
      <c r="E63" s="147"/>
      <c r="F63" s="147"/>
      <c r="G63" s="147"/>
      <c r="H63" s="147"/>
      <c r="I63" s="148"/>
      <c r="J63" s="149">
        <f>J90</f>
        <v>0</v>
      </c>
      <c r="K63" s="145"/>
      <c r="L63" s="150"/>
    </row>
    <row r="64" spans="2:47" s="1" customFormat="1" ht="21.75" customHeight="1">
      <c r="B64" s="34"/>
      <c r="C64" s="35"/>
      <c r="D64" s="35"/>
      <c r="E64" s="35"/>
      <c r="F64" s="35"/>
      <c r="G64" s="35"/>
      <c r="H64" s="35"/>
      <c r="I64" s="103"/>
      <c r="J64" s="35"/>
      <c r="K64" s="35"/>
      <c r="L64" s="38"/>
    </row>
    <row r="65" spans="2:12" s="1" customFormat="1" ht="6.95" customHeight="1">
      <c r="B65" s="46"/>
      <c r="C65" s="47"/>
      <c r="D65" s="47"/>
      <c r="E65" s="47"/>
      <c r="F65" s="47"/>
      <c r="G65" s="47"/>
      <c r="H65" s="47"/>
      <c r="I65" s="128"/>
      <c r="J65" s="47"/>
      <c r="K65" s="47"/>
      <c r="L65" s="38"/>
    </row>
    <row r="69" spans="2:12" s="1" customFormat="1" ht="6.95" customHeight="1">
      <c r="B69" s="48"/>
      <c r="C69" s="49"/>
      <c r="D69" s="49"/>
      <c r="E69" s="49"/>
      <c r="F69" s="49"/>
      <c r="G69" s="49"/>
      <c r="H69" s="49"/>
      <c r="I69" s="131"/>
      <c r="J69" s="49"/>
      <c r="K69" s="49"/>
      <c r="L69" s="38"/>
    </row>
    <row r="70" spans="2:12" s="1" customFormat="1" ht="24.95" customHeight="1">
      <c r="B70" s="34"/>
      <c r="C70" s="22" t="s">
        <v>109</v>
      </c>
      <c r="D70" s="35"/>
      <c r="E70" s="35"/>
      <c r="F70" s="35"/>
      <c r="G70" s="35"/>
      <c r="H70" s="35"/>
      <c r="I70" s="103"/>
      <c r="J70" s="35"/>
      <c r="K70" s="35"/>
      <c r="L70" s="38"/>
    </row>
    <row r="71" spans="2:12" s="1" customFormat="1" ht="6.95" customHeight="1">
      <c r="B71" s="34"/>
      <c r="C71" s="35"/>
      <c r="D71" s="35"/>
      <c r="E71" s="35"/>
      <c r="F71" s="35"/>
      <c r="G71" s="35"/>
      <c r="H71" s="35"/>
      <c r="I71" s="103"/>
      <c r="J71" s="35"/>
      <c r="K71" s="35"/>
      <c r="L71" s="38"/>
    </row>
    <row r="72" spans="2:12" s="1" customFormat="1" ht="12" customHeight="1">
      <c r="B72" s="34"/>
      <c r="C72" s="28" t="s">
        <v>16</v>
      </c>
      <c r="D72" s="35"/>
      <c r="E72" s="35"/>
      <c r="F72" s="35"/>
      <c r="G72" s="35"/>
      <c r="H72" s="35"/>
      <c r="I72" s="103"/>
      <c r="J72" s="35"/>
      <c r="K72" s="35"/>
      <c r="L72" s="38"/>
    </row>
    <row r="73" spans="2:12" s="1" customFormat="1" ht="16.5" customHeight="1">
      <c r="B73" s="34"/>
      <c r="C73" s="35"/>
      <c r="D73" s="35"/>
      <c r="E73" s="361" t="str">
        <f>E7</f>
        <v>CMTF UP V Olomouci - oprava podlah</v>
      </c>
      <c r="F73" s="362"/>
      <c r="G73" s="362"/>
      <c r="H73" s="362"/>
      <c r="I73" s="103"/>
      <c r="J73" s="35"/>
      <c r="K73" s="35"/>
      <c r="L73" s="38"/>
    </row>
    <row r="74" spans="2:12" s="1" customFormat="1" ht="12" customHeight="1">
      <c r="B74" s="34"/>
      <c r="C74" s="28" t="s">
        <v>93</v>
      </c>
      <c r="D74" s="35"/>
      <c r="E74" s="35"/>
      <c r="F74" s="35"/>
      <c r="G74" s="35"/>
      <c r="H74" s="35"/>
      <c r="I74" s="103"/>
      <c r="J74" s="35"/>
      <c r="K74" s="35"/>
      <c r="L74" s="38"/>
    </row>
    <row r="75" spans="2:12" s="1" customFormat="1" ht="16.5" customHeight="1">
      <c r="B75" s="34"/>
      <c r="C75" s="35"/>
      <c r="D75" s="35"/>
      <c r="E75" s="334" t="str">
        <f>E9</f>
        <v>2018-05-01-3 - Vedlejší náklady</v>
      </c>
      <c r="F75" s="333"/>
      <c r="G75" s="333"/>
      <c r="H75" s="333"/>
      <c r="I75" s="103"/>
      <c r="J75" s="35"/>
      <c r="K75" s="35"/>
      <c r="L75" s="38"/>
    </row>
    <row r="76" spans="2:12" s="1" customFormat="1" ht="6.95" customHeight="1">
      <c r="B76" s="34"/>
      <c r="C76" s="35"/>
      <c r="D76" s="35"/>
      <c r="E76" s="35"/>
      <c r="F76" s="35"/>
      <c r="G76" s="35"/>
      <c r="H76" s="35"/>
      <c r="I76" s="103"/>
      <c r="J76" s="35"/>
      <c r="K76" s="35"/>
      <c r="L76" s="38"/>
    </row>
    <row r="77" spans="2:12" s="1" customFormat="1" ht="12" customHeight="1">
      <c r="B77" s="34"/>
      <c r="C77" s="28" t="s">
        <v>22</v>
      </c>
      <c r="D77" s="35"/>
      <c r="E77" s="35"/>
      <c r="F77" s="26" t="str">
        <f>F12</f>
        <v>č.p.244 ,par st 653/1</v>
      </c>
      <c r="G77" s="35"/>
      <c r="H77" s="35"/>
      <c r="I77" s="104" t="s">
        <v>24</v>
      </c>
      <c r="J77" s="55" t="str">
        <f>IF(J12="","",J12)</f>
        <v>30. 4. 2018</v>
      </c>
      <c r="K77" s="35"/>
      <c r="L77" s="38"/>
    </row>
    <row r="78" spans="2:12" s="1" customFormat="1" ht="6.95" customHeight="1">
      <c r="B78" s="34"/>
      <c r="C78" s="35"/>
      <c r="D78" s="35"/>
      <c r="E78" s="35"/>
      <c r="F78" s="35"/>
      <c r="G78" s="35"/>
      <c r="H78" s="35"/>
      <c r="I78" s="103"/>
      <c r="J78" s="35"/>
      <c r="K78" s="35"/>
      <c r="L78" s="38"/>
    </row>
    <row r="79" spans="2:12" s="1" customFormat="1" ht="24.95" customHeight="1">
      <c r="B79" s="34"/>
      <c r="C79" s="28" t="s">
        <v>30</v>
      </c>
      <c r="D79" s="35"/>
      <c r="E79" s="35"/>
      <c r="F79" s="26" t="str">
        <f>E15</f>
        <v>Universita Palackého v Olomouci</v>
      </c>
      <c r="G79" s="35"/>
      <c r="H79" s="35"/>
      <c r="I79" s="104" t="s">
        <v>37</v>
      </c>
      <c r="J79" s="32" t="str">
        <f>E21</f>
        <v>MgA , Ing arch Lukáš Blažek</v>
      </c>
      <c r="K79" s="35"/>
      <c r="L79" s="38"/>
    </row>
    <row r="80" spans="2:12" s="1" customFormat="1" ht="13.7" customHeight="1">
      <c r="B80" s="34"/>
      <c r="C80" s="28" t="s">
        <v>35</v>
      </c>
      <c r="D80" s="35"/>
      <c r="E80" s="35"/>
      <c r="F80" s="26" t="str">
        <f>IF(E18="","",E18)</f>
        <v>Vyplň údaj</v>
      </c>
      <c r="G80" s="35"/>
      <c r="H80" s="35"/>
      <c r="I80" s="104" t="s">
        <v>40</v>
      </c>
      <c r="J80" s="32" t="str">
        <f>E24</f>
        <v xml:space="preserve"> </v>
      </c>
      <c r="K80" s="35"/>
      <c r="L80" s="38"/>
    </row>
    <row r="81" spans="2:65" s="1" customFormat="1" ht="10.35" customHeight="1">
      <c r="B81" s="34"/>
      <c r="C81" s="35"/>
      <c r="D81" s="35"/>
      <c r="E81" s="35"/>
      <c r="F81" s="35"/>
      <c r="G81" s="35"/>
      <c r="H81" s="35"/>
      <c r="I81" s="103"/>
      <c r="J81" s="35"/>
      <c r="K81" s="35"/>
      <c r="L81" s="38"/>
    </row>
    <row r="82" spans="2:65" s="9" customFormat="1" ht="29.25" customHeight="1">
      <c r="B82" s="151"/>
      <c r="C82" s="152" t="s">
        <v>110</v>
      </c>
      <c r="D82" s="153" t="s">
        <v>63</v>
      </c>
      <c r="E82" s="153" t="s">
        <v>59</v>
      </c>
      <c r="F82" s="153" t="s">
        <v>60</v>
      </c>
      <c r="G82" s="153" t="s">
        <v>111</v>
      </c>
      <c r="H82" s="153" t="s">
        <v>112</v>
      </c>
      <c r="I82" s="154" t="s">
        <v>113</v>
      </c>
      <c r="J82" s="153" t="s">
        <v>98</v>
      </c>
      <c r="K82" s="155" t="s">
        <v>114</v>
      </c>
      <c r="L82" s="156"/>
      <c r="M82" s="64" t="s">
        <v>32</v>
      </c>
      <c r="N82" s="65" t="s">
        <v>48</v>
      </c>
      <c r="O82" s="65" t="s">
        <v>115</v>
      </c>
      <c r="P82" s="65" t="s">
        <v>116</v>
      </c>
      <c r="Q82" s="65" t="s">
        <v>117</v>
      </c>
      <c r="R82" s="65" t="s">
        <v>118</v>
      </c>
      <c r="S82" s="65" t="s">
        <v>119</v>
      </c>
      <c r="T82" s="66" t="s">
        <v>120</v>
      </c>
    </row>
    <row r="83" spans="2:65" s="1" customFormat="1" ht="22.9" customHeight="1">
      <c r="B83" s="34"/>
      <c r="C83" s="71" t="s">
        <v>121</v>
      </c>
      <c r="D83" s="35"/>
      <c r="E83" s="35"/>
      <c r="F83" s="35"/>
      <c r="G83" s="35"/>
      <c r="H83" s="35"/>
      <c r="I83" s="103"/>
      <c r="J83" s="157">
        <f>BK83</f>
        <v>0</v>
      </c>
      <c r="K83" s="35"/>
      <c r="L83" s="38"/>
      <c r="M83" s="67"/>
      <c r="N83" s="68"/>
      <c r="O83" s="68"/>
      <c r="P83" s="158">
        <f>P84</f>
        <v>0</v>
      </c>
      <c r="Q83" s="68"/>
      <c r="R83" s="158">
        <f>R84</f>
        <v>0</v>
      </c>
      <c r="S83" s="68"/>
      <c r="T83" s="159">
        <f>T84</f>
        <v>0</v>
      </c>
      <c r="AT83" s="16" t="s">
        <v>77</v>
      </c>
      <c r="AU83" s="16" t="s">
        <v>99</v>
      </c>
      <c r="BK83" s="160">
        <f>BK84</f>
        <v>0</v>
      </c>
    </row>
    <row r="84" spans="2:65" s="10" customFormat="1" ht="25.9" customHeight="1">
      <c r="B84" s="161"/>
      <c r="C84" s="162"/>
      <c r="D84" s="163" t="s">
        <v>77</v>
      </c>
      <c r="E84" s="164" t="s">
        <v>272</v>
      </c>
      <c r="F84" s="164" t="s">
        <v>273</v>
      </c>
      <c r="G84" s="162"/>
      <c r="H84" s="162"/>
      <c r="I84" s="165"/>
      <c r="J84" s="166">
        <f>BK84</f>
        <v>0</v>
      </c>
      <c r="K84" s="162"/>
      <c r="L84" s="167"/>
      <c r="M84" s="168"/>
      <c r="N84" s="169"/>
      <c r="O84" s="169"/>
      <c r="P84" s="170">
        <f>P85+P88+P90</f>
        <v>0</v>
      </c>
      <c r="Q84" s="169"/>
      <c r="R84" s="170">
        <f>R85+R88+R90</f>
        <v>0</v>
      </c>
      <c r="S84" s="169"/>
      <c r="T84" s="171">
        <f>T85+T88+T90</f>
        <v>0</v>
      </c>
      <c r="AR84" s="172" t="s">
        <v>160</v>
      </c>
      <c r="AT84" s="173" t="s">
        <v>77</v>
      </c>
      <c r="AU84" s="173" t="s">
        <v>78</v>
      </c>
      <c r="AY84" s="172" t="s">
        <v>124</v>
      </c>
      <c r="BK84" s="174">
        <f>BK85+BK88+BK90</f>
        <v>0</v>
      </c>
    </row>
    <row r="85" spans="2:65" s="10" customFormat="1" ht="22.9" customHeight="1">
      <c r="B85" s="161"/>
      <c r="C85" s="162"/>
      <c r="D85" s="163" t="s">
        <v>77</v>
      </c>
      <c r="E85" s="175" t="s">
        <v>78</v>
      </c>
      <c r="F85" s="175" t="s">
        <v>273</v>
      </c>
      <c r="G85" s="162"/>
      <c r="H85" s="162"/>
      <c r="I85" s="165"/>
      <c r="J85" s="176">
        <f>BK85</f>
        <v>0</v>
      </c>
      <c r="K85" s="162"/>
      <c r="L85" s="167"/>
      <c r="M85" s="168"/>
      <c r="N85" s="169"/>
      <c r="O85" s="169"/>
      <c r="P85" s="170">
        <f>SUM(P86:P87)</f>
        <v>0</v>
      </c>
      <c r="Q85" s="169"/>
      <c r="R85" s="170">
        <f>SUM(R86:R87)</f>
        <v>0</v>
      </c>
      <c r="S85" s="169"/>
      <c r="T85" s="171">
        <f>SUM(T86:T87)</f>
        <v>0</v>
      </c>
      <c r="AR85" s="172" t="s">
        <v>160</v>
      </c>
      <c r="AT85" s="173" t="s">
        <v>77</v>
      </c>
      <c r="AU85" s="173" t="s">
        <v>86</v>
      </c>
      <c r="AY85" s="172" t="s">
        <v>124</v>
      </c>
      <c r="BK85" s="174">
        <f>SUM(BK86:BK87)</f>
        <v>0</v>
      </c>
    </row>
    <row r="86" spans="2:65" s="1" customFormat="1" ht="16.5" customHeight="1">
      <c r="B86" s="34"/>
      <c r="C86" s="177" t="s">
        <v>86</v>
      </c>
      <c r="D86" s="177" t="s">
        <v>127</v>
      </c>
      <c r="E86" s="178" t="s">
        <v>274</v>
      </c>
      <c r="F86" s="179" t="s">
        <v>275</v>
      </c>
      <c r="G86" s="180" t="s">
        <v>276</v>
      </c>
      <c r="H86" s="181">
        <v>1</v>
      </c>
      <c r="I86" s="182"/>
      <c r="J86" s="183">
        <f>ROUND(I86*H86,2)</f>
        <v>0</v>
      </c>
      <c r="K86" s="179" t="s">
        <v>212</v>
      </c>
      <c r="L86" s="38"/>
      <c r="M86" s="184" t="s">
        <v>32</v>
      </c>
      <c r="N86" s="185" t="s">
        <v>49</v>
      </c>
      <c r="O86" s="60"/>
      <c r="P86" s="186">
        <f>O86*H86</f>
        <v>0</v>
      </c>
      <c r="Q86" s="186">
        <v>0</v>
      </c>
      <c r="R86" s="186">
        <f>Q86*H86</f>
        <v>0</v>
      </c>
      <c r="S86" s="186">
        <v>0</v>
      </c>
      <c r="T86" s="187">
        <f>S86*H86</f>
        <v>0</v>
      </c>
      <c r="AR86" s="16" t="s">
        <v>277</v>
      </c>
      <c r="AT86" s="16" t="s">
        <v>127</v>
      </c>
      <c r="AU86" s="16" t="s">
        <v>88</v>
      </c>
      <c r="AY86" s="16" t="s">
        <v>124</v>
      </c>
      <c r="BE86" s="188">
        <f>IF(N86="základní",J86,0)</f>
        <v>0</v>
      </c>
      <c r="BF86" s="188">
        <f>IF(N86="snížená",J86,0)</f>
        <v>0</v>
      </c>
      <c r="BG86" s="188">
        <f>IF(N86="zákl. přenesená",J86,0)</f>
        <v>0</v>
      </c>
      <c r="BH86" s="188">
        <f>IF(N86="sníž. přenesená",J86,0)</f>
        <v>0</v>
      </c>
      <c r="BI86" s="188">
        <f>IF(N86="nulová",J86,0)</f>
        <v>0</v>
      </c>
      <c r="BJ86" s="16" t="s">
        <v>86</v>
      </c>
      <c r="BK86" s="188">
        <f>ROUND(I86*H86,2)</f>
        <v>0</v>
      </c>
      <c r="BL86" s="16" t="s">
        <v>277</v>
      </c>
      <c r="BM86" s="16" t="s">
        <v>278</v>
      </c>
    </row>
    <row r="87" spans="2:65" s="1" customFormat="1" ht="16.5" customHeight="1">
      <c r="B87" s="34"/>
      <c r="C87" s="177" t="s">
        <v>88</v>
      </c>
      <c r="D87" s="177" t="s">
        <v>127</v>
      </c>
      <c r="E87" s="178" t="s">
        <v>279</v>
      </c>
      <c r="F87" s="179" t="s">
        <v>280</v>
      </c>
      <c r="G87" s="180" t="s">
        <v>276</v>
      </c>
      <c r="H87" s="181">
        <v>1</v>
      </c>
      <c r="I87" s="182"/>
      <c r="J87" s="183">
        <f>ROUND(I87*H87,2)</f>
        <v>0</v>
      </c>
      <c r="K87" s="179" t="s">
        <v>212</v>
      </c>
      <c r="L87" s="38"/>
      <c r="M87" s="184" t="s">
        <v>32</v>
      </c>
      <c r="N87" s="185" t="s">
        <v>49</v>
      </c>
      <c r="O87" s="60"/>
      <c r="P87" s="186">
        <f>O87*H87</f>
        <v>0</v>
      </c>
      <c r="Q87" s="186">
        <v>0</v>
      </c>
      <c r="R87" s="186">
        <f>Q87*H87</f>
        <v>0</v>
      </c>
      <c r="S87" s="186">
        <v>0</v>
      </c>
      <c r="T87" s="187">
        <f>S87*H87</f>
        <v>0</v>
      </c>
      <c r="AR87" s="16" t="s">
        <v>277</v>
      </c>
      <c r="AT87" s="16" t="s">
        <v>127</v>
      </c>
      <c r="AU87" s="16" t="s">
        <v>88</v>
      </c>
      <c r="AY87" s="16" t="s">
        <v>124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16" t="s">
        <v>86</v>
      </c>
      <c r="BK87" s="188">
        <f>ROUND(I87*H87,2)</f>
        <v>0</v>
      </c>
      <c r="BL87" s="16" t="s">
        <v>277</v>
      </c>
      <c r="BM87" s="16" t="s">
        <v>281</v>
      </c>
    </row>
    <row r="88" spans="2:65" s="10" customFormat="1" ht="22.9" customHeight="1">
      <c r="B88" s="161"/>
      <c r="C88" s="162"/>
      <c r="D88" s="163" t="s">
        <v>77</v>
      </c>
      <c r="E88" s="175" t="s">
        <v>282</v>
      </c>
      <c r="F88" s="175" t="s">
        <v>283</v>
      </c>
      <c r="G88" s="162"/>
      <c r="H88" s="162"/>
      <c r="I88" s="165"/>
      <c r="J88" s="176">
        <f>BK88</f>
        <v>0</v>
      </c>
      <c r="K88" s="162"/>
      <c r="L88" s="167"/>
      <c r="M88" s="168"/>
      <c r="N88" s="169"/>
      <c r="O88" s="169"/>
      <c r="P88" s="170">
        <f>P89</f>
        <v>0</v>
      </c>
      <c r="Q88" s="169"/>
      <c r="R88" s="170">
        <f>R89</f>
        <v>0</v>
      </c>
      <c r="S88" s="169"/>
      <c r="T88" s="171">
        <f>T89</f>
        <v>0</v>
      </c>
      <c r="AR88" s="172" t="s">
        <v>160</v>
      </c>
      <c r="AT88" s="173" t="s">
        <v>77</v>
      </c>
      <c r="AU88" s="173" t="s">
        <v>86</v>
      </c>
      <c r="AY88" s="172" t="s">
        <v>124</v>
      </c>
      <c r="BK88" s="174">
        <f>BK89</f>
        <v>0</v>
      </c>
    </row>
    <row r="89" spans="2:65" s="1" customFormat="1" ht="16.5" customHeight="1">
      <c r="B89" s="34"/>
      <c r="C89" s="177" t="s">
        <v>146</v>
      </c>
      <c r="D89" s="177" t="s">
        <v>127</v>
      </c>
      <c r="E89" s="178" t="s">
        <v>284</v>
      </c>
      <c r="F89" s="179" t="s">
        <v>285</v>
      </c>
      <c r="G89" s="180" t="s">
        <v>286</v>
      </c>
      <c r="H89" s="181">
        <v>1</v>
      </c>
      <c r="I89" s="182"/>
      <c r="J89" s="183">
        <f>ROUND(I89*H89,2)</f>
        <v>0</v>
      </c>
      <c r="K89" s="179" t="s">
        <v>212</v>
      </c>
      <c r="L89" s="38"/>
      <c r="M89" s="184" t="s">
        <v>32</v>
      </c>
      <c r="N89" s="185" t="s">
        <v>49</v>
      </c>
      <c r="O89" s="60"/>
      <c r="P89" s="186">
        <f>O89*H89</f>
        <v>0</v>
      </c>
      <c r="Q89" s="186">
        <v>0</v>
      </c>
      <c r="R89" s="186">
        <f>Q89*H89</f>
        <v>0</v>
      </c>
      <c r="S89" s="186">
        <v>0</v>
      </c>
      <c r="T89" s="187">
        <f>S89*H89</f>
        <v>0</v>
      </c>
      <c r="AR89" s="16" t="s">
        <v>277</v>
      </c>
      <c r="AT89" s="16" t="s">
        <v>127</v>
      </c>
      <c r="AU89" s="16" t="s">
        <v>88</v>
      </c>
      <c r="AY89" s="16" t="s">
        <v>124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16" t="s">
        <v>86</v>
      </c>
      <c r="BK89" s="188">
        <f>ROUND(I89*H89,2)</f>
        <v>0</v>
      </c>
      <c r="BL89" s="16" t="s">
        <v>277</v>
      </c>
      <c r="BM89" s="16" t="s">
        <v>287</v>
      </c>
    </row>
    <row r="90" spans="2:65" s="10" customFormat="1" ht="22.9" customHeight="1">
      <c r="B90" s="161"/>
      <c r="C90" s="162"/>
      <c r="D90" s="163" t="s">
        <v>77</v>
      </c>
      <c r="E90" s="175" t="s">
        <v>288</v>
      </c>
      <c r="F90" s="175" t="s">
        <v>289</v>
      </c>
      <c r="G90" s="162"/>
      <c r="H90" s="162"/>
      <c r="I90" s="165"/>
      <c r="J90" s="176">
        <f>BK90</f>
        <v>0</v>
      </c>
      <c r="K90" s="162"/>
      <c r="L90" s="167"/>
      <c r="M90" s="168"/>
      <c r="N90" s="169"/>
      <c r="O90" s="169"/>
      <c r="P90" s="170">
        <f>P91</f>
        <v>0</v>
      </c>
      <c r="Q90" s="169"/>
      <c r="R90" s="170">
        <f>R91</f>
        <v>0</v>
      </c>
      <c r="S90" s="169"/>
      <c r="T90" s="171">
        <f>T91</f>
        <v>0</v>
      </c>
      <c r="AR90" s="172" t="s">
        <v>160</v>
      </c>
      <c r="AT90" s="173" t="s">
        <v>77</v>
      </c>
      <c r="AU90" s="173" t="s">
        <v>86</v>
      </c>
      <c r="AY90" s="172" t="s">
        <v>124</v>
      </c>
      <c r="BK90" s="174">
        <f>BK91</f>
        <v>0</v>
      </c>
    </row>
    <row r="91" spans="2:65" s="1" customFormat="1" ht="16.5" customHeight="1">
      <c r="B91" s="34"/>
      <c r="C91" s="177" t="s">
        <v>132</v>
      </c>
      <c r="D91" s="177" t="s">
        <v>127</v>
      </c>
      <c r="E91" s="178" t="s">
        <v>290</v>
      </c>
      <c r="F91" s="179" t="s">
        <v>291</v>
      </c>
      <c r="G91" s="180" t="s">
        <v>286</v>
      </c>
      <c r="H91" s="181">
        <v>1</v>
      </c>
      <c r="I91" s="182"/>
      <c r="J91" s="183">
        <f>ROUND(I91*H91,2)</f>
        <v>0</v>
      </c>
      <c r="K91" s="179" t="s">
        <v>212</v>
      </c>
      <c r="L91" s="38"/>
      <c r="M91" s="232" t="s">
        <v>32</v>
      </c>
      <c r="N91" s="233" t="s">
        <v>49</v>
      </c>
      <c r="O91" s="234"/>
      <c r="P91" s="235">
        <f>O91*H91</f>
        <v>0</v>
      </c>
      <c r="Q91" s="235">
        <v>0</v>
      </c>
      <c r="R91" s="235">
        <f>Q91*H91</f>
        <v>0</v>
      </c>
      <c r="S91" s="235">
        <v>0</v>
      </c>
      <c r="T91" s="236">
        <f>S91*H91</f>
        <v>0</v>
      </c>
      <c r="AR91" s="16" t="s">
        <v>277</v>
      </c>
      <c r="AT91" s="16" t="s">
        <v>127</v>
      </c>
      <c r="AU91" s="16" t="s">
        <v>88</v>
      </c>
      <c r="AY91" s="16" t="s">
        <v>124</v>
      </c>
      <c r="BE91" s="188">
        <f>IF(N91="základní",J91,0)</f>
        <v>0</v>
      </c>
      <c r="BF91" s="188">
        <f>IF(N91="snížená",J91,0)</f>
        <v>0</v>
      </c>
      <c r="BG91" s="188">
        <f>IF(N91="zákl. přenesená",J91,0)</f>
        <v>0</v>
      </c>
      <c r="BH91" s="188">
        <f>IF(N91="sníž. přenesená",J91,0)</f>
        <v>0</v>
      </c>
      <c r="BI91" s="188">
        <f>IF(N91="nulová",J91,0)</f>
        <v>0</v>
      </c>
      <c r="BJ91" s="16" t="s">
        <v>86</v>
      </c>
      <c r="BK91" s="188">
        <f>ROUND(I91*H91,2)</f>
        <v>0</v>
      </c>
      <c r="BL91" s="16" t="s">
        <v>277</v>
      </c>
      <c r="BM91" s="16" t="s">
        <v>292</v>
      </c>
    </row>
    <row r="92" spans="2:65" s="1" customFormat="1" ht="6.95" customHeight="1">
      <c r="B92" s="46"/>
      <c r="C92" s="47"/>
      <c r="D92" s="47"/>
      <c r="E92" s="47"/>
      <c r="F92" s="47"/>
      <c r="G92" s="47"/>
      <c r="H92" s="47"/>
      <c r="I92" s="128"/>
      <c r="J92" s="47"/>
      <c r="K92" s="47"/>
      <c r="L92" s="38"/>
    </row>
  </sheetData>
  <sheetProtection algorithmName="SHA-512" hashValue="ytY+4JplbyV+46JBS66NDLhPUyt4SPyQ33oggw2JZAziGrAvj7yRm23yxBRoMr/ezfkjdqIpfvsaftQpfSHkhQ==" saltValue="5qP7C4fCKOljxRSLQ6yght7XhoX4OQjBT21C1inzfrTL/DW7UaZzMggnuXe77bSHSNWCMcGd4ac7kWZmitwhdg==" spinCount="100000" sheet="1" objects="1" scenarios="1" formatColumns="0" formatRows="0" autoFilter="0"/>
  <autoFilter ref="C82:K91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Normal="100" workbookViewId="0"/>
  </sheetViews>
  <sheetFormatPr defaultRowHeight="11.25"/>
  <cols>
    <col min="1" max="1" width="8.33203125" style="237" customWidth="1"/>
    <col min="2" max="2" width="1.6640625" style="237" customWidth="1"/>
    <col min="3" max="4" width="5" style="237" customWidth="1"/>
    <col min="5" max="5" width="11.6640625" style="237" customWidth="1"/>
    <col min="6" max="6" width="9.1640625" style="237" customWidth="1"/>
    <col min="7" max="7" width="5" style="237" customWidth="1"/>
    <col min="8" max="8" width="77.83203125" style="237" customWidth="1"/>
    <col min="9" max="10" width="20" style="237" customWidth="1"/>
    <col min="11" max="11" width="1.6640625" style="237" customWidth="1"/>
  </cols>
  <sheetData>
    <row r="1" spans="2:11" ht="37.5" customHeight="1"/>
    <row r="2" spans="2:11" ht="7.5" customHeight="1">
      <c r="B2" s="238"/>
      <c r="C2" s="239"/>
      <c r="D2" s="239"/>
      <c r="E2" s="239"/>
      <c r="F2" s="239"/>
      <c r="G2" s="239"/>
      <c r="H2" s="239"/>
      <c r="I2" s="239"/>
      <c r="J2" s="239"/>
      <c r="K2" s="240"/>
    </row>
    <row r="3" spans="2:11" s="14" customFormat="1" ht="45" customHeight="1">
      <c r="B3" s="241"/>
      <c r="C3" s="366" t="s">
        <v>293</v>
      </c>
      <c r="D3" s="366"/>
      <c r="E3" s="366"/>
      <c r="F3" s="366"/>
      <c r="G3" s="366"/>
      <c r="H3" s="366"/>
      <c r="I3" s="366"/>
      <c r="J3" s="366"/>
      <c r="K3" s="242"/>
    </row>
    <row r="4" spans="2:11" ht="25.5" customHeight="1">
      <c r="B4" s="243"/>
      <c r="C4" s="369" t="s">
        <v>294</v>
      </c>
      <c r="D4" s="369"/>
      <c r="E4" s="369"/>
      <c r="F4" s="369"/>
      <c r="G4" s="369"/>
      <c r="H4" s="369"/>
      <c r="I4" s="369"/>
      <c r="J4" s="369"/>
      <c r="K4" s="244"/>
    </row>
    <row r="5" spans="2:11" ht="5.25" customHeight="1">
      <c r="B5" s="243"/>
      <c r="C5" s="245"/>
      <c r="D5" s="245"/>
      <c r="E5" s="245"/>
      <c r="F5" s="245"/>
      <c r="G5" s="245"/>
      <c r="H5" s="245"/>
      <c r="I5" s="245"/>
      <c r="J5" s="245"/>
      <c r="K5" s="244"/>
    </row>
    <row r="6" spans="2:11" ht="15" customHeight="1">
      <c r="B6" s="243"/>
      <c r="C6" s="367" t="s">
        <v>295</v>
      </c>
      <c r="D6" s="367"/>
      <c r="E6" s="367"/>
      <c r="F6" s="367"/>
      <c r="G6" s="367"/>
      <c r="H6" s="367"/>
      <c r="I6" s="367"/>
      <c r="J6" s="367"/>
      <c r="K6" s="244"/>
    </row>
    <row r="7" spans="2:11" ht="15" customHeight="1">
      <c r="B7" s="247"/>
      <c r="C7" s="367" t="s">
        <v>296</v>
      </c>
      <c r="D7" s="367"/>
      <c r="E7" s="367"/>
      <c r="F7" s="367"/>
      <c r="G7" s="367"/>
      <c r="H7" s="367"/>
      <c r="I7" s="367"/>
      <c r="J7" s="367"/>
      <c r="K7" s="244"/>
    </row>
    <row r="8" spans="2:11" ht="12.75" customHeight="1">
      <c r="B8" s="247"/>
      <c r="C8" s="246"/>
      <c r="D8" s="246"/>
      <c r="E8" s="246"/>
      <c r="F8" s="246"/>
      <c r="G8" s="246"/>
      <c r="H8" s="246"/>
      <c r="I8" s="246"/>
      <c r="J8" s="246"/>
      <c r="K8" s="244"/>
    </row>
    <row r="9" spans="2:11" ht="15" customHeight="1">
      <c r="B9" s="247"/>
      <c r="C9" s="367" t="s">
        <v>297</v>
      </c>
      <c r="D9" s="367"/>
      <c r="E9" s="367"/>
      <c r="F9" s="367"/>
      <c r="G9" s="367"/>
      <c r="H9" s="367"/>
      <c r="I9" s="367"/>
      <c r="J9" s="367"/>
      <c r="K9" s="244"/>
    </row>
    <row r="10" spans="2:11" ht="15" customHeight="1">
      <c r="B10" s="247"/>
      <c r="C10" s="246"/>
      <c r="D10" s="367" t="s">
        <v>298</v>
      </c>
      <c r="E10" s="367"/>
      <c r="F10" s="367"/>
      <c r="G10" s="367"/>
      <c r="H10" s="367"/>
      <c r="I10" s="367"/>
      <c r="J10" s="367"/>
      <c r="K10" s="244"/>
    </row>
    <row r="11" spans="2:11" ht="15" customHeight="1">
      <c r="B11" s="247"/>
      <c r="C11" s="248"/>
      <c r="D11" s="367" t="s">
        <v>299</v>
      </c>
      <c r="E11" s="367"/>
      <c r="F11" s="367"/>
      <c r="G11" s="367"/>
      <c r="H11" s="367"/>
      <c r="I11" s="367"/>
      <c r="J11" s="367"/>
      <c r="K11" s="244"/>
    </row>
    <row r="12" spans="2:11" ht="15" customHeight="1">
      <c r="B12" s="247"/>
      <c r="C12" s="248"/>
      <c r="D12" s="246"/>
      <c r="E12" s="246"/>
      <c r="F12" s="246"/>
      <c r="G12" s="246"/>
      <c r="H12" s="246"/>
      <c r="I12" s="246"/>
      <c r="J12" s="246"/>
      <c r="K12" s="244"/>
    </row>
    <row r="13" spans="2:11" ht="15" customHeight="1">
      <c r="B13" s="247"/>
      <c r="C13" s="248"/>
      <c r="D13" s="249" t="s">
        <v>300</v>
      </c>
      <c r="E13" s="246"/>
      <c r="F13" s="246"/>
      <c r="G13" s="246"/>
      <c r="H13" s="246"/>
      <c r="I13" s="246"/>
      <c r="J13" s="246"/>
      <c r="K13" s="244"/>
    </row>
    <row r="14" spans="2:11" ht="12.75" customHeight="1">
      <c r="B14" s="247"/>
      <c r="C14" s="248"/>
      <c r="D14" s="248"/>
      <c r="E14" s="248"/>
      <c r="F14" s="248"/>
      <c r="G14" s="248"/>
      <c r="H14" s="248"/>
      <c r="I14" s="248"/>
      <c r="J14" s="248"/>
      <c r="K14" s="244"/>
    </row>
    <row r="15" spans="2:11" ht="15" customHeight="1">
      <c r="B15" s="247"/>
      <c r="C15" s="248"/>
      <c r="D15" s="367" t="s">
        <v>301</v>
      </c>
      <c r="E15" s="367"/>
      <c r="F15" s="367"/>
      <c r="G15" s="367"/>
      <c r="H15" s="367"/>
      <c r="I15" s="367"/>
      <c r="J15" s="367"/>
      <c r="K15" s="244"/>
    </row>
    <row r="16" spans="2:11" ht="15" customHeight="1">
      <c r="B16" s="247"/>
      <c r="C16" s="248"/>
      <c r="D16" s="367" t="s">
        <v>302</v>
      </c>
      <c r="E16" s="367"/>
      <c r="F16" s="367"/>
      <c r="G16" s="367"/>
      <c r="H16" s="367"/>
      <c r="I16" s="367"/>
      <c r="J16" s="367"/>
      <c r="K16" s="244"/>
    </row>
    <row r="17" spans="2:11" ht="15" customHeight="1">
      <c r="B17" s="247"/>
      <c r="C17" s="248"/>
      <c r="D17" s="367" t="s">
        <v>303</v>
      </c>
      <c r="E17" s="367"/>
      <c r="F17" s="367"/>
      <c r="G17" s="367"/>
      <c r="H17" s="367"/>
      <c r="I17" s="367"/>
      <c r="J17" s="367"/>
      <c r="K17" s="244"/>
    </row>
    <row r="18" spans="2:11" ht="15" customHeight="1">
      <c r="B18" s="247"/>
      <c r="C18" s="248"/>
      <c r="D18" s="248"/>
      <c r="E18" s="250" t="s">
        <v>85</v>
      </c>
      <c r="F18" s="367" t="s">
        <v>304</v>
      </c>
      <c r="G18" s="367"/>
      <c r="H18" s="367"/>
      <c r="I18" s="367"/>
      <c r="J18" s="367"/>
      <c r="K18" s="244"/>
    </row>
    <row r="19" spans="2:11" ht="15" customHeight="1">
      <c r="B19" s="247"/>
      <c r="C19" s="248"/>
      <c r="D19" s="248"/>
      <c r="E19" s="250" t="s">
        <v>305</v>
      </c>
      <c r="F19" s="367" t="s">
        <v>306</v>
      </c>
      <c r="G19" s="367"/>
      <c r="H19" s="367"/>
      <c r="I19" s="367"/>
      <c r="J19" s="367"/>
      <c r="K19" s="244"/>
    </row>
    <row r="20" spans="2:11" ht="15" customHeight="1">
      <c r="B20" s="247"/>
      <c r="C20" s="248"/>
      <c r="D20" s="248"/>
      <c r="E20" s="250" t="s">
        <v>307</v>
      </c>
      <c r="F20" s="367" t="s">
        <v>308</v>
      </c>
      <c r="G20" s="367"/>
      <c r="H20" s="367"/>
      <c r="I20" s="367"/>
      <c r="J20" s="367"/>
      <c r="K20" s="244"/>
    </row>
    <row r="21" spans="2:11" ht="15" customHeight="1">
      <c r="B21" s="247"/>
      <c r="C21" s="248"/>
      <c r="D21" s="248"/>
      <c r="E21" s="250" t="s">
        <v>309</v>
      </c>
      <c r="F21" s="367" t="s">
        <v>310</v>
      </c>
      <c r="G21" s="367"/>
      <c r="H21" s="367"/>
      <c r="I21" s="367"/>
      <c r="J21" s="367"/>
      <c r="K21" s="244"/>
    </row>
    <row r="22" spans="2:11" ht="15" customHeight="1">
      <c r="B22" s="247"/>
      <c r="C22" s="248"/>
      <c r="D22" s="248"/>
      <c r="E22" s="250" t="s">
        <v>311</v>
      </c>
      <c r="F22" s="367" t="s">
        <v>312</v>
      </c>
      <c r="G22" s="367"/>
      <c r="H22" s="367"/>
      <c r="I22" s="367"/>
      <c r="J22" s="367"/>
      <c r="K22" s="244"/>
    </row>
    <row r="23" spans="2:11" ht="15" customHeight="1">
      <c r="B23" s="247"/>
      <c r="C23" s="248"/>
      <c r="D23" s="248"/>
      <c r="E23" s="250" t="s">
        <v>313</v>
      </c>
      <c r="F23" s="367" t="s">
        <v>314</v>
      </c>
      <c r="G23" s="367"/>
      <c r="H23" s="367"/>
      <c r="I23" s="367"/>
      <c r="J23" s="367"/>
      <c r="K23" s="244"/>
    </row>
    <row r="24" spans="2:11" ht="12.75" customHeight="1">
      <c r="B24" s="247"/>
      <c r="C24" s="248"/>
      <c r="D24" s="248"/>
      <c r="E24" s="248"/>
      <c r="F24" s="248"/>
      <c r="G24" s="248"/>
      <c r="H24" s="248"/>
      <c r="I24" s="248"/>
      <c r="J24" s="248"/>
      <c r="K24" s="244"/>
    </row>
    <row r="25" spans="2:11" ht="15" customHeight="1">
      <c r="B25" s="247"/>
      <c r="C25" s="367" t="s">
        <v>315</v>
      </c>
      <c r="D25" s="367"/>
      <c r="E25" s="367"/>
      <c r="F25" s="367"/>
      <c r="G25" s="367"/>
      <c r="H25" s="367"/>
      <c r="I25" s="367"/>
      <c r="J25" s="367"/>
      <c r="K25" s="244"/>
    </row>
    <row r="26" spans="2:11" ht="15" customHeight="1">
      <c r="B26" s="247"/>
      <c r="C26" s="367" t="s">
        <v>316</v>
      </c>
      <c r="D26" s="367"/>
      <c r="E26" s="367"/>
      <c r="F26" s="367"/>
      <c r="G26" s="367"/>
      <c r="H26" s="367"/>
      <c r="I26" s="367"/>
      <c r="J26" s="367"/>
      <c r="K26" s="244"/>
    </row>
    <row r="27" spans="2:11" ht="15" customHeight="1">
      <c r="B27" s="247"/>
      <c r="C27" s="246"/>
      <c r="D27" s="367" t="s">
        <v>317</v>
      </c>
      <c r="E27" s="367"/>
      <c r="F27" s="367"/>
      <c r="G27" s="367"/>
      <c r="H27" s="367"/>
      <c r="I27" s="367"/>
      <c r="J27" s="367"/>
      <c r="K27" s="244"/>
    </row>
    <row r="28" spans="2:11" ht="15" customHeight="1">
      <c r="B28" s="247"/>
      <c r="C28" s="248"/>
      <c r="D28" s="367" t="s">
        <v>318</v>
      </c>
      <c r="E28" s="367"/>
      <c r="F28" s="367"/>
      <c r="G28" s="367"/>
      <c r="H28" s="367"/>
      <c r="I28" s="367"/>
      <c r="J28" s="367"/>
      <c r="K28" s="244"/>
    </row>
    <row r="29" spans="2:11" ht="12.75" customHeight="1">
      <c r="B29" s="247"/>
      <c r="C29" s="248"/>
      <c r="D29" s="248"/>
      <c r="E29" s="248"/>
      <c r="F29" s="248"/>
      <c r="G29" s="248"/>
      <c r="H29" s="248"/>
      <c r="I29" s="248"/>
      <c r="J29" s="248"/>
      <c r="K29" s="244"/>
    </row>
    <row r="30" spans="2:11" ht="15" customHeight="1">
      <c r="B30" s="247"/>
      <c r="C30" s="248"/>
      <c r="D30" s="367" t="s">
        <v>319</v>
      </c>
      <c r="E30" s="367"/>
      <c r="F30" s="367"/>
      <c r="G30" s="367"/>
      <c r="H30" s="367"/>
      <c r="I30" s="367"/>
      <c r="J30" s="367"/>
      <c r="K30" s="244"/>
    </row>
    <row r="31" spans="2:11" ht="15" customHeight="1">
      <c r="B31" s="247"/>
      <c r="C31" s="248"/>
      <c r="D31" s="367" t="s">
        <v>320</v>
      </c>
      <c r="E31" s="367"/>
      <c r="F31" s="367"/>
      <c r="G31" s="367"/>
      <c r="H31" s="367"/>
      <c r="I31" s="367"/>
      <c r="J31" s="367"/>
      <c r="K31" s="244"/>
    </row>
    <row r="32" spans="2:11" ht="12.75" customHeight="1">
      <c r="B32" s="247"/>
      <c r="C32" s="248"/>
      <c r="D32" s="248"/>
      <c r="E32" s="248"/>
      <c r="F32" s="248"/>
      <c r="G32" s="248"/>
      <c r="H32" s="248"/>
      <c r="I32" s="248"/>
      <c r="J32" s="248"/>
      <c r="K32" s="244"/>
    </row>
    <row r="33" spans="2:11" ht="15" customHeight="1">
      <c r="B33" s="247"/>
      <c r="C33" s="248"/>
      <c r="D33" s="367" t="s">
        <v>321</v>
      </c>
      <c r="E33" s="367"/>
      <c r="F33" s="367"/>
      <c r="G33" s="367"/>
      <c r="H33" s="367"/>
      <c r="I33" s="367"/>
      <c r="J33" s="367"/>
      <c r="K33" s="244"/>
    </row>
    <row r="34" spans="2:11" ht="15" customHeight="1">
      <c r="B34" s="247"/>
      <c r="C34" s="248"/>
      <c r="D34" s="367" t="s">
        <v>322</v>
      </c>
      <c r="E34" s="367"/>
      <c r="F34" s="367"/>
      <c r="G34" s="367"/>
      <c r="H34" s="367"/>
      <c r="I34" s="367"/>
      <c r="J34" s="367"/>
      <c r="K34" s="244"/>
    </row>
    <row r="35" spans="2:11" ht="15" customHeight="1">
      <c r="B35" s="247"/>
      <c r="C35" s="248"/>
      <c r="D35" s="367" t="s">
        <v>323</v>
      </c>
      <c r="E35" s="367"/>
      <c r="F35" s="367"/>
      <c r="G35" s="367"/>
      <c r="H35" s="367"/>
      <c r="I35" s="367"/>
      <c r="J35" s="367"/>
      <c r="K35" s="244"/>
    </row>
    <row r="36" spans="2:11" ht="15" customHeight="1">
      <c r="B36" s="247"/>
      <c r="C36" s="248"/>
      <c r="D36" s="246"/>
      <c r="E36" s="249" t="s">
        <v>110</v>
      </c>
      <c r="F36" s="246"/>
      <c r="G36" s="367" t="s">
        <v>324</v>
      </c>
      <c r="H36" s="367"/>
      <c r="I36" s="367"/>
      <c r="J36" s="367"/>
      <c r="K36" s="244"/>
    </row>
    <row r="37" spans="2:11" ht="30.75" customHeight="1">
      <c r="B37" s="247"/>
      <c r="C37" s="248"/>
      <c r="D37" s="246"/>
      <c r="E37" s="249" t="s">
        <v>325</v>
      </c>
      <c r="F37" s="246"/>
      <c r="G37" s="367" t="s">
        <v>326</v>
      </c>
      <c r="H37" s="367"/>
      <c r="I37" s="367"/>
      <c r="J37" s="367"/>
      <c r="K37" s="244"/>
    </row>
    <row r="38" spans="2:11" ht="15" customHeight="1">
      <c r="B38" s="247"/>
      <c r="C38" s="248"/>
      <c r="D38" s="246"/>
      <c r="E38" s="249" t="s">
        <v>59</v>
      </c>
      <c r="F38" s="246"/>
      <c r="G38" s="367" t="s">
        <v>327</v>
      </c>
      <c r="H38" s="367"/>
      <c r="I38" s="367"/>
      <c r="J38" s="367"/>
      <c r="K38" s="244"/>
    </row>
    <row r="39" spans="2:11" ht="15" customHeight="1">
      <c r="B39" s="247"/>
      <c r="C39" s="248"/>
      <c r="D39" s="246"/>
      <c r="E39" s="249" t="s">
        <v>60</v>
      </c>
      <c r="F39" s="246"/>
      <c r="G39" s="367" t="s">
        <v>328</v>
      </c>
      <c r="H39" s="367"/>
      <c r="I39" s="367"/>
      <c r="J39" s="367"/>
      <c r="K39" s="244"/>
    </row>
    <row r="40" spans="2:11" ht="15" customHeight="1">
      <c r="B40" s="247"/>
      <c r="C40" s="248"/>
      <c r="D40" s="246"/>
      <c r="E40" s="249" t="s">
        <v>111</v>
      </c>
      <c r="F40" s="246"/>
      <c r="G40" s="367" t="s">
        <v>329</v>
      </c>
      <c r="H40" s="367"/>
      <c r="I40" s="367"/>
      <c r="J40" s="367"/>
      <c r="K40" s="244"/>
    </row>
    <row r="41" spans="2:11" ht="15" customHeight="1">
      <c r="B41" s="247"/>
      <c r="C41" s="248"/>
      <c r="D41" s="246"/>
      <c r="E41" s="249" t="s">
        <v>112</v>
      </c>
      <c r="F41" s="246"/>
      <c r="G41" s="367" t="s">
        <v>330</v>
      </c>
      <c r="H41" s="367"/>
      <c r="I41" s="367"/>
      <c r="J41" s="367"/>
      <c r="K41" s="244"/>
    </row>
    <row r="42" spans="2:11" ht="15" customHeight="1">
      <c r="B42" s="247"/>
      <c r="C42" s="248"/>
      <c r="D42" s="246"/>
      <c r="E42" s="249" t="s">
        <v>331</v>
      </c>
      <c r="F42" s="246"/>
      <c r="G42" s="367" t="s">
        <v>332</v>
      </c>
      <c r="H42" s="367"/>
      <c r="I42" s="367"/>
      <c r="J42" s="367"/>
      <c r="K42" s="244"/>
    </row>
    <row r="43" spans="2:11" ht="15" customHeight="1">
      <c r="B43" s="247"/>
      <c r="C43" s="248"/>
      <c r="D43" s="246"/>
      <c r="E43" s="249"/>
      <c r="F43" s="246"/>
      <c r="G43" s="367" t="s">
        <v>333</v>
      </c>
      <c r="H43" s="367"/>
      <c r="I43" s="367"/>
      <c r="J43" s="367"/>
      <c r="K43" s="244"/>
    </row>
    <row r="44" spans="2:11" ht="15" customHeight="1">
      <c r="B44" s="247"/>
      <c r="C44" s="248"/>
      <c r="D44" s="246"/>
      <c r="E44" s="249" t="s">
        <v>334</v>
      </c>
      <c r="F44" s="246"/>
      <c r="G44" s="367" t="s">
        <v>335</v>
      </c>
      <c r="H44" s="367"/>
      <c r="I44" s="367"/>
      <c r="J44" s="367"/>
      <c r="K44" s="244"/>
    </row>
    <row r="45" spans="2:11" ht="15" customHeight="1">
      <c r="B45" s="247"/>
      <c r="C45" s="248"/>
      <c r="D45" s="246"/>
      <c r="E45" s="249" t="s">
        <v>114</v>
      </c>
      <c r="F45" s="246"/>
      <c r="G45" s="367" t="s">
        <v>336</v>
      </c>
      <c r="H45" s="367"/>
      <c r="I45" s="367"/>
      <c r="J45" s="367"/>
      <c r="K45" s="244"/>
    </row>
    <row r="46" spans="2:11" ht="12.75" customHeight="1">
      <c r="B46" s="247"/>
      <c r="C46" s="248"/>
      <c r="D46" s="246"/>
      <c r="E46" s="246"/>
      <c r="F46" s="246"/>
      <c r="G46" s="246"/>
      <c r="H46" s="246"/>
      <c r="I46" s="246"/>
      <c r="J46" s="246"/>
      <c r="K46" s="244"/>
    </row>
    <row r="47" spans="2:11" ht="15" customHeight="1">
      <c r="B47" s="247"/>
      <c r="C47" s="248"/>
      <c r="D47" s="367" t="s">
        <v>337</v>
      </c>
      <c r="E47" s="367"/>
      <c r="F47" s="367"/>
      <c r="G47" s="367"/>
      <c r="H47" s="367"/>
      <c r="I47" s="367"/>
      <c r="J47" s="367"/>
      <c r="K47" s="244"/>
    </row>
    <row r="48" spans="2:11" ht="15" customHeight="1">
      <c r="B48" s="247"/>
      <c r="C48" s="248"/>
      <c r="D48" s="248"/>
      <c r="E48" s="367" t="s">
        <v>338</v>
      </c>
      <c r="F48" s="367"/>
      <c r="G48" s="367"/>
      <c r="H48" s="367"/>
      <c r="I48" s="367"/>
      <c r="J48" s="367"/>
      <c r="K48" s="244"/>
    </row>
    <row r="49" spans="2:11" ht="15" customHeight="1">
      <c r="B49" s="247"/>
      <c r="C49" s="248"/>
      <c r="D49" s="248"/>
      <c r="E49" s="367" t="s">
        <v>339</v>
      </c>
      <c r="F49" s="367"/>
      <c r="G49" s="367"/>
      <c r="H49" s="367"/>
      <c r="I49" s="367"/>
      <c r="J49" s="367"/>
      <c r="K49" s="244"/>
    </row>
    <row r="50" spans="2:11" ht="15" customHeight="1">
      <c r="B50" s="247"/>
      <c r="C50" s="248"/>
      <c r="D50" s="248"/>
      <c r="E50" s="367" t="s">
        <v>340</v>
      </c>
      <c r="F50" s="367"/>
      <c r="G50" s="367"/>
      <c r="H50" s="367"/>
      <c r="I50" s="367"/>
      <c r="J50" s="367"/>
      <c r="K50" s="244"/>
    </row>
    <row r="51" spans="2:11" ht="15" customHeight="1">
      <c r="B51" s="247"/>
      <c r="C51" s="248"/>
      <c r="D51" s="367" t="s">
        <v>341</v>
      </c>
      <c r="E51" s="367"/>
      <c r="F51" s="367"/>
      <c r="G51" s="367"/>
      <c r="H51" s="367"/>
      <c r="I51" s="367"/>
      <c r="J51" s="367"/>
      <c r="K51" s="244"/>
    </row>
    <row r="52" spans="2:11" ht="25.5" customHeight="1">
      <c r="B52" s="243"/>
      <c r="C52" s="369" t="s">
        <v>342</v>
      </c>
      <c r="D52" s="369"/>
      <c r="E52" s="369"/>
      <c r="F52" s="369"/>
      <c r="G52" s="369"/>
      <c r="H52" s="369"/>
      <c r="I52" s="369"/>
      <c r="J52" s="369"/>
      <c r="K52" s="244"/>
    </row>
    <row r="53" spans="2:11" ht="5.25" customHeight="1">
      <c r="B53" s="243"/>
      <c r="C53" s="245"/>
      <c r="D53" s="245"/>
      <c r="E53" s="245"/>
      <c r="F53" s="245"/>
      <c r="G53" s="245"/>
      <c r="H53" s="245"/>
      <c r="I53" s="245"/>
      <c r="J53" s="245"/>
      <c r="K53" s="244"/>
    </row>
    <row r="54" spans="2:11" ht="15" customHeight="1">
      <c r="B54" s="243"/>
      <c r="C54" s="367" t="s">
        <v>343</v>
      </c>
      <c r="D54" s="367"/>
      <c r="E54" s="367"/>
      <c r="F54" s="367"/>
      <c r="G54" s="367"/>
      <c r="H54" s="367"/>
      <c r="I54" s="367"/>
      <c r="J54" s="367"/>
      <c r="K54" s="244"/>
    </row>
    <row r="55" spans="2:11" ht="15" customHeight="1">
      <c r="B55" s="243"/>
      <c r="C55" s="367" t="s">
        <v>344</v>
      </c>
      <c r="D55" s="367"/>
      <c r="E55" s="367"/>
      <c r="F55" s="367"/>
      <c r="G55" s="367"/>
      <c r="H55" s="367"/>
      <c r="I55" s="367"/>
      <c r="J55" s="367"/>
      <c r="K55" s="244"/>
    </row>
    <row r="56" spans="2:11" ht="12.75" customHeight="1">
      <c r="B56" s="243"/>
      <c r="C56" s="246"/>
      <c r="D56" s="246"/>
      <c r="E56" s="246"/>
      <c r="F56" s="246"/>
      <c r="G56" s="246"/>
      <c r="H56" s="246"/>
      <c r="I56" s="246"/>
      <c r="J56" s="246"/>
      <c r="K56" s="244"/>
    </row>
    <row r="57" spans="2:11" ht="15" customHeight="1">
      <c r="B57" s="243"/>
      <c r="C57" s="367" t="s">
        <v>345</v>
      </c>
      <c r="D57" s="367"/>
      <c r="E57" s="367"/>
      <c r="F57" s="367"/>
      <c r="G57" s="367"/>
      <c r="H57" s="367"/>
      <c r="I57" s="367"/>
      <c r="J57" s="367"/>
      <c r="K57" s="244"/>
    </row>
    <row r="58" spans="2:11" ht="15" customHeight="1">
      <c r="B58" s="243"/>
      <c r="C58" s="248"/>
      <c r="D58" s="367" t="s">
        <v>346</v>
      </c>
      <c r="E58" s="367"/>
      <c r="F58" s="367"/>
      <c r="G58" s="367"/>
      <c r="H58" s="367"/>
      <c r="I58" s="367"/>
      <c r="J58" s="367"/>
      <c r="K58" s="244"/>
    </row>
    <row r="59" spans="2:11" ht="15" customHeight="1">
      <c r="B59" s="243"/>
      <c r="C59" s="248"/>
      <c r="D59" s="367" t="s">
        <v>347</v>
      </c>
      <c r="E59" s="367"/>
      <c r="F59" s="367"/>
      <c r="G59" s="367"/>
      <c r="H59" s="367"/>
      <c r="I59" s="367"/>
      <c r="J59" s="367"/>
      <c r="K59" s="244"/>
    </row>
    <row r="60" spans="2:11" ht="15" customHeight="1">
      <c r="B60" s="243"/>
      <c r="C60" s="248"/>
      <c r="D60" s="367" t="s">
        <v>348</v>
      </c>
      <c r="E60" s="367"/>
      <c r="F60" s="367"/>
      <c r="G60" s="367"/>
      <c r="H60" s="367"/>
      <c r="I60" s="367"/>
      <c r="J60" s="367"/>
      <c r="K60" s="244"/>
    </row>
    <row r="61" spans="2:11" ht="15" customHeight="1">
      <c r="B61" s="243"/>
      <c r="C61" s="248"/>
      <c r="D61" s="367" t="s">
        <v>349</v>
      </c>
      <c r="E61" s="367"/>
      <c r="F61" s="367"/>
      <c r="G61" s="367"/>
      <c r="H61" s="367"/>
      <c r="I61" s="367"/>
      <c r="J61" s="367"/>
      <c r="K61" s="244"/>
    </row>
    <row r="62" spans="2:11" ht="15" customHeight="1">
      <c r="B62" s="243"/>
      <c r="C62" s="248"/>
      <c r="D62" s="370" t="s">
        <v>350</v>
      </c>
      <c r="E62" s="370"/>
      <c r="F62" s="370"/>
      <c r="G62" s="370"/>
      <c r="H62" s="370"/>
      <c r="I62" s="370"/>
      <c r="J62" s="370"/>
      <c r="K62" s="244"/>
    </row>
    <row r="63" spans="2:11" ht="15" customHeight="1">
      <c r="B63" s="243"/>
      <c r="C63" s="248"/>
      <c r="D63" s="367" t="s">
        <v>351</v>
      </c>
      <c r="E63" s="367"/>
      <c r="F63" s="367"/>
      <c r="G63" s="367"/>
      <c r="H63" s="367"/>
      <c r="I63" s="367"/>
      <c r="J63" s="367"/>
      <c r="K63" s="244"/>
    </row>
    <row r="64" spans="2:11" ht="12.75" customHeight="1">
      <c r="B64" s="243"/>
      <c r="C64" s="248"/>
      <c r="D64" s="248"/>
      <c r="E64" s="251"/>
      <c r="F64" s="248"/>
      <c r="G64" s="248"/>
      <c r="H64" s="248"/>
      <c r="I64" s="248"/>
      <c r="J64" s="248"/>
      <c r="K64" s="244"/>
    </row>
    <row r="65" spans="2:11" ht="15" customHeight="1">
      <c r="B65" s="243"/>
      <c r="C65" s="248"/>
      <c r="D65" s="367" t="s">
        <v>352</v>
      </c>
      <c r="E65" s="367"/>
      <c r="F65" s="367"/>
      <c r="G65" s="367"/>
      <c r="H65" s="367"/>
      <c r="I65" s="367"/>
      <c r="J65" s="367"/>
      <c r="K65" s="244"/>
    </row>
    <row r="66" spans="2:11" ht="15" customHeight="1">
      <c r="B66" s="243"/>
      <c r="C66" s="248"/>
      <c r="D66" s="370" t="s">
        <v>353</v>
      </c>
      <c r="E66" s="370"/>
      <c r="F66" s="370"/>
      <c r="G66" s="370"/>
      <c r="H66" s="370"/>
      <c r="I66" s="370"/>
      <c r="J66" s="370"/>
      <c r="K66" s="244"/>
    </row>
    <row r="67" spans="2:11" ht="15" customHeight="1">
      <c r="B67" s="243"/>
      <c r="C67" s="248"/>
      <c r="D67" s="367" t="s">
        <v>354</v>
      </c>
      <c r="E67" s="367"/>
      <c r="F67" s="367"/>
      <c r="G67" s="367"/>
      <c r="H67" s="367"/>
      <c r="I67" s="367"/>
      <c r="J67" s="367"/>
      <c r="K67" s="244"/>
    </row>
    <row r="68" spans="2:11" ht="15" customHeight="1">
      <c r="B68" s="243"/>
      <c r="C68" s="248"/>
      <c r="D68" s="367" t="s">
        <v>355</v>
      </c>
      <c r="E68" s="367"/>
      <c r="F68" s="367"/>
      <c r="G68" s="367"/>
      <c r="H68" s="367"/>
      <c r="I68" s="367"/>
      <c r="J68" s="367"/>
      <c r="K68" s="244"/>
    </row>
    <row r="69" spans="2:11" ht="15" customHeight="1">
      <c r="B69" s="243"/>
      <c r="C69" s="248"/>
      <c r="D69" s="367" t="s">
        <v>356</v>
      </c>
      <c r="E69" s="367"/>
      <c r="F69" s="367"/>
      <c r="G69" s="367"/>
      <c r="H69" s="367"/>
      <c r="I69" s="367"/>
      <c r="J69" s="367"/>
      <c r="K69" s="244"/>
    </row>
    <row r="70" spans="2:11" ht="15" customHeight="1">
      <c r="B70" s="243"/>
      <c r="C70" s="248"/>
      <c r="D70" s="367" t="s">
        <v>357</v>
      </c>
      <c r="E70" s="367"/>
      <c r="F70" s="367"/>
      <c r="G70" s="367"/>
      <c r="H70" s="367"/>
      <c r="I70" s="367"/>
      <c r="J70" s="367"/>
      <c r="K70" s="244"/>
    </row>
    <row r="71" spans="2:11" ht="12.75" customHeight="1">
      <c r="B71" s="252"/>
      <c r="C71" s="253"/>
      <c r="D71" s="253"/>
      <c r="E71" s="253"/>
      <c r="F71" s="253"/>
      <c r="G71" s="253"/>
      <c r="H71" s="253"/>
      <c r="I71" s="253"/>
      <c r="J71" s="253"/>
      <c r="K71" s="254"/>
    </row>
    <row r="72" spans="2:11" ht="18.75" customHeight="1">
      <c r="B72" s="255"/>
      <c r="C72" s="255"/>
      <c r="D72" s="255"/>
      <c r="E72" s="255"/>
      <c r="F72" s="255"/>
      <c r="G72" s="255"/>
      <c r="H72" s="255"/>
      <c r="I72" s="255"/>
      <c r="J72" s="255"/>
      <c r="K72" s="256"/>
    </row>
    <row r="73" spans="2:11" ht="18.75" customHeight="1">
      <c r="B73" s="256"/>
      <c r="C73" s="256"/>
      <c r="D73" s="256"/>
      <c r="E73" s="256"/>
      <c r="F73" s="256"/>
      <c r="G73" s="256"/>
      <c r="H73" s="256"/>
      <c r="I73" s="256"/>
      <c r="J73" s="256"/>
      <c r="K73" s="256"/>
    </row>
    <row r="74" spans="2:11" ht="7.5" customHeight="1">
      <c r="B74" s="257"/>
      <c r="C74" s="258"/>
      <c r="D74" s="258"/>
      <c r="E74" s="258"/>
      <c r="F74" s="258"/>
      <c r="G74" s="258"/>
      <c r="H74" s="258"/>
      <c r="I74" s="258"/>
      <c r="J74" s="258"/>
      <c r="K74" s="259"/>
    </row>
    <row r="75" spans="2:11" ht="45" customHeight="1">
      <c r="B75" s="260"/>
      <c r="C75" s="368" t="s">
        <v>358</v>
      </c>
      <c r="D75" s="368"/>
      <c r="E75" s="368"/>
      <c r="F75" s="368"/>
      <c r="G75" s="368"/>
      <c r="H75" s="368"/>
      <c r="I75" s="368"/>
      <c r="J75" s="368"/>
      <c r="K75" s="261"/>
    </row>
    <row r="76" spans="2:11" ht="17.25" customHeight="1">
      <c r="B76" s="260"/>
      <c r="C76" s="262" t="s">
        <v>359</v>
      </c>
      <c r="D76" s="262"/>
      <c r="E76" s="262"/>
      <c r="F76" s="262" t="s">
        <v>360</v>
      </c>
      <c r="G76" s="263"/>
      <c r="H76" s="262" t="s">
        <v>60</v>
      </c>
      <c r="I76" s="262" t="s">
        <v>63</v>
      </c>
      <c r="J76" s="262" t="s">
        <v>361</v>
      </c>
      <c r="K76" s="261"/>
    </row>
    <row r="77" spans="2:11" ht="17.25" customHeight="1">
      <c r="B77" s="260"/>
      <c r="C77" s="264" t="s">
        <v>362</v>
      </c>
      <c r="D77" s="264"/>
      <c r="E77" s="264"/>
      <c r="F77" s="265" t="s">
        <v>363</v>
      </c>
      <c r="G77" s="266"/>
      <c r="H77" s="264"/>
      <c r="I77" s="264"/>
      <c r="J77" s="264" t="s">
        <v>364</v>
      </c>
      <c r="K77" s="261"/>
    </row>
    <row r="78" spans="2:11" ht="5.25" customHeight="1">
      <c r="B78" s="260"/>
      <c r="C78" s="267"/>
      <c r="D78" s="267"/>
      <c r="E78" s="267"/>
      <c r="F78" s="267"/>
      <c r="G78" s="268"/>
      <c r="H78" s="267"/>
      <c r="I78" s="267"/>
      <c r="J78" s="267"/>
      <c r="K78" s="261"/>
    </row>
    <row r="79" spans="2:11" ht="15" customHeight="1">
      <c r="B79" s="260"/>
      <c r="C79" s="249" t="s">
        <v>59</v>
      </c>
      <c r="D79" s="267"/>
      <c r="E79" s="267"/>
      <c r="F79" s="269" t="s">
        <v>365</v>
      </c>
      <c r="G79" s="268"/>
      <c r="H79" s="249" t="s">
        <v>366</v>
      </c>
      <c r="I79" s="249" t="s">
        <v>367</v>
      </c>
      <c r="J79" s="249">
        <v>20</v>
      </c>
      <c r="K79" s="261"/>
    </row>
    <row r="80" spans="2:11" ht="15" customHeight="1">
      <c r="B80" s="260"/>
      <c r="C80" s="249" t="s">
        <v>368</v>
      </c>
      <c r="D80" s="249"/>
      <c r="E80" s="249"/>
      <c r="F80" s="269" t="s">
        <v>365</v>
      </c>
      <c r="G80" s="268"/>
      <c r="H80" s="249" t="s">
        <v>369</v>
      </c>
      <c r="I80" s="249" t="s">
        <v>367</v>
      </c>
      <c r="J80" s="249">
        <v>120</v>
      </c>
      <c r="K80" s="261"/>
    </row>
    <row r="81" spans="2:11" ht="15" customHeight="1">
      <c r="B81" s="270"/>
      <c r="C81" s="249" t="s">
        <v>370</v>
      </c>
      <c r="D81" s="249"/>
      <c r="E81" s="249"/>
      <c r="F81" s="269" t="s">
        <v>371</v>
      </c>
      <c r="G81" s="268"/>
      <c r="H81" s="249" t="s">
        <v>372</v>
      </c>
      <c r="I81" s="249" t="s">
        <v>367</v>
      </c>
      <c r="J81" s="249">
        <v>50</v>
      </c>
      <c r="K81" s="261"/>
    </row>
    <row r="82" spans="2:11" ht="15" customHeight="1">
      <c r="B82" s="270"/>
      <c r="C82" s="249" t="s">
        <v>373</v>
      </c>
      <c r="D82" s="249"/>
      <c r="E82" s="249"/>
      <c r="F82" s="269" t="s">
        <v>365</v>
      </c>
      <c r="G82" s="268"/>
      <c r="H82" s="249" t="s">
        <v>374</v>
      </c>
      <c r="I82" s="249" t="s">
        <v>375</v>
      </c>
      <c r="J82" s="249"/>
      <c r="K82" s="261"/>
    </row>
    <row r="83" spans="2:11" ht="15" customHeight="1">
      <c r="B83" s="270"/>
      <c r="C83" s="271" t="s">
        <v>376</v>
      </c>
      <c r="D83" s="271"/>
      <c r="E83" s="271"/>
      <c r="F83" s="272" t="s">
        <v>371</v>
      </c>
      <c r="G83" s="271"/>
      <c r="H83" s="271" t="s">
        <v>377</v>
      </c>
      <c r="I83" s="271" t="s">
        <v>367</v>
      </c>
      <c r="J83" s="271">
        <v>15</v>
      </c>
      <c r="K83" s="261"/>
    </row>
    <row r="84" spans="2:11" ht="15" customHeight="1">
      <c r="B84" s="270"/>
      <c r="C84" s="271" t="s">
        <v>378</v>
      </c>
      <c r="D84" s="271"/>
      <c r="E84" s="271"/>
      <c r="F84" s="272" t="s">
        <v>371</v>
      </c>
      <c r="G84" s="271"/>
      <c r="H84" s="271" t="s">
        <v>379</v>
      </c>
      <c r="I84" s="271" t="s">
        <v>367</v>
      </c>
      <c r="J84" s="271">
        <v>15</v>
      </c>
      <c r="K84" s="261"/>
    </row>
    <row r="85" spans="2:11" ht="15" customHeight="1">
      <c r="B85" s="270"/>
      <c r="C85" s="271" t="s">
        <v>380</v>
      </c>
      <c r="D85" s="271"/>
      <c r="E85" s="271"/>
      <c r="F85" s="272" t="s">
        <v>371</v>
      </c>
      <c r="G85" s="271"/>
      <c r="H85" s="271" t="s">
        <v>381</v>
      </c>
      <c r="I85" s="271" t="s">
        <v>367</v>
      </c>
      <c r="J85" s="271">
        <v>20</v>
      </c>
      <c r="K85" s="261"/>
    </row>
    <row r="86" spans="2:11" ht="15" customHeight="1">
      <c r="B86" s="270"/>
      <c r="C86" s="271" t="s">
        <v>382</v>
      </c>
      <c r="D86" s="271"/>
      <c r="E86" s="271"/>
      <c r="F86" s="272" t="s">
        <v>371</v>
      </c>
      <c r="G86" s="271"/>
      <c r="H86" s="271" t="s">
        <v>383</v>
      </c>
      <c r="I86" s="271" t="s">
        <v>367</v>
      </c>
      <c r="J86" s="271">
        <v>20</v>
      </c>
      <c r="K86" s="261"/>
    </row>
    <row r="87" spans="2:11" ht="15" customHeight="1">
      <c r="B87" s="270"/>
      <c r="C87" s="249" t="s">
        <v>384</v>
      </c>
      <c r="D87" s="249"/>
      <c r="E87" s="249"/>
      <c r="F87" s="269" t="s">
        <v>371</v>
      </c>
      <c r="G87" s="268"/>
      <c r="H87" s="249" t="s">
        <v>385</v>
      </c>
      <c r="I87" s="249" t="s">
        <v>367</v>
      </c>
      <c r="J87" s="249">
        <v>50</v>
      </c>
      <c r="K87" s="261"/>
    </row>
    <row r="88" spans="2:11" ht="15" customHeight="1">
      <c r="B88" s="270"/>
      <c r="C88" s="249" t="s">
        <v>386</v>
      </c>
      <c r="D88" s="249"/>
      <c r="E88" s="249"/>
      <c r="F88" s="269" t="s">
        <v>371</v>
      </c>
      <c r="G88" s="268"/>
      <c r="H88" s="249" t="s">
        <v>387</v>
      </c>
      <c r="I88" s="249" t="s">
        <v>367</v>
      </c>
      <c r="J88" s="249">
        <v>20</v>
      </c>
      <c r="K88" s="261"/>
    </row>
    <row r="89" spans="2:11" ht="15" customHeight="1">
      <c r="B89" s="270"/>
      <c r="C89" s="249" t="s">
        <v>388</v>
      </c>
      <c r="D89" s="249"/>
      <c r="E89" s="249"/>
      <c r="F89" s="269" t="s">
        <v>371</v>
      </c>
      <c r="G89" s="268"/>
      <c r="H89" s="249" t="s">
        <v>389</v>
      </c>
      <c r="I89" s="249" t="s">
        <v>367</v>
      </c>
      <c r="J89" s="249">
        <v>20</v>
      </c>
      <c r="K89" s="261"/>
    </row>
    <row r="90" spans="2:11" ht="15" customHeight="1">
      <c r="B90" s="270"/>
      <c r="C90" s="249" t="s">
        <v>390</v>
      </c>
      <c r="D90" s="249"/>
      <c r="E90" s="249"/>
      <c r="F90" s="269" t="s">
        <v>371</v>
      </c>
      <c r="G90" s="268"/>
      <c r="H90" s="249" t="s">
        <v>391</v>
      </c>
      <c r="I90" s="249" t="s">
        <v>367</v>
      </c>
      <c r="J90" s="249">
        <v>50</v>
      </c>
      <c r="K90" s="261"/>
    </row>
    <row r="91" spans="2:11" ht="15" customHeight="1">
      <c r="B91" s="270"/>
      <c r="C91" s="249" t="s">
        <v>392</v>
      </c>
      <c r="D91" s="249"/>
      <c r="E91" s="249"/>
      <c r="F91" s="269" t="s">
        <v>371</v>
      </c>
      <c r="G91" s="268"/>
      <c r="H91" s="249" t="s">
        <v>392</v>
      </c>
      <c r="I91" s="249" t="s">
        <v>367</v>
      </c>
      <c r="J91" s="249">
        <v>50</v>
      </c>
      <c r="K91" s="261"/>
    </row>
    <row r="92" spans="2:11" ht="15" customHeight="1">
      <c r="B92" s="270"/>
      <c r="C92" s="249" t="s">
        <v>393</v>
      </c>
      <c r="D92" s="249"/>
      <c r="E92" s="249"/>
      <c r="F92" s="269" t="s">
        <v>371</v>
      </c>
      <c r="G92" s="268"/>
      <c r="H92" s="249" t="s">
        <v>394</v>
      </c>
      <c r="I92" s="249" t="s">
        <v>367</v>
      </c>
      <c r="J92" s="249">
        <v>255</v>
      </c>
      <c r="K92" s="261"/>
    </row>
    <row r="93" spans="2:11" ht="15" customHeight="1">
      <c r="B93" s="270"/>
      <c r="C93" s="249" t="s">
        <v>395</v>
      </c>
      <c r="D93" s="249"/>
      <c r="E93" s="249"/>
      <c r="F93" s="269" t="s">
        <v>365</v>
      </c>
      <c r="G93" s="268"/>
      <c r="H93" s="249" t="s">
        <v>396</v>
      </c>
      <c r="I93" s="249" t="s">
        <v>397</v>
      </c>
      <c r="J93" s="249"/>
      <c r="K93" s="261"/>
    </row>
    <row r="94" spans="2:11" ht="15" customHeight="1">
      <c r="B94" s="270"/>
      <c r="C94" s="249" t="s">
        <v>398</v>
      </c>
      <c r="D94" s="249"/>
      <c r="E94" s="249"/>
      <c r="F94" s="269" t="s">
        <v>365</v>
      </c>
      <c r="G94" s="268"/>
      <c r="H94" s="249" t="s">
        <v>399</v>
      </c>
      <c r="I94" s="249" t="s">
        <v>400</v>
      </c>
      <c r="J94" s="249"/>
      <c r="K94" s="261"/>
    </row>
    <row r="95" spans="2:11" ht="15" customHeight="1">
      <c r="B95" s="270"/>
      <c r="C95" s="249" t="s">
        <v>401</v>
      </c>
      <c r="D95" s="249"/>
      <c r="E95" s="249"/>
      <c r="F95" s="269" t="s">
        <v>365</v>
      </c>
      <c r="G95" s="268"/>
      <c r="H95" s="249" t="s">
        <v>401</v>
      </c>
      <c r="I95" s="249" t="s">
        <v>400</v>
      </c>
      <c r="J95" s="249"/>
      <c r="K95" s="261"/>
    </row>
    <row r="96" spans="2:11" ht="15" customHeight="1">
      <c r="B96" s="270"/>
      <c r="C96" s="249" t="s">
        <v>44</v>
      </c>
      <c r="D96" s="249"/>
      <c r="E96" s="249"/>
      <c r="F96" s="269" t="s">
        <v>365</v>
      </c>
      <c r="G96" s="268"/>
      <c r="H96" s="249" t="s">
        <v>402</v>
      </c>
      <c r="I96" s="249" t="s">
        <v>400</v>
      </c>
      <c r="J96" s="249"/>
      <c r="K96" s="261"/>
    </row>
    <row r="97" spans="2:11" ht="15" customHeight="1">
      <c r="B97" s="270"/>
      <c r="C97" s="249" t="s">
        <v>54</v>
      </c>
      <c r="D97" s="249"/>
      <c r="E97" s="249"/>
      <c r="F97" s="269" t="s">
        <v>365</v>
      </c>
      <c r="G97" s="268"/>
      <c r="H97" s="249" t="s">
        <v>403</v>
      </c>
      <c r="I97" s="249" t="s">
        <v>400</v>
      </c>
      <c r="J97" s="249"/>
      <c r="K97" s="261"/>
    </row>
    <row r="98" spans="2:11" ht="15" customHeight="1">
      <c r="B98" s="273"/>
      <c r="C98" s="274"/>
      <c r="D98" s="274"/>
      <c r="E98" s="274"/>
      <c r="F98" s="274"/>
      <c r="G98" s="274"/>
      <c r="H98" s="274"/>
      <c r="I98" s="274"/>
      <c r="J98" s="274"/>
      <c r="K98" s="275"/>
    </row>
    <row r="99" spans="2:11" ht="18.75" customHeight="1">
      <c r="B99" s="276"/>
      <c r="C99" s="277"/>
      <c r="D99" s="277"/>
      <c r="E99" s="277"/>
      <c r="F99" s="277"/>
      <c r="G99" s="277"/>
      <c r="H99" s="277"/>
      <c r="I99" s="277"/>
      <c r="J99" s="277"/>
      <c r="K99" s="276"/>
    </row>
    <row r="100" spans="2:11" ht="18.75" customHeight="1">
      <c r="B100" s="256"/>
      <c r="C100" s="256"/>
      <c r="D100" s="256"/>
      <c r="E100" s="256"/>
      <c r="F100" s="256"/>
      <c r="G100" s="256"/>
      <c r="H100" s="256"/>
      <c r="I100" s="256"/>
      <c r="J100" s="256"/>
      <c r="K100" s="256"/>
    </row>
    <row r="101" spans="2:11" ht="7.5" customHeight="1">
      <c r="B101" s="257"/>
      <c r="C101" s="258"/>
      <c r="D101" s="258"/>
      <c r="E101" s="258"/>
      <c r="F101" s="258"/>
      <c r="G101" s="258"/>
      <c r="H101" s="258"/>
      <c r="I101" s="258"/>
      <c r="J101" s="258"/>
      <c r="K101" s="259"/>
    </row>
    <row r="102" spans="2:11" ht="45" customHeight="1">
      <c r="B102" s="260"/>
      <c r="C102" s="368" t="s">
        <v>404</v>
      </c>
      <c r="D102" s="368"/>
      <c r="E102" s="368"/>
      <c r="F102" s="368"/>
      <c r="G102" s="368"/>
      <c r="H102" s="368"/>
      <c r="I102" s="368"/>
      <c r="J102" s="368"/>
      <c r="K102" s="261"/>
    </row>
    <row r="103" spans="2:11" ht="17.25" customHeight="1">
      <c r="B103" s="260"/>
      <c r="C103" s="262" t="s">
        <v>359</v>
      </c>
      <c r="D103" s="262"/>
      <c r="E103" s="262"/>
      <c r="F103" s="262" t="s">
        <v>360</v>
      </c>
      <c r="G103" s="263"/>
      <c r="H103" s="262" t="s">
        <v>60</v>
      </c>
      <c r="I103" s="262" t="s">
        <v>63</v>
      </c>
      <c r="J103" s="262" t="s">
        <v>361</v>
      </c>
      <c r="K103" s="261"/>
    </row>
    <row r="104" spans="2:11" ht="17.25" customHeight="1">
      <c r="B104" s="260"/>
      <c r="C104" s="264" t="s">
        <v>362</v>
      </c>
      <c r="D104" s="264"/>
      <c r="E104" s="264"/>
      <c r="F104" s="265" t="s">
        <v>363</v>
      </c>
      <c r="G104" s="266"/>
      <c r="H104" s="264"/>
      <c r="I104" s="264"/>
      <c r="J104" s="264" t="s">
        <v>364</v>
      </c>
      <c r="K104" s="261"/>
    </row>
    <row r="105" spans="2:11" ht="5.25" customHeight="1">
      <c r="B105" s="260"/>
      <c r="C105" s="262"/>
      <c r="D105" s="262"/>
      <c r="E105" s="262"/>
      <c r="F105" s="262"/>
      <c r="G105" s="278"/>
      <c r="H105" s="262"/>
      <c r="I105" s="262"/>
      <c r="J105" s="262"/>
      <c r="K105" s="261"/>
    </row>
    <row r="106" spans="2:11" ht="15" customHeight="1">
      <c r="B106" s="260"/>
      <c r="C106" s="249" t="s">
        <v>59</v>
      </c>
      <c r="D106" s="267"/>
      <c r="E106" s="267"/>
      <c r="F106" s="269" t="s">
        <v>365</v>
      </c>
      <c r="G106" s="278"/>
      <c r="H106" s="249" t="s">
        <v>405</v>
      </c>
      <c r="I106" s="249" t="s">
        <v>367</v>
      </c>
      <c r="J106" s="249">
        <v>20</v>
      </c>
      <c r="K106" s="261"/>
    </row>
    <row r="107" spans="2:11" ht="15" customHeight="1">
      <c r="B107" s="260"/>
      <c r="C107" s="249" t="s">
        <v>368</v>
      </c>
      <c r="D107" s="249"/>
      <c r="E107" s="249"/>
      <c r="F107" s="269" t="s">
        <v>365</v>
      </c>
      <c r="G107" s="249"/>
      <c r="H107" s="249" t="s">
        <v>405</v>
      </c>
      <c r="I107" s="249" t="s">
        <v>367</v>
      </c>
      <c r="J107" s="249">
        <v>120</v>
      </c>
      <c r="K107" s="261"/>
    </row>
    <row r="108" spans="2:11" ht="15" customHeight="1">
      <c r="B108" s="270"/>
      <c r="C108" s="249" t="s">
        <v>370</v>
      </c>
      <c r="D108" s="249"/>
      <c r="E108" s="249"/>
      <c r="F108" s="269" t="s">
        <v>371</v>
      </c>
      <c r="G108" s="249"/>
      <c r="H108" s="249" t="s">
        <v>405</v>
      </c>
      <c r="I108" s="249" t="s">
        <v>367</v>
      </c>
      <c r="J108" s="249">
        <v>50</v>
      </c>
      <c r="K108" s="261"/>
    </row>
    <row r="109" spans="2:11" ht="15" customHeight="1">
      <c r="B109" s="270"/>
      <c r="C109" s="249" t="s">
        <v>373</v>
      </c>
      <c r="D109" s="249"/>
      <c r="E109" s="249"/>
      <c r="F109" s="269" t="s">
        <v>365</v>
      </c>
      <c r="G109" s="249"/>
      <c r="H109" s="249" t="s">
        <v>405</v>
      </c>
      <c r="I109" s="249" t="s">
        <v>375</v>
      </c>
      <c r="J109" s="249"/>
      <c r="K109" s="261"/>
    </row>
    <row r="110" spans="2:11" ht="15" customHeight="1">
      <c r="B110" s="270"/>
      <c r="C110" s="249" t="s">
        <v>384</v>
      </c>
      <c r="D110" s="249"/>
      <c r="E110" s="249"/>
      <c r="F110" s="269" t="s">
        <v>371</v>
      </c>
      <c r="G110" s="249"/>
      <c r="H110" s="249" t="s">
        <v>405</v>
      </c>
      <c r="I110" s="249" t="s">
        <v>367</v>
      </c>
      <c r="J110" s="249">
        <v>50</v>
      </c>
      <c r="K110" s="261"/>
    </row>
    <row r="111" spans="2:11" ht="15" customHeight="1">
      <c r="B111" s="270"/>
      <c r="C111" s="249" t="s">
        <v>392</v>
      </c>
      <c r="D111" s="249"/>
      <c r="E111" s="249"/>
      <c r="F111" s="269" t="s">
        <v>371</v>
      </c>
      <c r="G111" s="249"/>
      <c r="H111" s="249" t="s">
        <v>405</v>
      </c>
      <c r="I111" s="249" t="s">
        <v>367</v>
      </c>
      <c r="J111" s="249">
        <v>50</v>
      </c>
      <c r="K111" s="261"/>
    </row>
    <row r="112" spans="2:11" ht="15" customHeight="1">
      <c r="B112" s="270"/>
      <c r="C112" s="249" t="s">
        <v>390</v>
      </c>
      <c r="D112" s="249"/>
      <c r="E112" s="249"/>
      <c r="F112" s="269" t="s">
        <v>371</v>
      </c>
      <c r="G112" s="249"/>
      <c r="H112" s="249" t="s">
        <v>405</v>
      </c>
      <c r="I112" s="249" t="s">
        <v>367</v>
      </c>
      <c r="J112" s="249">
        <v>50</v>
      </c>
      <c r="K112" s="261"/>
    </row>
    <row r="113" spans="2:11" ht="15" customHeight="1">
      <c r="B113" s="270"/>
      <c r="C113" s="249" t="s">
        <v>59</v>
      </c>
      <c r="D113" s="249"/>
      <c r="E113" s="249"/>
      <c r="F113" s="269" t="s">
        <v>365</v>
      </c>
      <c r="G113" s="249"/>
      <c r="H113" s="249" t="s">
        <v>406</v>
      </c>
      <c r="I113" s="249" t="s">
        <v>367</v>
      </c>
      <c r="J113" s="249">
        <v>20</v>
      </c>
      <c r="K113" s="261"/>
    </row>
    <row r="114" spans="2:11" ht="15" customHeight="1">
      <c r="B114" s="270"/>
      <c r="C114" s="249" t="s">
        <v>407</v>
      </c>
      <c r="D114" s="249"/>
      <c r="E114" s="249"/>
      <c r="F114" s="269" t="s">
        <v>365</v>
      </c>
      <c r="G114" s="249"/>
      <c r="H114" s="249" t="s">
        <v>408</v>
      </c>
      <c r="I114" s="249" t="s">
        <v>367</v>
      </c>
      <c r="J114" s="249">
        <v>120</v>
      </c>
      <c r="K114" s="261"/>
    </row>
    <row r="115" spans="2:11" ht="15" customHeight="1">
      <c r="B115" s="270"/>
      <c r="C115" s="249" t="s">
        <v>44</v>
      </c>
      <c r="D115" s="249"/>
      <c r="E115" s="249"/>
      <c r="F115" s="269" t="s">
        <v>365</v>
      </c>
      <c r="G115" s="249"/>
      <c r="H115" s="249" t="s">
        <v>409</v>
      </c>
      <c r="I115" s="249" t="s">
        <v>400</v>
      </c>
      <c r="J115" s="249"/>
      <c r="K115" s="261"/>
    </row>
    <row r="116" spans="2:11" ht="15" customHeight="1">
      <c r="B116" s="270"/>
      <c r="C116" s="249" t="s">
        <v>54</v>
      </c>
      <c r="D116" s="249"/>
      <c r="E116" s="249"/>
      <c r="F116" s="269" t="s">
        <v>365</v>
      </c>
      <c r="G116" s="249"/>
      <c r="H116" s="249" t="s">
        <v>410</v>
      </c>
      <c r="I116" s="249" t="s">
        <v>400</v>
      </c>
      <c r="J116" s="249"/>
      <c r="K116" s="261"/>
    </row>
    <row r="117" spans="2:11" ht="15" customHeight="1">
      <c r="B117" s="270"/>
      <c r="C117" s="249" t="s">
        <v>63</v>
      </c>
      <c r="D117" s="249"/>
      <c r="E117" s="249"/>
      <c r="F117" s="269" t="s">
        <v>365</v>
      </c>
      <c r="G117" s="249"/>
      <c r="H117" s="249" t="s">
        <v>411</v>
      </c>
      <c r="I117" s="249" t="s">
        <v>412</v>
      </c>
      <c r="J117" s="249"/>
      <c r="K117" s="261"/>
    </row>
    <row r="118" spans="2:11" ht="15" customHeight="1">
      <c r="B118" s="273"/>
      <c r="C118" s="279"/>
      <c r="D118" s="279"/>
      <c r="E118" s="279"/>
      <c r="F118" s="279"/>
      <c r="G118" s="279"/>
      <c r="H118" s="279"/>
      <c r="I118" s="279"/>
      <c r="J118" s="279"/>
      <c r="K118" s="275"/>
    </row>
    <row r="119" spans="2:11" ht="18.75" customHeight="1">
      <c r="B119" s="280"/>
      <c r="C119" s="246"/>
      <c r="D119" s="246"/>
      <c r="E119" s="246"/>
      <c r="F119" s="281"/>
      <c r="G119" s="246"/>
      <c r="H119" s="246"/>
      <c r="I119" s="246"/>
      <c r="J119" s="246"/>
      <c r="K119" s="280"/>
    </row>
    <row r="120" spans="2:11" ht="18.75" customHeight="1">
      <c r="B120" s="256"/>
      <c r="C120" s="256"/>
      <c r="D120" s="256"/>
      <c r="E120" s="256"/>
      <c r="F120" s="256"/>
      <c r="G120" s="256"/>
      <c r="H120" s="256"/>
      <c r="I120" s="256"/>
      <c r="J120" s="256"/>
      <c r="K120" s="256"/>
    </row>
    <row r="121" spans="2:11" ht="7.5" customHeight="1">
      <c r="B121" s="282"/>
      <c r="C121" s="283"/>
      <c r="D121" s="283"/>
      <c r="E121" s="283"/>
      <c r="F121" s="283"/>
      <c r="G121" s="283"/>
      <c r="H121" s="283"/>
      <c r="I121" s="283"/>
      <c r="J121" s="283"/>
      <c r="K121" s="284"/>
    </row>
    <row r="122" spans="2:11" ht="45" customHeight="1">
      <c r="B122" s="285"/>
      <c r="C122" s="366" t="s">
        <v>413</v>
      </c>
      <c r="D122" s="366"/>
      <c r="E122" s="366"/>
      <c r="F122" s="366"/>
      <c r="G122" s="366"/>
      <c r="H122" s="366"/>
      <c r="I122" s="366"/>
      <c r="J122" s="366"/>
      <c r="K122" s="286"/>
    </row>
    <row r="123" spans="2:11" ht="17.25" customHeight="1">
      <c r="B123" s="287"/>
      <c r="C123" s="262" t="s">
        <v>359</v>
      </c>
      <c r="D123" s="262"/>
      <c r="E123" s="262"/>
      <c r="F123" s="262" t="s">
        <v>360</v>
      </c>
      <c r="G123" s="263"/>
      <c r="H123" s="262" t="s">
        <v>60</v>
      </c>
      <c r="I123" s="262" t="s">
        <v>63</v>
      </c>
      <c r="J123" s="262" t="s">
        <v>361</v>
      </c>
      <c r="K123" s="288"/>
    </row>
    <row r="124" spans="2:11" ht="17.25" customHeight="1">
      <c r="B124" s="287"/>
      <c r="C124" s="264" t="s">
        <v>362</v>
      </c>
      <c r="D124" s="264"/>
      <c r="E124" s="264"/>
      <c r="F124" s="265" t="s">
        <v>363</v>
      </c>
      <c r="G124" s="266"/>
      <c r="H124" s="264"/>
      <c r="I124" s="264"/>
      <c r="J124" s="264" t="s">
        <v>364</v>
      </c>
      <c r="K124" s="288"/>
    </row>
    <row r="125" spans="2:11" ht="5.25" customHeight="1">
      <c r="B125" s="289"/>
      <c r="C125" s="267"/>
      <c r="D125" s="267"/>
      <c r="E125" s="267"/>
      <c r="F125" s="267"/>
      <c r="G125" s="249"/>
      <c r="H125" s="267"/>
      <c r="I125" s="267"/>
      <c r="J125" s="267"/>
      <c r="K125" s="290"/>
    </row>
    <row r="126" spans="2:11" ht="15" customHeight="1">
      <c r="B126" s="289"/>
      <c r="C126" s="249" t="s">
        <v>368</v>
      </c>
      <c r="D126" s="267"/>
      <c r="E126" s="267"/>
      <c r="F126" s="269" t="s">
        <v>365</v>
      </c>
      <c r="G126" s="249"/>
      <c r="H126" s="249" t="s">
        <v>405</v>
      </c>
      <c r="I126" s="249" t="s">
        <v>367</v>
      </c>
      <c r="J126" s="249">
        <v>120</v>
      </c>
      <c r="K126" s="291"/>
    </row>
    <row r="127" spans="2:11" ht="15" customHeight="1">
      <c r="B127" s="289"/>
      <c r="C127" s="249" t="s">
        <v>414</v>
      </c>
      <c r="D127" s="249"/>
      <c r="E127" s="249"/>
      <c r="F127" s="269" t="s">
        <v>365</v>
      </c>
      <c r="G127" s="249"/>
      <c r="H127" s="249" t="s">
        <v>415</v>
      </c>
      <c r="I127" s="249" t="s">
        <v>367</v>
      </c>
      <c r="J127" s="249" t="s">
        <v>416</v>
      </c>
      <c r="K127" s="291"/>
    </row>
    <row r="128" spans="2:11" ht="15" customHeight="1">
      <c r="B128" s="289"/>
      <c r="C128" s="249" t="s">
        <v>313</v>
      </c>
      <c r="D128" s="249"/>
      <c r="E128" s="249"/>
      <c r="F128" s="269" t="s">
        <v>365</v>
      </c>
      <c r="G128" s="249"/>
      <c r="H128" s="249" t="s">
        <v>417</v>
      </c>
      <c r="I128" s="249" t="s">
        <v>367</v>
      </c>
      <c r="J128" s="249" t="s">
        <v>416</v>
      </c>
      <c r="K128" s="291"/>
    </row>
    <row r="129" spans="2:11" ht="15" customHeight="1">
      <c r="B129" s="289"/>
      <c r="C129" s="249" t="s">
        <v>376</v>
      </c>
      <c r="D129" s="249"/>
      <c r="E129" s="249"/>
      <c r="F129" s="269" t="s">
        <v>371</v>
      </c>
      <c r="G129" s="249"/>
      <c r="H129" s="249" t="s">
        <v>377</v>
      </c>
      <c r="I129" s="249" t="s">
        <v>367</v>
      </c>
      <c r="J129" s="249">
        <v>15</v>
      </c>
      <c r="K129" s="291"/>
    </row>
    <row r="130" spans="2:11" ht="15" customHeight="1">
      <c r="B130" s="289"/>
      <c r="C130" s="271" t="s">
        <v>378</v>
      </c>
      <c r="D130" s="271"/>
      <c r="E130" s="271"/>
      <c r="F130" s="272" t="s">
        <v>371</v>
      </c>
      <c r="G130" s="271"/>
      <c r="H130" s="271" t="s">
        <v>379</v>
      </c>
      <c r="I130" s="271" t="s">
        <v>367</v>
      </c>
      <c r="J130" s="271">
        <v>15</v>
      </c>
      <c r="K130" s="291"/>
    </row>
    <row r="131" spans="2:11" ht="15" customHeight="1">
      <c r="B131" s="289"/>
      <c r="C131" s="271" t="s">
        <v>380</v>
      </c>
      <c r="D131" s="271"/>
      <c r="E131" s="271"/>
      <c r="F131" s="272" t="s">
        <v>371</v>
      </c>
      <c r="G131" s="271"/>
      <c r="H131" s="271" t="s">
        <v>381</v>
      </c>
      <c r="I131" s="271" t="s">
        <v>367</v>
      </c>
      <c r="J131" s="271">
        <v>20</v>
      </c>
      <c r="K131" s="291"/>
    </row>
    <row r="132" spans="2:11" ht="15" customHeight="1">
      <c r="B132" s="289"/>
      <c r="C132" s="271" t="s">
        <v>382</v>
      </c>
      <c r="D132" s="271"/>
      <c r="E132" s="271"/>
      <c r="F132" s="272" t="s">
        <v>371</v>
      </c>
      <c r="G132" s="271"/>
      <c r="H132" s="271" t="s">
        <v>383</v>
      </c>
      <c r="I132" s="271" t="s">
        <v>367</v>
      </c>
      <c r="J132" s="271">
        <v>20</v>
      </c>
      <c r="K132" s="291"/>
    </row>
    <row r="133" spans="2:11" ht="15" customHeight="1">
      <c r="B133" s="289"/>
      <c r="C133" s="249" t="s">
        <v>370</v>
      </c>
      <c r="D133" s="249"/>
      <c r="E133" s="249"/>
      <c r="F133" s="269" t="s">
        <v>371</v>
      </c>
      <c r="G133" s="249"/>
      <c r="H133" s="249" t="s">
        <v>405</v>
      </c>
      <c r="I133" s="249" t="s">
        <v>367</v>
      </c>
      <c r="J133" s="249">
        <v>50</v>
      </c>
      <c r="K133" s="291"/>
    </row>
    <row r="134" spans="2:11" ht="15" customHeight="1">
      <c r="B134" s="289"/>
      <c r="C134" s="249" t="s">
        <v>384</v>
      </c>
      <c r="D134" s="249"/>
      <c r="E134" s="249"/>
      <c r="F134" s="269" t="s">
        <v>371</v>
      </c>
      <c r="G134" s="249"/>
      <c r="H134" s="249" t="s">
        <v>405</v>
      </c>
      <c r="I134" s="249" t="s">
        <v>367</v>
      </c>
      <c r="J134" s="249">
        <v>50</v>
      </c>
      <c r="K134" s="291"/>
    </row>
    <row r="135" spans="2:11" ht="15" customHeight="1">
      <c r="B135" s="289"/>
      <c r="C135" s="249" t="s">
        <v>390</v>
      </c>
      <c r="D135" s="249"/>
      <c r="E135" s="249"/>
      <c r="F135" s="269" t="s">
        <v>371</v>
      </c>
      <c r="G135" s="249"/>
      <c r="H135" s="249" t="s">
        <v>405</v>
      </c>
      <c r="I135" s="249" t="s">
        <v>367</v>
      </c>
      <c r="J135" s="249">
        <v>50</v>
      </c>
      <c r="K135" s="291"/>
    </row>
    <row r="136" spans="2:11" ht="15" customHeight="1">
      <c r="B136" s="289"/>
      <c r="C136" s="249" t="s">
        <v>392</v>
      </c>
      <c r="D136" s="249"/>
      <c r="E136" s="249"/>
      <c r="F136" s="269" t="s">
        <v>371</v>
      </c>
      <c r="G136" s="249"/>
      <c r="H136" s="249" t="s">
        <v>405</v>
      </c>
      <c r="I136" s="249" t="s">
        <v>367</v>
      </c>
      <c r="J136" s="249">
        <v>50</v>
      </c>
      <c r="K136" s="291"/>
    </row>
    <row r="137" spans="2:11" ht="15" customHeight="1">
      <c r="B137" s="289"/>
      <c r="C137" s="249" t="s">
        <v>393</v>
      </c>
      <c r="D137" s="249"/>
      <c r="E137" s="249"/>
      <c r="F137" s="269" t="s">
        <v>371</v>
      </c>
      <c r="G137" s="249"/>
      <c r="H137" s="249" t="s">
        <v>418</v>
      </c>
      <c r="I137" s="249" t="s">
        <v>367</v>
      </c>
      <c r="J137" s="249">
        <v>255</v>
      </c>
      <c r="K137" s="291"/>
    </row>
    <row r="138" spans="2:11" ht="15" customHeight="1">
      <c r="B138" s="289"/>
      <c r="C138" s="249" t="s">
        <v>395</v>
      </c>
      <c r="D138" s="249"/>
      <c r="E138" s="249"/>
      <c r="F138" s="269" t="s">
        <v>365</v>
      </c>
      <c r="G138" s="249"/>
      <c r="H138" s="249" t="s">
        <v>419</v>
      </c>
      <c r="I138" s="249" t="s">
        <v>397</v>
      </c>
      <c r="J138" s="249"/>
      <c r="K138" s="291"/>
    </row>
    <row r="139" spans="2:11" ht="15" customHeight="1">
      <c r="B139" s="289"/>
      <c r="C139" s="249" t="s">
        <v>398</v>
      </c>
      <c r="D139" s="249"/>
      <c r="E139" s="249"/>
      <c r="F139" s="269" t="s">
        <v>365</v>
      </c>
      <c r="G139" s="249"/>
      <c r="H139" s="249" t="s">
        <v>420</v>
      </c>
      <c r="I139" s="249" t="s">
        <v>400</v>
      </c>
      <c r="J139" s="249"/>
      <c r="K139" s="291"/>
    </row>
    <row r="140" spans="2:11" ht="15" customHeight="1">
      <c r="B140" s="289"/>
      <c r="C140" s="249" t="s">
        <v>401</v>
      </c>
      <c r="D140" s="249"/>
      <c r="E140" s="249"/>
      <c r="F140" s="269" t="s">
        <v>365</v>
      </c>
      <c r="G140" s="249"/>
      <c r="H140" s="249" t="s">
        <v>401</v>
      </c>
      <c r="I140" s="249" t="s">
        <v>400</v>
      </c>
      <c r="J140" s="249"/>
      <c r="K140" s="291"/>
    </row>
    <row r="141" spans="2:11" ht="15" customHeight="1">
      <c r="B141" s="289"/>
      <c r="C141" s="249" t="s">
        <v>44</v>
      </c>
      <c r="D141" s="249"/>
      <c r="E141" s="249"/>
      <c r="F141" s="269" t="s">
        <v>365</v>
      </c>
      <c r="G141" s="249"/>
      <c r="H141" s="249" t="s">
        <v>421</v>
      </c>
      <c r="I141" s="249" t="s">
        <v>400</v>
      </c>
      <c r="J141" s="249"/>
      <c r="K141" s="291"/>
    </row>
    <row r="142" spans="2:11" ht="15" customHeight="1">
      <c r="B142" s="289"/>
      <c r="C142" s="249" t="s">
        <v>422</v>
      </c>
      <c r="D142" s="249"/>
      <c r="E142" s="249"/>
      <c r="F142" s="269" t="s">
        <v>365</v>
      </c>
      <c r="G142" s="249"/>
      <c r="H142" s="249" t="s">
        <v>423</v>
      </c>
      <c r="I142" s="249" t="s">
        <v>400</v>
      </c>
      <c r="J142" s="249"/>
      <c r="K142" s="291"/>
    </row>
    <row r="143" spans="2:11" ht="15" customHeight="1">
      <c r="B143" s="292"/>
      <c r="C143" s="293"/>
      <c r="D143" s="293"/>
      <c r="E143" s="293"/>
      <c r="F143" s="293"/>
      <c r="G143" s="293"/>
      <c r="H143" s="293"/>
      <c r="I143" s="293"/>
      <c r="J143" s="293"/>
      <c r="K143" s="294"/>
    </row>
    <row r="144" spans="2:11" ht="18.75" customHeight="1">
      <c r="B144" s="246"/>
      <c r="C144" s="246"/>
      <c r="D144" s="246"/>
      <c r="E144" s="246"/>
      <c r="F144" s="281"/>
      <c r="G144" s="246"/>
      <c r="H144" s="246"/>
      <c r="I144" s="246"/>
      <c r="J144" s="246"/>
      <c r="K144" s="246"/>
    </row>
    <row r="145" spans="2:11" ht="18.75" customHeight="1">
      <c r="B145" s="256"/>
      <c r="C145" s="256"/>
      <c r="D145" s="256"/>
      <c r="E145" s="256"/>
      <c r="F145" s="256"/>
      <c r="G145" s="256"/>
      <c r="H145" s="256"/>
      <c r="I145" s="256"/>
      <c r="J145" s="256"/>
      <c r="K145" s="256"/>
    </row>
    <row r="146" spans="2:11" ht="7.5" customHeight="1">
      <c r="B146" s="257"/>
      <c r="C146" s="258"/>
      <c r="D146" s="258"/>
      <c r="E146" s="258"/>
      <c r="F146" s="258"/>
      <c r="G146" s="258"/>
      <c r="H146" s="258"/>
      <c r="I146" s="258"/>
      <c r="J146" s="258"/>
      <c r="K146" s="259"/>
    </row>
    <row r="147" spans="2:11" ht="45" customHeight="1">
      <c r="B147" s="260"/>
      <c r="C147" s="368" t="s">
        <v>424</v>
      </c>
      <c r="D147" s="368"/>
      <c r="E147" s="368"/>
      <c r="F147" s="368"/>
      <c r="G147" s="368"/>
      <c r="H147" s="368"/>
      <c r="I147" s="368"/>
      <c r="J147" s="368"/>
      <c r="K147" s="261"/>
    </row>
    <row r="148" spans="2:11" ht="17.25" customHeight="1">
      <c r="B148" s="260"/>
      <c r="C148" s="262" t="s">
        <v>359</v>
      </c>
      <c r="D148" s="262"/>
      <c r="E148" s="262"/>
      <c r="F148" s="262" t="s">
        <v>360</v>
      </c>
      <c r="G148" s="263"/>
      <c r="H148" s="262" t="s">
        <v>60</v>
      </c>
      <c r="I148" s="262" t="s">
        <v>63</v>
      </c>
      <c r="J148" s="262" t="s">
        <v>361</v>
      </c>
      <c r="K148" s="261"/>
    </row>
    <row r="149" spans="2:11" ht="17.25" customHeight="1">
      <c r="B149" s="260"/>
      <c r="C149" s="264" t="s">
        <v>362</v>
      </c>
      <c r="D149" s="264"/>
      <c r="E149" s="264"/>
      <c r="F149" s="265" t="s">
        <v>363</v>
      </c>
      <c r="G149" s="266"/>
      <c r="H149" s="264"/>
      <c r="I149" s="264"/>
      <c r="J149" s="264" t="s">
        <v>364</v>
      </c>
      <c r="K149" s="261"/>
    </row>
    <row r="150" spans="2:11" ht="5.25" customHeight="1">
      <c r="B150" s="270"/>
      <c r="C150" s="267"/>
      <c r="D150" s="267"/>
      <c r="E150" s="267"/>
      <c r="F150" s="267"/>
      <c r="G150" s="268"/>
      <c r="H150" s="267"/>
      <c r="I150" s="267"/>
      <c r="J150" s="267"/>
      <c r="K150" s="291"/>
    </row>
    <row r="151" spans="2:11" ht="15" customHeight="1">
      <c r="B151" s="270"/>
      <c r="C151" s="295" t="s">
        <v>368</v>
      </c>
      <c r="D151" s="249"/>
      <c r="E151" s="249"/>
      <c r="F151" s="296" t="s">
        <v>365</v>
      </c>
      <c r="G151" s="249"/>
      <c r="H151" s="295" t="s">
        <v>405</v>
      </c>
      <c r="I151" s="295" t="s">
        <v>367</v>
      </c>
      <c r="J151" s="295">
        <v>120</v>
      </c>
      <c r="K151" s="291"/>
    </row>
    <row r="152" spans="2:11" ht="15" customHeight="1">
      <c r="B152" s="270"/>
      <c r="C152" s="295" t="s">
        <v>414</v>
      </c>
      <c r="D152" s="249"/>
      <c r="E152" s="249"/>
      <c r="F152" s="296" t="s">
        <v>365</v>
      </c>
      <c r="G152" s="249"/>
      <c r="H152" s="295" t="s">
        <v>425</v>
      </c>
      <c r="I152" s="295" t="s">
        <v>367</v>
      </c>
      <c r="J152" s="295" t="s">
        <v>416</v>
      </c>
      <c r="K152" s="291"/>
    </row>
    <row r="153" spans="2:11" ht="15" customHeight="1">
      <c r="B153" s="270"/>
      <c r="C153" s="295" t="s">
        <v>313</v>
      </c>
      <c r="D153" s="249"/>
      <c r="E153" s="249"/>
      <c r="F153" s="296" t="s">
        <v>365</v>
      </c>
      <c r="G153" s="249"/>
      <c r="H153" s="295" t="s">
        <v>426</v>
      </c>
      <c r="I153" s="295" t="s">
        <v>367</v>
      </c>
      <c r="J153" s="295" t="s">
        <v>416</v>
      </c>
      <c r="K153" s="291"/>
    </row>
    <row r="154" spans="2:11" ht="15" customHeight="1">
      <c r="B154" s="270"/>
      <c r="C154" s="295" t="s">
        <v>370</v>
      </c>
      <c r="D154" s="249"/>
      <c r="E154" s="249"/>
      <c r="F154" s="296" t="s">
        <v>371</v>
      </c>
      <c r="G154" s="249"/>
      <c r="H154" s="295" t="s">
        <v>405</v>
      </c>
      <c r="I154" s="295" t="s">
        <v>367</v>
      </c>
      <c r="J154" s="295">
        <v>50</v>
      </c>
      <c r="K154" s="291"/>
    </row>
    <row r="155" spans="2:11" ht="15" customHeight="1">
      <c r="B155" s="270"/>
      <c r="C155" s="295" t="s">
        <v>373</v>
      </c>
      <c r="D155" s="249"/>
      <c r="E155" s="249"/>
      <c r="F155" s="296" t="s">
        <v>365</v>
      </c>
      <c r="G155" s="249"/>
      <c r="H155" s="295" t="s">
        <v>405</v>
      </c>
      <c r="I155" s="295" t="s">
        <v>375</v>
      </c>
      <c r="J155" s="295"/>
      <c r="K155" s="291"/>
    </row>
    <row r="156" spans="2:11" ht="15" customHeight="1">
      <c r="B156" s="270"/>
      <c r="C156" s="295" t="s">
        <v>384</v>
      </c>
      <c r="D156" s="249"/>
      <c r="E156" s="249"/>
      <c r="F156" s="296" t="s">
        <v>371</v>
      </c>
      <c r="G156" s="249"/>
      <c r="H156" s="295" t="s">
        <v>405</v>
      </c>
      <c r="I156" s="295" t="s">
        <v>367</v>
      </c>
      <c r="J156" s="295">
        <v>50</v>
      </c>
      <c r="K156" s="291"/>
    </row>
    <row r="157" spans="2:11" ht="15" customHeight="1">
      <c r="B157" s="270"/>
      <c r="C157" s="295" t="s">
        <v>392</v>
      </c>
      <c r="D157" s="249"/>
      <c r="E157" s="249"/>
      <c r="F157" s="296" t="s">
        <v>371</v>
      </c>
      <c r="G157" s="249"/>
      <c r="H157" s="295" t="s">
        <v>405</v>
      </c>
      <c r="I157" s="295" t="s">
        <v>367</v>
      </c>
      <c r="J157" s="295">
        <v>50</v>
      </c>
      <c r="K157" s="291"/>
    </row>
    <row r="158" spans="2:11" ht="15" customHeight="1">
      <c r="B158" s="270"/>
      <c r="C158" s="295" t="s">
        <v>390</v>
      </c>
      <c r="D158" s="249"/>
      <c r="E158" s="249"/>
      <c r="F158" s="296" t="s">
        <v>371</v>
      </c>
      <c r="G158" s="249"/>
      <c r="H158" s="295" t="s">
        <v>405</v>
      </c>
      <c r="I158" s="295" t="s">
        <v>367</v>
      </c>
      <c r="J158" s="295">
        <v>50</v>
      </c>
      <c r="K158" s="291"/>
    </row>
    <row r="159" spans="2:11" ht="15" customHeight="1">
      <c r="B159" s="270"/>
      <c r="C159" s="295" t="s">
        <v>97</v>
      </c>
      <c r="D159" s="249"/>
      <c r="E159" s="249"/>
      <c r="F159" s="296" t="s">
        <v>365</v>
      </c>
      <c r="G159" s="249"/>
      <c r="H159" s="295" t="s">
        <v>427</v>
      </c>
      <c r="I159" s="295" t="s">
        <v>367</v>
      </c>
      <c r="J159" s="295" t="s">
        <v>428</v>
      </c>
      <c r="K159" s="291"/>
    </row>
    <row r="160" spans="2:11" ht="15" customHeight="1">
      <c r="B160" s="270"/>
      <c r="C160" s="295" t="s">
        <v>429</v>
      </c>
      <c r="D160" s="249"/>
      <c r="E160" s="249"/>
      <c r="F160" s="296" t="s">
        <v>365</v>
      </c>
      <c r="G160" s="249"/>
      <c r="H160" s="295" t="s">
        <v>430</v>
      </c>
      <c r="I160" s="295" t="s">
        <v>400</v>
      </c>
      <c r="J160" s="295"/>
      <c r="K160" s="291"/>
    </row>
    <row r="161" spans="2:11" ht="15" customHeight="1">
      <c r="B161" s="297"/>
      <c r="C161" s="279"/>
      <c r="D161" s="279"/>
      <c r="E161" s="279"/>
      <c r="F161" s="279"/>
      <c r="G161" s="279"/>
      <c r="H161" s="279"/>
      <c r="I161" s="279"/>
      <c r="J161" s="279"/>
      <c r="K161" s="298"/>
    </row>
    <row r="162" spans="2:11" ht="18.75" customHeight="1">
      <c r="B162" s="246"/>
      <c r="C162" s="249"/>
      <c r="D162" s="249"/>
      <c r="E162" s="249"/>
      <c r="F162" s="269"/>
      <c r="G162" s="249"/>
      <c r="H162" s="249"/>
      <c r="I162" s="249"/>
      <c r="J162" s="249"/>
      <c r="K162" s="246"/>
    </row>
    <row r="163" spans="2:11" ht="18.75" customHeight="1">
      <c r="B163" s="256"/>
      <c r="C163" s="256"/>
      <c r="D163" s="256"/>
      <c r="E163" s="256"/>
      <c r="F163" s="256"/>
      <c r="G163" s="256"/>
      <c r="H163" s="256"/>
      <c r="I163" s="256"/>
      <c r="J163" s="256"/>
      <c r="K163" s="256"/>
    </row>
    <row r="164" spans="2:11" ht="7.5" customHeight="1">
      <c r="B164" s="238"/>
      <c r="C164" s="239"/>
      <c r="D164" s="239"/>
      <c r="E164" s="239"/>
      <c r="F164" s="239"/>
      <c r="G164" s="239"/>
      <c r="H164" s="239"/>
      <c r="I164" s="239"/>
      <c r="J164" s="239"/>
      <c r="K164" s="240"/>
    </row>
    <row r="165" spans="2:11" ht="45" customHeight="1">
      <c r="B165" s="241"/>
      <c r="C165" s="366" t="s">
        <v>431</v>
      </c>
      <c r="D165" s="366"/>
      <c r="E165" s="366"/>
      <c r="F165" s="366"/>
      <c r="G165" s="366"/>
      <c r="H165" s="366"/>
      <c r="I165" s="366"/>
      <c r="J165" s="366"/>
      <c r="K165" s="242"/>
    </row>
    <row r="166" spans="2:11" ht="17.25" customHeight="1">
      <c r="B166" s="241"/>
      <c r="C166" s="262" t="s">
        <v>359</v>
      </c>
      <c r="D166" s="262"/>
      <c r="E166" s="262"/>
      <c r="F166" s="262" t="s">
        <v>360</v>
      </c>
      <c r="G166" s="299"/>
      <c r="H166" s="300" t="s">
        <v>60</v>
      </c>
      <c r="I166" s="300" t="s">
        <v>63</v>
      </c>
      <c r="J166" s="262" t="s">
        <v>361</v>
      </c>
      <c r="K166" s="242"/>
    </row>
    <row r="167" spans="2:11" ht="17.25" customHeight="1">
      <c r="B167" s="243"/>
      <c r="C167" s="264" t="s">
        <v>362</v>
      </c>
      <c r="D167" s="264"/>
      <c r="E167" s="264"/>
      <c r="F167" s="265" t="s">
        <v>363</v>
      </c>
      <c r="G167" s="301"/>
      <c r="H167" s="302"/>
      <c r="I167" s="302"/>
      <c r="J167" s="264" t="s">
        <v>364</v>
      </c>
      <c r="K167" s="244"/>
    </row>
    <row r="168" spans="2:11" ht="5.25" customHeight="1">
      <c r="B168" s="270"/>
      <c r="C168" s="267"/>
      <c r="D168" s="267"/>
      <c r="E168" s="267"/>
      <c r="F168" s="267"/>
      <c r="G168" s="268"/>
      <c r="H168" s="267"/>
      <c r="I168" s="267"/>
      <c r="J168" s="267"/>
      <c r="K168" s="291"/>
    </row>
    <row r="169" spans="2:11" ht="15" customHeight="1">
      <c r="B169" s="270"/>
      <c r="C169" s="249" t="s">
        <v>368</v>
      </c>
      <c r="D169" s="249"/>
      <c r="E169" s="249"/>
      <c r="F169" s="269" t="s">
        <v>365</v>
      </c>
      <c r="G169" s="249"/>
      <c r="H169" s="249" t="s">
        <v>405</v>
      </c>
      <c r="I169" s="249" t="s">
        <v>367</v>
      </c>
      <c r="J169" s="249">
        <v>120</v>
      </c>
      <c r="K169" s="291"/>
    </row>
    <row r="170" spans="2:11" ht="15" customHeight="1">
      <c r="B170" s="270"/>
      <c r="C170" s="249" t="s">
        <v>414</v>
      </c>
      <c r="D170" s="249"/>
      <c r="E170" s="249"/>
      <c r="F170" s="269" t="s">
        <v>365</v>
      </c>
      <c r="G170" s="249"/>
      <c r="H170" s="249" t="s">
        <v>415</v>
      </c>
      <c r="I170" s="249" t="s">
        <v>367</v>
      </c>
      <c r="J170" s="249" t="s">
        <v>416</v>
      </c>
      <c r="K170" s="291"/>
    </row>
    <row r="171" spans="2:11" ht="15" customHeight="1">
      <c r="B171" s="270"/>
      <c r="C171" s="249" t="s">
        <v>313</v>
      </c>
      <c r="D171" s="249"/>
      <c r="E171" s="249"/>
      <c r="F171" s="269" t="s">
        <v>365</v>
      </c>
      <c r="G171" s="249"/>
      <c r="H171" s="249" t="s">
        <v>432</v>
      </c>
      <c r="I171" s="249" t="s">
        <v>367</v>
      </c>
      <c r="J171" s="249" t="s">
        <v>416</v>
      </c>
      <c r="K171" s="291"/>
    </row>
    <row r="172" spans="2:11" ht="15" customHeight="1">
      <c r="B172" s="270"/>
      <c r="C172" s="249" t="s">
        <v>370</v>
      </c>
      <c r="D172" s="249"/>
      <c r="E172" s="249"/>
      <c r="F172" s="269" t="s">
        <v>371</v>
      </c>
      <c r="G172" s="249"/>
      <c r="H172" s="249" t="s">
        <v>432</v>
      </c>
      <c r="I172" s="249" t="s">
        <v>367</v>
      </c>
      <c r="J172" s="249">
        <v>50</v>
      </c>
      <c r="K172" s="291"/>
    </row>
    <row r="173" spans="2:11" ht="15" customHeight="1">
      <c r="B173" s="270"/>
      <c r="C173" s="249" t="s">
        <v>373</v>
      </c>
      <c r="D173" s="249"/>
      <c r="E173" s="249"/>
      <c r="F173" s="269" t="s">
        <v>365</v>
      </c>
      <c r="G173" s="249"/>
      <c r="H173" s="249" t="s">
        <v>432</v>
      </c>
      <c r="I173" s="249" t="s">
        <v>375</v>
      </c>
      <c r="J173" s="249"/>
      <c r="K173" s="291"/>
    </row>
    <row r="174" spans="2:11" ht="15" customHeight="1">
      <c r="B174" s="270"/>
      <c r="C174" s="249" t="s">
        <v>384</v>
      </c>
      <c r="D174" s="249"/>
      <c r="E174" s="249"/>
      <c r="F174" s="269" t="s">
        <v>371</v>
      </c>
      <c r="G174" s="249"/>
      <c r="H174" s="249" t="s">
        <v>432</v>
      </c>
      <c r="I174" s="249" t="s">
        <v>367</v>
      </c>
      <c r="J174" s="249">
        <v>50</v>
      </c>
      <c r="K174" s="291"/>
    </row>
    <row r="175" spans="2:11" ht="15" customHeight="1">
      <c r="B175" s="270"/>
      <c r="C175" s="249" t="s">
        <v>392</v>
      </c>
      <c r="D175" s="249"/>
      <c r="E175" s="249"/>
      <c r="F175" s="269" t="s">
        <v>371</v>
      </c>
      <c r="G175" s="249"/>
      <c r="H175" s="249" t="s">
        <v>432</v>
      </c>
      <c r="I175" s="249" t="s">
        <v>367</v>
      </c>
      <c r="J175" s="249">
        <v>50</v>
      </c>
      <c r="K175" s="291"/>
    </row>
    <row r="176" spans="2:11" ht="15" customHeight="1">
      <c r="B176" s="270"/>
      <c r="C176" s="249" t="s">
        <v>390</v>
      </c>
      <c r="D176" s="249"/>
      <c r="E176" s="249"/>
      <c r="F176" s="269" t="s">
        <v>371</v>
      </c>
      <c r="G176" s="249"/>
      <c r="H176" s="249" t="s">
        <v>432</v>
      </c>
      <c r="I176" s="249" t="s">
        <v>367</v>
      </c>
      <c r="J176" s="249">
        <v>50</v>
      </c>
      <c r="K176" s="291"/>
    </row>
    <row r="177" spans="2:11" ht="15" customHeight="1">
      <c r="B177" s="270"/>
      <c r="C177" s="249" t="s">
        <v>110</v>
      </c>
      <c r="D177" s="249"/>
      <c r="E177" s="249"/>
      <c r="F177" s="269" t="s">
        <v>365</v>
      </c>
      <c r="G177" s="249"/>
      <c r="H177" s="249" t="s">
        <v>433</v>
      </c>
      <c r="I177" s="249" t="s">
        <v>434</v>
      </c>
      <c r="J177" s="249"/>
      <c r="K177" s="291"/>
    </row>
    <row r="178" spans="2:11" ht="15" customHeight="1">
      <c r="B178" s="270"/>
      <c r="C178" s="249" t="s">
        <v>63</v>
      </c>
      <c r="D178" s="249"/>
      <c r="E178" s="249"/>
      <c r="F178" s="269" t="s">
        <v>365</v>
      </c>
      <c r="G178" s="249"/>
      <c r="H178" s="249" t="s">
        <v>435</v>
      </c>
      <c r="I178" s="249" t="s">
        <v>436</v>
      </c>
      <c r="J178" s="249">
        <v>1</v>
      </c>
      <c r="K178" s="291"/>
    </row>
    <row r="179" spans="2:11" ht="15" customHeight="1">
      <c r="B179" s="270"/>
      <c r="C179" s="249" t="s">
        <v>59</v>
      </c>
      <c r="D179" s="249"/>
      <c r="E179" s="249"/>
      <c r="F179" s="269" t="s">
        <v>365</v>
      </c>
      <c r="G179" s="249"/>
      <c r="H179" s="249" t="s">
        <v>437</v>
      </c>
      <c r="I179" s="249" t="s">
        <v>367</v>
      </c>
      <c r="J179" s="249">
        <v>20</v>
      </c>
      <c r="K179" s="291"/>
    </row>
    <row r="180" spans="2:11" ht="15" customHeight="1">
      <c r="B180" s="270"/>
      <c r="C180" s="249" t="s">
        <v>60</v>
      </c>
      <c r="D180" s="249"/>
      <c r="E180" s="249"/>
      <c r="F180" s="269" t="s">
        <v>365</v>
      </c>
      <c r="G180" s="249"/>
      <c r="H180" s="249" t="s">
        <v>438</v>
      </c>
      <c r="I180" s="249" t="s">
        <v>367</v>
      </c>
      <c r="J180" s="249">
        <v>255</v>
      </c>
      <c r="K180" s="291"/>
    </row>
    <row r="181" spans="2:11" ht="15" customHeight="1">
      <c r="B181" s="270"/>
      <c r="C181" s="249" t="s">
        <v>111</v>
      </c>
      <c r="D181" s="249"/>
      <c r="E181" s="249"/>
      <c r="F181" s="269" t="s">
        <v>365</v>
      </c>
      <c r="G181" s="249"/>
      <c r="H181" s="249" t="s">
        <v>329</v>
      </c>
      <c r="I181" s="249" t="s">
        <v>367</v>
      </c>
      <c r="J181" s="249">
        <v>10</v>
      </c>
      <c r="K181" s="291"/>
    </row>
    <row r="182" spans="2:11" ht="15" customHeight="1">
      <c r="B182" s="270"/>
      <c r="C182" s="249" t="s">
        <v>112</v>
      </c>
      <c r="D182" s="249"/>
      <c r="E182" s="249"/>
      <c r="F182" s="269" t="s">
        <v>365</v>
      </c>
      <c r="G182" s="249"/>
      <c r="H182" s="249" t="s">
        <v>439</v>
      </c>
      <c r="I182" s="249" t="s">
        <v>400</v>
      </c>
      <c r="J182" s="249"/>
      <c r="K182" s="291"/>
    </row>
    <row r="183" spans="2:11" ht="15" customHeight="1">
      <c r="B183" s="270"/>
      <c r="C183" s="249" t="s">
        <v>440</v>
      </c>
      <c r="D183" s="249"/>
      <c r="E183" s="249"/>
      <c r="F183" s="269" t="s">
        <v>365</v>
      </c>
      <c r="G183" s="249"/>
      <c r="H183" s="249" t="s">
        <v>441</v>
      </c>
      <c r="I183" s="249" t="s">
        <v>400</v>
      </c>
      <c r="J183" s="249"/>
      <c r="K183" s="291"/>
    </row>
    <row r="184" spans="2:11" ht="15" customHeight="1">
      <c r="B184" s="270"/>
      <c r="C184" s="249" t="s">
        <v>429</v>
      </c>
      <c r="D184" s="249"/>
      <c r="E184" s="249"/>
      <c r="F184" s="269" t="s">
        <v>365</v>
      </c>
      <c r="G184" s="249"/>
      <c r="H184" s="249" t="s">
        <v>442</v>
      </c>
      <c r="I184" s="249" t="s">
        <v>400</v>
      </c>
      <c r="J184" s="249"/>
      <c r="K184" s="291"/>
    </row>
    <row r="185" spans="2:11" ht="15" customHeight="1">
      <c r="B185" s="270"/>
      <c r="C185" s="249" t="s">
        <v>114</v>
      </c>
      <c r="D185" s="249"/>
      <c r="E185" s="249"/>
      <c r="F185" s="269" t="s">
        <v>371</v>
      </c>
      <c r="G185" s="249"/>
      <c r="H185" s="249" t="s">
        <v>443</v>
      </c>
      <c r="I185" s="249" t="s">
        <v>367</v>
      </c>
      <c r="J185" s="249">
        <v>50</v>
      </c>
      <c r="K185" s="291"/>
    </row>
    <row r="186" spans="2:11" ht="15" customHeight="1">
      <c r="B186" s="270"/>
      <c r="C186" s="249" t="s">
        <v>444</v>
      </c>
      <c r="D186" s="249"/>
      <c r="E186" s="249"/>
      <c r="F186" s="269" t="s">
        <v>371</v>
      </c>
      <c r="G186" s="249"/>
      <c r="H186" s="249" t="s">
        <v>445</v>
      </c>
      <c r="I186" s="249" t="s">
        <v>446</v>
      </c>
      <c r="J186" s="249"/>
      <c r="K186" s="291"/>
    </row>
    <row r="187" spans="2:11" ht="15" customHeight="1">
      <c r="B187" s="270"/>
      <c r="C187" s="249" t="s">
        <v>447</v>
      </c>
      <c r="D187" s="249"/>
      <c r="E187" s="249"/>
      <c r="F187" s="269" t="s">
        <v>371</v>
      </c>
      <c r="G187" s="249"/>
      <c r="H187" s="249" t="s">
        <v>448</v>
      </c>
      <c r="I187" s="249" t="s">
        <v>446</v>
      </c>
      <c r="J187" s="249"/>
      <c r="K187" s="291"/>
    </row>
    <row r="188" spans="2:11" ht="15" customHeight="1">
      <c r="B188" s="270"/>
      <c r="C188" s="249" t="s">
        <v>449</v>
      </c>
      <c r="D188" s="249"/>
      <c r="E188" s="249"/>
      <c r="F188" s="269" t="s">
        <v>371</v>
      </c>
      <c r="G188" s="249"/>
      <c r="H188" s="249" t="s">
        <v>450</v>
      </c>
      <c r="I188" s="249" t="s">
        <v>446</v>
      </c>
      <c r="J188" s="249"/>
      <c r="K188" s="291"/>
    </row>
    <row r="189" spans="2:11" ht="15" customHeight="1">
      <c r="B189" s="270"/>
      <c r="C189" s="303" t="s">
        <v>451</v>
      </c>
      <c r="D189" s="249"/>
      <c r="E189" s="249"/>
      <c r="F189" s="269" t="s">
        <v>371</v>
      </c>
      <c r="G189" s="249"/>
      <c r="H189" s="249" t="s">
        <v>452</v>
      </c>
      <c r="I189" s="249" t="s">
        <v>453</v>
      </c>
      <c r="J189" s="304" t="s">
        <v>454</v>
      </c>
      <c r="K189" s="291"/>
    </row>
    <row r="190" spans="2:11" ht="15" customHeight="1">
      <c r="B190" s="270"/>
      <c r="C190" s="255" t="s">
        <v>48</v>
      </c>
      <c r="D190" s="249"/>
      <c r="E190" s="249"/>
      <c r="F190" s="269" t="s">
        <v>365</v>
      </c>
      <c r="G190" s="249"/>
      <c r="H190" s="246" t="s">
        <v>455</v>
      </c>
      <c r="I190" s="249" t="s">
        <v>456</v>
      </c>
      <c r="J190" s="249"/>
      <c r="K190" s="291"/>
    </row>
    <row r="191" spans="2:11" ht="15" customHeight="1">
      <c r="B191" s="270"/>
      <c r="C191" s="255" t="s">
        <v>457</v>
      </c>
      <c r="D191" s="249"/>
      <c r="E191" s="249"/>
      <c r="F191" s="269" t="s">
        <v>365</v>
      </c>
      <c r="G191" s="249"/>
      <c r="H191" s="249" t="s">
        <v>458</v>
      </c>
      <c r="I191" s="249" t="s">
        <v>400</v>
      </c>
      <c r="J191" s="249"/>
      <c r="K191" s="291"/>
    </row>
    <row r="192" spans="2:11" ht="15" customHeight="1">
      <c r="B192" s="270"/>
      <c r="C192" s="255" t="s">
        <v>459</v>
      </c>
      <c r="D192" s="249"/>
      <c r="E192" s="249"/>
      <c r="F192" s="269" t="s">
        <v>365</v>
      </c>
      <c r="G192" s="249"/>
      <c r="H192" s="249" t="s">
        <v>460</v>
      </c>
      <c r="I192" s="249" t="s">
        <v>400</v>
      </c>
      <c r="J192" s="249"/>
      <c r="K192" s="291"/>
    </row>
    <row r="193" spans="2:11" ht="15" customHeight="1">
      <c r="B193" s="270"/>
      <c r="C193" s="255" t="s">
        <v>461</v>
      </c>
      <c r="D193" s="249"/>
      <c r="E193" s="249"/>
      <c r="F193" s="269" t="s">
        <v>371</v>
      </c>
      <c r="G193" s="249"/>
      <c r="H193" s="249" t="s">
        <v>462</v>
      </c>
      <c r="I193" s="249" t="s">
        <v>400</v>
      </c>
      <c r="J193" s="249"/>
      <c r="K193" s="291"/>
    </row>
    <row r="194" spans="2:11" ht="15" customHeight="1">
      <c r="B194" s="297"/>
      <c r="C194" s="305"/>
      <c r="D194" s="279"/>
      <c r="E194" s="279"/>
      <c r="F194" s="279"/>
      <c r="G194" s="279"/>
      <c r="H194" s="279"/>
      <c r="I194" s="279"/>
      <c r="J194" s="279"/>
      <c r="K194" s="298"/>
    </row>
    <row r="195" spans="2:11" ht="18.75" customHeight="1">
      <c r="B195" s="246"/>
      <c r="C195" s="249"/>
      <c r="D195" s="249"/>
      <c r="E195" s="249"/>
      <c r="F195" s="269"/>
      <c r="G195" s="249"/>
      <c r="H195" s="249"/>
      <c r="I195" s="249"/>
      <c r="J195" s="249"/>
      <c r="K195" s="246"/>
    </row>
    <row r="196" spans="2:11" ht="18.75" customHeight="1">
      <c r="B196" s="246"/>
      <c r="C196" s="249"/>
      <c r="D196" s="249"/>
      <c r="E196" s="249"/>
      <c r="F196" s="269"/>
      <c r="G196" s="249"/>
      <c r="H196" s="249"/>
      <c r="I196" s="249"/>
      <c r="J196" s="249"/>
      <c r="K196" s="246"/>
    </row>
    <row r="197" spans="2:11" ht="18.75" customHeight="1">
      <c r="B197" s="256"/>
      <c r="C197" s="256"/>
      <c r="D197" s="256"/>
      <c r="E197" s="256"/>
      <c r="F197" s="256"/>
      <c r="G197" s="256"/>
      <c r="H197" s="256"/>
      <c r="I197" s="256"/>
      <c r="J197" s="256"/>
      <c r="K197" s="256"/>
    </row>
    <row r="198" spans="2:11" ht="409.6">
      <c r="B198" s="238"/>
      <c r="C198" s="239"/>
      <c r="D198" s="239"/>
      <c r="E198" s="239"/>
      <c r="F198" s="239"/>
      <c r="G198" s="239"/>
      <c r="H198" s="239"/>
      <c r="I198" s="239"/>
      <c r="J198" s="239"/>
      <c r="K198" s="240"/>
    </row>
    <row r="199" spans="2:11" ht="21">
      <c r="B199" s="241"/>
      <c r="C199" s="366" t="s">
        <v>463</v>
      </c>
      <c r="D199" s="366"/>
      <c r="E199" s="366"/>
      <c r="F199" s="366"/>
      <c r="G199" s="366"/>
      <c r="H199" s="366"/>
      <c r="I199" s="366"/>
      <c r="J199" s="366"/>
      <c r="K199" s="242"/>
    </row>
    <row r="200" spans="2:11" ht="25.5" customHeight="1">
      <c r="B200" s="241"/>
      <c r="C200" s="306" t="s">
        <v>464</v>
      </c>
      <c r="D200" s="306"/>
      <c r="E200" s="306"/>
      <c r="F200" s="306" t="s">
        <v>465</v>
      </c>
      <c r="G200" s="307"/>
      <c r="H200" s="365" t="s">
        <v>466</v>
      </c>
      <c r="I200" s="365"/>
      <c r="J200" s="365"/>
      <c r="K200" s="242"/>
    </row>
    <row r="201" spans="2:11" ht="5.25" customHeight="1">
      <c r="B201" s="270"/>
      <c r="C201" s="267"/>
      <c r="D201" s="267"/>
      <c r="E201" s="267"/>
      <c r="F201" s="267"/>
      <c r="G201" s="249"/>
      <c r="H201" s="267"/>
      <c r="I201" s="267"/>
      <c r="J201" s="267"/>
      <c r="K201" s="291"/>
    </row>
    <row r="202" spans="2:11" ht="15" customHeight="1">
      <c r="B202" s="270"/>
      <c r="C202" s="249" t="s">
        <v>456</v>
      </c>
      <c r="D202" s="249"/>
      <c r="E202" s="249"/>
      <c r="F202" s="269" t="s">
        <v>49</v>
      </c>
      <c r="G202" s="249"/>
      <c r="H202" s="364" t="s">
        <v>467</v>
      </c>
      <c r="I202" s="364"/>
      <c r="J202" s="364"/>
      <c r="K202" s="291"/>
    </row>
    <row r="203" spans="2:11" ht="15" customHeight="1">
      <c r="B203" s="270"/>
      <c r="C203" s="276"/>
      <c r="D203" s="249"/>
      <c r="E203" s="249"/>
      <c r="F203" s="269" t="s">
        <v>50</v>
      </c>
      <c r="G203" s="249"/>
      <c r="H203" s="364" t="s">
        <v>468</v>
      </c>
      <c r="I203" s="364"/>
      <c r="J203" s="364"/>
      <c r="K203" s="291"/>
    </row>
    <row r="204" spans="2:11" ht="15" customHeight="1">
      <c r="B204" s="270"/>
      <c r="C204" s="276"/>
      <c r="D204" s="249"/>
      <c r="E204" s="249"/>
      <c r="F204" s="269" t="s">
        <v>53</v>
      </c>
      <c r="G204" s="249"/>
      <c r="H204" s="364" t="s">
        <v>469</v>
      </c>
      <c r="I204" s="364"/>
      <c r="J204" s="364"/>
      <c r="K204" s="291"/>
    </row>
    <row r="205" spans="2:11" ht="15" customHeight="1">
      <c r="B205" s="270"/>
      <c r="C205" s="249"/>
      <c r="D205" s="249"/>
      <c r="E205" s="249"/>
      <c r="F205" s="269" t="s">
        <v>51</v>
      </c>
      <c r="G205" s="249"/>
      <c r="H205" s="364" t="s">
        <v>470</v>
      </c>
      <c r="I205" s="364"/>
      <c r="J205" s="364"/>
      <c r="K205" s="291"/>
    </row>
    <row r="206" spans="2:11" ht="15" customHeight="1">
      <c r="B206" s="270"/>
      <c r="C206" s="249"/>
      <c r="D206" s="249"/>
      <c r="E206" s="249"/>
      <c r="F206" s="269" t="s">
        <v>52</v>
      </c>
      <c r="G206" s="249"/>
      <c r="H206" s="364" t="s">
        <v>471</v>
      </c>
      <c r="I206" s="364"/>
      <c r="J206" s="364"/>
      <c r="K206" s="291"/>
    </row>
    <row r="207" spans="2:11" ht="15" customHeight="1">
      <c r="B207" s="270"/>
      <c r="C207" s="249"/>
      <c r="D207" s="249"/>
      <c r="E207" s="249"/>
      <c r="F207" s="269"/>
      <c r="G207" s="249"/>
      <c r="H207" s="249"/>
      <c r="I207" s="249"/>
      <c r="J207" s="249"/>
      <c r="K207" s="291"/>
    </row>
    <row r="208" spans="2:11" ht="15" customHeight="1">
      <c r="B208" s="270"/>
      <c r="C208" s="249" t="s">
        <v>412</v>
      </c>
      <c r="D208" s="249"/>
      <c r="E208" s="249"/>
      <c r="F208" s="269" t="s">
        <v>85</v>
      </c>
      <c r="G208" s="249"/>
      <c r="H208" s="364" t="s">
        <v>472</v>
      </c>
      <c r="I208" s="364"/>
      <c r="J208" s="364"/>
      <c r="K208" s="291"/>
    </row>
    <row r="209" spans="2:11" ht="15" customHeight="1">
      <c r="B209" s="270"/>
      <c r="C209" s="276"/>
      <c r="D209" s="249"/>
      <c r="E209" s="249"/>
      <c r="F209" s="269" t="s">
        <v>307</v>
      </c>
      <c r="G209" s="249"/>
      <c r="H209" s="364" t="s">
        <v>308</v>
      </c>
      <c r="I209" s="364"/>
      <c r="J209" s="364"/>
      <c r="K209" s="291"/>
    </row>
    <row r="210" spans="2:11" ht="15" customHeight="1">
      <c r="B210" s="270"/>
      <c r="C210" s="249"/>
      <c r="D210" s="249"/>
      <c r="E210" s="249"/>
      <c r="F210" s="269" t="s">
        <v>305</v>
      </c>
      <c r="G210" s="249"/>
      <c r="H210" s="364" t="s">
        <v>473</v>
      </c>
      <c r="I210" s="364"/>
      <c r="J210" s="364"/>
      <c r="K210" s="291"/>
    </row>
    <row r="211" spans="2:11" ht="15" customHeight="1">
      <c r="B211" s="308"/>
      <c r="C211" s="276"/>
      <c r="D211" s="276"/>
      <c r="E211" s="276"/>
      <c r="F211" s="269" t="s">
        <v>309</v>
      </c>
      <c r="G211" s="255"/>
      <c r="H211" s="363" t="s">
        <v>310</v>
      </c>
      <c r="I211" s="363"/>
      <c r="J211" s="363"/>
      <c r="K211" s="309"/>
    </row>
    <row r="212" spans="2:11" ht="15" customHeight="1">
      <c r="B212" s="308"/>
      <c r="C212" s="276"/>
      <c r="D212" s="276"/>
      <c r="E212" s="276"/>
      <c r="F212" s="269" t="s">
        <v>311</v>
      </c>
      <c r="G212" s="255"/>
      <c r="H212" s="363" t="s">
        <v>474</v>
      </c>
      <c r="I212" s="363"/>
      <c r="J212" s="363"/>
      <c r="K212" s="309"/>
    </row>
    <row r="213" spans="2:11" ht="15" customHeight="1">
      <c r="B213" s="308"/>
      <c r="C213" s="276"/>
      <c r="D213" s="276"/>
      <c r="E213" s="276"/>
      <c r="F213" s="310"/>
      <c r="G213" s="255"/>
      <c r="H213" s="311"/>
      <c r="I213" s="311"/>
      <c r="J213" s="311"/>
      <c r="K213" s="309"/>
    </row>
    <row r="214" spans="2:11" ht="15" customHeight="1">
      <c r="B214" s="308"/>
      <c r="C214" s="249" t="s">
        <v>436</v>
      </c>
      <c r="D214" s="276"/>
      <c r="E214" s="276"/>
      <c r="F214" s="269">
        <v>1</v>
      </c>
      <c r="G214" s="255"/>
      <c r="H214" s="363" t="s">
        <v>475</v>
      </c>
      <c r="I214" s="363"/>
      <c r="J214" s="363"/>
      <c r="K214" s="309"/>
    </row>
    <row r="215" spans="2:11" ht="15" customHeight="1">
      <c r="B215" s="308"/>
      <c r="C215" s="276"/>
      <c r="D215" s="276"/>
      <c r="E215" s="276"/>
      <c r="F215" s="269">
        <v>2</v>
      </c>
      <c r="G215" s="255"/>
      <c r="H215" s="363" t="s">
        <v>476</v>
      </c>
      <c r="I215" s="363"/>
      <c r="J215" s="363"/>
      <c r="K215" s="309"/>
    </row>
    <row r="216" spans="2:11" ht="15" customHeight="1">
      <c r="B216" s="308"/>
      <c r="C216" s="276"/>
      <c r="D216" s="276"/>
      <c r="E216" s="276"/>
      <c r="F216" s="269">
        <v>3</v>
      </c>
      <c r="G216" s="255"/>
      <c r="H216" s="363" t="s">
        <v>477</v>
      </c>
      <c r="I216" s="363"/>
      <c r="J216" s="363"/>
      <c r="K216" s="309"/>
    </row>
    <row r="217" spans="2:11" ht="15" customHeight="1">
      <c r="B217" s="308"/>
      <c r="C217" s="276"/>
      <c r="D217" s="276"/>
      <c r="E217" s="276"/>
      <c r="F217" s="269">
        <v>4</v>
      </c>
      <c r="G217" s="255"/>
      <c r="H217" s="363" t="s">
        <v>478</v>
      </c>
      <c r="I217" s="363"/>
      <c r="J217" s="363"/>
      <c r="K217" s="309"/>
    </row>
    <row r="218" spans="2:11" ht="12.75" customHeight="1">
      <c r="B218" s="312"/>
      <c r="C218" s="313"/>
      <c r="D218" s="313"/>
      <c r="E218" s="313"/>
      <c r="F218" s="313"/>
      <c r="G218" s="313"/>
      <c r="H218" s="313"/>
      <c r="I218" s="313"/>
      <c r="J218" s="313"/>
      <c r="K218" s="314"/>
    </row>
  </sheetData>
  <sheetProtection formatCells="0" formatColumns="0" formatRows="0" insertColumns="0" insertRows="0" insertHyperlinks="0" deleteColumns="0" deleteRows="0" sort="0" autoFilter="0" pivotTables="0"/>
  <mergeCells count="77">
    <mergeCell ref="D69:J69"/>
    <mergeCell ref="D70:J70"/>
    <mergeCell ref="C75:J75"/>
    <mergeCell ref="D62:J62"/>
    <mergeCell ref="D65:J65"/>
    <mergeCell ref="D66:J66"/>
    <mergeCell ref="D68:J68"/>
    <mergeCell ref="D63:J63"/>
    <mergeCell ref="D67:J67"/>
    <mergeCell ref="C52:J52"/>
    <mergeCell ref="C54:J54"/>
    <mergeCell ref="C55:J55"/>
    <mergeCell ref="D61:J61"/>
    <mergeCell ref="C57:J57"/>
    <mergeCell ref="D58:J58"/>
    <mergeCell ref="D59:J59"/>
    <mergeCell ref="D60:J60"/>
    <mergeCell ref="D47:J47"/>
    <mergeCell ref="E48:J48"/>
    <mergeCell ref="E49:J49"/>
    <mergeCell ref="D51:J51"/>
    <mergeCell ref="E50:J50"/>
    <mergeCell ref="D16:J16"/>
    <mergeCell ref="D17:J17"/>
    <mergeCell ref="F18:J18"/>
    <mergeCell ref="D33:J33"/>
    <mergeCell ref="D34:J34"/>
    <mergeCell ref="C3:J3"/>
    <mergeCell ref="C9:J9"/>
    <mergeCell ref="D10:J10"/>
    <mergeCell ref="D15:J15"/>
    <mergeCell ref="C4:J4"/>
    <mergeCell ref="C6:J6"/>
    <mergeCell ref="C7:J7"/>
    <mergeCell ref="D11:J11"/>
    <mergeCell ref="F20:J20"/>
    <mergeCell ref="F23:J23"/>
    <mergeCell ref="F21:J21"/>
    <mergeCell ref="F22:J22"/>
    <mergeCell ref="F19:J19"/>
    <mergeCell ref="C122:J122"/>
    <mergeCell ref="C102:J102"/>
    <mergeCell ref="C147:J147"/>
    <mergeCell ref="C165:J165"/>
    <mergeCell ref="C25:J25"/>
    <mergeCell ref="D27:J27"/>
    <mergeCell ref="D28:J28"/>
    <mergeCell ref="D30:J30"/>
    <mergeCell ref="D31:J31"/>
    <mergeCell ref="C26:J26"/>
    <mergeCell ref="D35:J35"/>
    <mergeCell ref="G36:J36"/>
    <mergeCell ref="G37:J37"/>
    <mergeCell ref="G38:J38"/>
    <mergeCell ref="G39:J39"/>
    <mergeCell ref="G40:J40"/>
    <mergeCell ref="G42:J42"/>
    <mergeCell ref="G41:J41"/>
    <mergeCell ref="G43:J43"/>
    <mergeCell ref="G44:J44"/>
    <mergeCell ref="G45:J45"/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2018-05-01-1 - Oprava pod...</vt:lpstr>
      <vt:lpstr>2018-05-01-3 - Vedlejší n...</vt:lpstr>
      <vt:lpstr>Pokyny pro vyplnění</vt:lpstr>
      <vt:lpstr>'2018-05-01-1 - Oprava pod...'!Názvy_tisku</vt:lpstr>
      <vt:lpstr>'2018-05-01-3 - Vedlejší n...'!Názvy_tisku</vt:lpstr>
      <vt:lpstr>'Rekapitulace stavby'!Názvy_tisku</vt:lpstr>
      <vt:lpstr>'2018-05-01-1 - Oprava pod...'!Oblast_tisku</vt:lpstr>
      <vt:lpstr>'2018-05-01-3 - Vedlejší 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Radová</dc:creator>
  <cp:lastModifiedBy>Drabek Ivan</cp:lastModifiedBy>
  <dcterms:created xsi:type="dcterms:W3CDTF">2019-05-22T07:42:20Z</dcterms:created>
  <dcterms:modified xsi:type="dcterms:W3CDTF">2019-05-22T11:16:48Z</dcterms:modified>
</cp:coreProperties>
</file>